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eening" sheetId="1" r:id="rId4"/>
    <sheet state="visible" name="forecast" sheetId="2" r:id="rId5"/>
    <sheet state="visible" name="statusinvest" sheetId="3" r:id="rId6"/>
    <sheet state="visible" name="fundamentus" sheetId="4" r:id="rId7"/>
    <sheet state="visible" name="carteira" sheetId="5" r:id="rId8"/>
    <sheet state="visible" name="criteria" sheetId="6" r:id="rId9"/>
    <sheet state="visible" name="constants" sheetId="7" r:id="rId10"/>
  </sheets>
  <definedNames/>
  <calcPr/>
</workbook>
</file>

<file path=xl/sharedStrings.xml><?xml version="1.0" encoding="utf-8"?>
<sst xmlns="http://schemas.openxmlformats.org/spreadsheetml/2006/main" count="222" uniqueCount="165">
  <si>
    <t>posicao</t>
  </si>
  <si>
    <t>cotação</t>
  </si>
  <si>
    <t>link</t>
  </si>
  <si>
    <t>fundamentos</t>
  </si>
  <si>
    <t>overview</t>
  </si>
  <si>
    <t>recommendation</t>
  </si>
  <si>
    <t>forecast</t>
  </si>
  <si>
    <t>ticker</t>
  </si>
  <si>
    <t>tese</t>
  </si>
  <si>
    <t>total</t>
  </si>
  <si>
    <t>custo medio</t>
  </si>
  <si>
    <t>rendeu</t>
  </si>
  <si>
    <t>atual</t>
  </si>
  <si>
    <t>dia</t>
  </si>
  <si>
    <t>mês</t>
  </si>
  <si>
    <t>ano</t>
  </si>
  <si>
    <t>5 anos</t>
  </si>
  <si>
    <t>patrimonio liquido (Bi)</t>
  </si>
  <si>
    <t>liquidez (M)</t>
  </si>
  <si>
    <t>P/L</t>
  </si>
  <si>
    <t>P/VP</t>
  </si>
  <si>
    <t>EY</t>
  </si>
  <si>
    <t>ROE</t>
  </si>
  <si>
    <t>ROIC</t>
  </si>
  <si>
    <t>MLiq</t>
  </si>
  <si>
    <t>Divida/PL</t>
  </si>
  <si>
    <t>Liquidez Corrente</t>
  </si>
  <si>
    <t>Lucro CAGR 5a</t>
  </si>
  <si>
    <t>DY</t>
  </si>
  <si>
    <t>value</t>
  </si>
  <si>
    <t>future</t>
  </si>
  <si>
    <t>past</t>
  </si>
  <si>
    <t>health</t>
  </si>
  <si>
    <t>dividend</t>
  </si>
  <si>
    <t>strong buy</t>
  </si>
  <si>
    <t>buy</t>
  </si>
  <si>
    <t>hold</t>
  </si>
  <si>
    <t>sell</t>
  </si>
  <si>
    <t>strong sell</t>
  </si>
  <si>
    <t>min</t>
  </si>
  <si>
    <t>avg</t>
  </si>
  <si>
    <t>max</t>
  </si>
  <si>
    <t>simplywall.st</t>
  </si>
  <si>
    <t>yahoo finance</t>
  </si>
  <si>
    <t>msn money</t>
  </si>
  <si>
    <t>tradingview</t>
  </si>
  <si>
    <t>tipranks</t>
  </si>
  <si>
    <t>aggregate</t>
  </si>
  <si>
    <t>underperform</t>
  </si>
  <si>
    <t>med</t>
  </si>
  <si>
    <t>comprar</t>
  </si>
  <si>
    <t>vender</t>
  </si>
  <si>
    <t>tendencias</t>
  </si>
  <si>
    <t>setores</t>
  </si>
  <si>
    <t>mirai investing - 10 casos</t>
  </si>
  <si>
    <t>ibov</t>
  </si>
  <si>
    <t>-juros</t>
  </si>
  <si>
    <t>perenes</t>
  </si>
  <si>
    <t>comodities</t>
  </si>
  <si>
    <t>ciclicos (evitar)</t>
  </si>
  <si>
    <t>divida</t>
  </si>
  <si>
    <t>Divida Liquida / EBIT</t>
  </si>
  <si>
    <t>&lt;4</t>
  </si>
  <si>
    <r>
      <rPr>
        <color rgb="FF0000FF"/>
        <u/>
      </rPr>
      <t>+pib</t>
    </r>
    <r>
      <rPr>
        <color rgb="FF000000"/>
      </rPr>
      <t xml:space="preserve"> </t>
    </r>
    <r>
      <rPr/>
      <t>(mas o pib segue atrasado)</t>
    </r>
  </si>
  <si>
    <t>bancos</t>
  </si>
  <si>
    <t>energia</t>
  </si>
  <si>
    <t>varejo</t>
  </si>
  <si>
    <t>&gt;1</t>
  </si>
  <si>
    <t>fundamentos deteriorados</t>
  </si>
  <si>
    <t>ver criterios de compra</t>
  </si>
  <si>
    <t>eletrico</t>
  </si>
  <si>
    <t xml:space="preserve">  petroleo</t>
  </si>
  <si>
    <t>imobiliário</t>
  </si>
  <si>
    <t>retorno</t>
  </si>
  <si>
    <t>CAGR + Div Yield</t>
  </si>
  <si>
    <t>&gt;8%</t>
  </si>
  <si>
    <t>small caps</t>
  </si>
  <si>
    <t>--juros</t>
  </si>
  <si>
    <t xml:space="preserve">  gas natural</t>
  </si>
  <si>
    <t>turismo</t>
  </si>
  <si>
    <t>eficiencia</t>
  </si>
  <si>
    <t>roe</t>
  </si>
  <si>
    <t>&gt;15%</t>
  </si>
  <si>
    <t xml:space="preserve">acao de crescimento lento </t>
  </si>
  <si>
    <t>perdendo market share por 2 anos (como avaliar?)</t>
  </si>
  <si>
    <t xml:space="preserve">  carvao</t>
  </si>
  <si>
    <t>aéreo</t>
  </si>
  <si>
    <t>roic</t>
  </si>
  <si>
    <t xml:space="preserve">     (cagr lucro &lt; 10%)</t>
  </si>
  <si>
    <t>nao inova por anos</t>
  </si>
  <si>
    <t>metais</t>
  </si>
  <si>
    <t>tecnologia</t>
  </si>
  <si>
    <t>margem</t>
  </si>
  <si>
    <t>margem liquida</t>
  </si>
  <si>
    <t>&gt;4%</t>
  </si>
  <si>
    <t>agricultura</t>
  </si>
  <si>
    <t>+Q1 -Q4</t>
  </si>
  <si>
    <t xml:space="preserve">  minerio de ferro</t>
  </si>
  <si>
    <t>educação</t>
  </si>
  <si>
    <t>margem EBIT</t>
  </si>
  <si>
    <t>acao confiavel ("bluechips")</t>
  </si>
  <si>
    <t>p/l caro (&gt; 12?)</t>
  </si>
  <si>
    <t>industria extrativas</t>
  </si>
  <si>
    <t xml:space="preserve">  aço</t>
  </si>
  <si>
    <t>saúde</t>
  </si>
  <si>
    <t>escala</t>
  </si>
  <si>
    <t>patrimonio liquido</t>
  </si>
  <si>
    <t>&gt;1200M</t>
  </si>
  <si>
    <t xml:space="preserve">    (dividendos: seguro, bancario, </t>
  </si>
  <si>
    <t>concorrente com p/l muito menor</t>
  </si>
  <si>
    <t xml:space="preserve">  ouro</t>
  </si>
  <si>
    <t>telecomunicações</t>
  </si>
  <si>
    <t>liquidez media diaria</t>
  </si>
  <si>
    <t>&gt;6M</t>
  </si>
  <si>
    <t xml:space="preserve">    eletrico, telecom, saneamento)</t>
  </si>
  <si>
    <t>deteriorando lucro, receita, endividamento</t>
  </si>
  <si>
    <t>construcao</t>
  </si>
  <si>
    <t>-Q1 +Q3</t>
  </si>
  <si>
    <t xml:space="preserve">  paladium</t>
  </si>
  <si>
    <t>governança</t>
  </si>
  <si>
    <t>ver classificacao da b3</t>
  </si>
  <si>
    <t>novo mercado</t>
  </si>
  <si>
    <t>materiais</t>
  </si>
  <si>
    <t>mineradoras</t>
  </si>
  <si>
    <t>+ferro</t>
  </si>
  <si>
    <t xml:space="preserve">  papel e celulose</t>
  </si>
  <si>
    <t>preço</t>
  </si>
  <si>
    <t>p/l</t>
  </si>
  <si>
    <t>&lt;10 (brasil)</t>
  </si>
  <si>
    <t>acao ciclica</t>
  </si>
  <si>
    <t>comodity caindo</t>
  </si>
  <si>
    <t>siderurgicas</t>
  </si>
  <si>
    <t>+aço -ferro</t>
  </si>
  <si>
    <t xml:space="preserve">  madeira</t>
  </si>
  <si>
    <t>&lt;15 (eua)</t>
  </si>
  <si>
    <t>estoque aumentando mt</t>
  </si>
  <si>
    <t>quimico</t>
  </si>
  <si>
    <t>+pvc (polivinil)</t>
  </si>
  <si>
    <t>carne</t>
  </si>
  <si>
    <t>&gt;media (comotities)</t>
  </si>
  <si>
    <t>concorrentes baixando margem liquida (baixando precos)</t>
  </si>
  <si>
    <t xml:space="preserve">  gado</t>
  </si>
  <si>
    <t>ev/ebit (qd tem divida)</t>
  </si>
  <si>
    <t xml:space="preserve">  aves</t>
  </si>
  <si>
    <t>preço teto</t>
  </si>
  <si>
    <t>?</t>
  </si>
  <si>
    <t>preço alvo</t>
  </si>
  <si>
    <t xml:space="preserve">  soja</t>
  </si>
  <si>
    <t>acao de crescimento rapido</t>
  </si>
  <si>
    <t>p/l &gt; 2x cagr lucro</t>
  </si>
  <si>
    <t xml:space="preserve">  trigo</t>
  </si>
  <si>
    <t>&lt; media historico</t>
  </si>
  <si>
    <t>&lt; media setor</t>
  </si>
  <si>
    <t xml:space="preserve">     (cagr lucro &gt; 20%)</t>
  </si>
  <si>
    <t xml:space="preserve">  milho</t>
  </si>
  <si>
    <t>ev/ebit</t>
  </si>
  <si>
    <t>&gt; media historico</t>
  </si>
  <si>
    <t>&gt; media setor</t>
  </si>
  <si>
    <t>acao em recuperacao</t>
  </si>
  <si>
    <t>divida volta a crescer</t>
  </si>
  <si>
    <t>p/l inflado</t>
  </si>
  <si>
    <t>estoque &gt; 2x vendas</t>
  </si>
  <si>
    <t>superciclo das comodities</t>
  </si>
  <si>
    <t>acoes br de comodities</t>
  </si>
  <si>
    <t>last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</si>
</sst>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#0"/>
    <numFmt numFmtId="166" formatCode="#0.00"/>
    <numFmt numFmtId="167" formatCode="d/m/yyyy"/>
  </numFmts>
  <fonts count="9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color rgb="FF000000"/>
      <name val="Calibri"/>
      <scheme val="minor"/>
    </font>
    <font>
      <b/>
      <u/>
      <color rgb="FF0000FF"/>
    </font>
    <font>
      <b/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164" xfId="0" applyAlignment="1" applyFont="1" applyNumberFormat="1">
      <alignment horizontal="left" readingOrder="0"/>
    </xf>
    <xf borderId="0" fillId="2" fontId="1" numFmtId="165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2" fontId="1" numFmtId="3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165" xfId="0" applyAlignment="1" applyFont="1" applyNumberFormat="1">
      <alignment horizontal="left" readingOrder="0"/>
    </xf>
    <xf borderId="0" fillId="2" fontId="1" numFmtId="166" xfId="0" applyAlignment="1" applyFont="1" applyNumberFormat="1">
      <alignment horizontal="left" readingOrder="0"/>
    </xf>
    <xf borderId="0" fillId="2" fontId="1" numFmtId="9" xfId="0" applyAlignment="1" applyFont="1" applyNumberFormat="1">
      <alignment horizontal="left" readingOrder="0"/>
    </xf>
    <xf borderId="0" fillId="2" fontId="1" numFmtId="165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2" fontId="1" numFmtId="9" xfId="0" applyAlignment="1" applyFont="1" applyNumberFormat="1">
      <alignment readingOrder="0"/>
    </xf>
    <xf borderId="0" fillId="3" fontId="2" numFmtId="0" xfId="0" applyFill="1" applyFont="1"/>
    <xf borderId="0" fillId="0" fontId="2" numFmtId="165" xfId="0" applyFont="1" applyNumberFormat="1"/>
    <xf borderId="0" fillId="0" fontId="3" numFmtId="165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2" numFmtId="9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Font="1" applyNumberFormat="1"/>
    <xf borderId="0" fillId="0" fontId="2" numFmtId="9" xfId="0" applyFont="1" applyNumberFormat="1"/>
    <xf borderId="0" fillId="0" fontId="3" numFmtId="3" xfId="0" applyAlignment="1" applyFont="1" applyNumberFormat="1">
      <alignment vertical="bottom"/>
    </xf>
    <xf borderId="0" fillId="0" fontId="2" numFmtId="3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2" fontId="5" numFmtId="3" xfId="0" applyAlignment="1" applyFont="1" applyNumberFormat="1">
      <alignment horizontal="center" readingOrder="0"/>
    </xf>
    <xf borderId="0" fillId="2" fontId="6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2" fontId="2" numFmtId="3" xfId="0" applyAlignment="1" applyFont="1" applyNumberFormat="1">
      <alignment readingOrder="0"/>
    </xf>
    <xf borderId="0" fillId="2" fontId="1" numFmtId="165" xfId="0" applyFont="1" applyNumberFormat="1"/>
    <xf borderId="0" fillId="2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1" numFmtId="0" xfId="0" applyAlignment="1" applyFont="1">
      <alignment readingOrder="0"/>
    </xf>
    <xf quotePrefix="1"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implywall.st/" TargetMode="External"/><Relationship Id="rId2" Type="http://schemas.openxmlformats.org/officeDocument/2006/relationships/hyperlink" Target="https://finance.yahoo.com/" TargetMode="External"/><Relationship Id="rId3" Type="http://schemas.openxmlformats.org/officeDocument/2006/relationships/hyperlink" Target="https://www.msn.com/pt-br/dinheiro" TargetMode="External"/><Relationship Id="rId4" Type="http://schemas.openxmlformats.org/officeDocument/2006/relationships/hyperlink" Target="https://br.tradingview.com/" TargetMode="External"/><Relationship Id="rId5" Type="http://schemas.openxmlformats.org/officeDocument/2006/relationships/hyperlink" Target="https://www.tipranks.com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hwTve68Li04&amp;list=PL-pt2-wxV7Js3e5innbyNrwspMBmdU57f&amp;index=10&amp;t=932s" TargetMode="External"/><Relationship Id="rId2" Type="http://schemas.openxmlformats.org/officeDocument/2006/relationships/hyperlink" Target="https://clubedospoupadores.com/acoes/selix-x-ibovespa.html" TargetMode="External"/><Relationship Id="rId3" Type="http://schemas.openxmlformats.org/officeDocument/2006/relationships/hyperlink" Target="https://analisemacro.com.br/economia/macroeconometria/a-bolsa-e-um-bom-preditor-do-pib/" TargetMode="External"/><Relationship Id="rId4" Type="http://schemas.openxmlformats.org/officeDocument/2006/relationships/hyperlink" Target="https://www.youtube.com/watch?v=PmgkH49qKeE" TargetMode="External"/><Relationship Id="rId11" Type="http://schemas.openxmlformats.org/officeDocument/2006/relationships/drawing" Target="../drawings/drawing6.xml"/><Relationship Id="rId10" Type="http://schemas.openxmlformats.org/officeDocument/2006/relationships/hyperlink" Target="https://blog.toroinvestimentos.com.br/bolsa/empresas-de-commodities-na-bolsa/" TargetMode="External"/><Relationship Id="rId9" Type="http://schemas.openxmlformats.org/officeDocument/2006/relationships/hyperlink" Target="https://www.newcapitalmgmt.com/news/what-is-a-commodity-super-cycle" TargetMode="External"/><Relationship Id="rId5" Type="http://schemas.openxmlformats.org/officeDocument/2006/relationships/hyperlink" Target="https://pt.tradingeconomics.com/brazil/gdp-from-agriculture" TargetMode="External"/><Relationship Id="rId6" Type="http://schemas.openxmlformats.org/officeDocument/2006/relationships/hyperlink" Target="https://pt.tradingeconomics.com/brazil/gdp-from-mining" TargetMode="External"/><Relationship Id="rId7" Type="http://schemas.openxmlformats.org/officeDocument/2006/relationships/hyperlink" Target="https://pt.tradingeconomics.com/brazil/gdp-from-construction" TargetMode="External"/><Relationship Id="rId8" Type="http://schemas.openxmlformats.org/officeDocument/2006/relationships/hyperlink" Target="https://www.youtube.com/watch?v=OpKj8QJbJq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6.86"/>
    <col customWidth="1" min="2" max="2" width="26.86"/>
    <col customWidth="1" min="3" max="3" width="0.86"/>
    <col customWidth="1" min="4" max="6" width="5.57"/>
    <col customWidth="1" min="7" max="7" width="6.29"/>
    <col customWidth="1" min="8" max="8" width="7.0"/>
    <col customWidth="1" min="9" max="9" width="4.14"/>
    <col customWidth="1" min="10" max="10" width="8.14"/>
    <col customWidth="1" min="11" max="11" width="4.14"/>
    <col customWidth="1" min="12" max="12" width="8.14"/>
    <col customWidth="1" min="13" max="13" width="4.14"/>
    <col customWidth="1" min="14" max="14" width="8.14"/>
    <col customWidth="1" min="15" max="15" width="4.0"/>
    <col customWidth="1" min="16" max="18" width="2.0"/>
    <col customWidth="1" min="19" max="19" width="5.29"/>
    <col customWidth="1" min="20" max="20" width="5.14"/>
    <col customWidth="1" min="21" max="22" width="5.86"/>
    <col customWidth="1" min="23" max="23" width="5.57"/>
    <col customWidth="1" min="24" max="27" width="5.86"/>
    <col customWidth="1" min="28" max="28" width="5.0"/>
    <col customWidth="1" min="29" max="29" width="3.86"/>
    <col customWidth="1" min="30" max="30" width="3.0"/>
    <col customWidth="1" min="31" max="31" width="6.29"/>
    <col customWidth="1" min="32" max="36" width="3.29"/>
    <col customWidth="1" min="37" max="41" width="3.57"/>
    <col customWidth="1" min="42" max="44" width="5.43"/>
  </cols>
  <sheetData>
    <row r="1">
      <c r="A1" s="1"/>
      <c r="B1" s="2">
        <f>MIN(TODAY(), constants!B1)</f>
        <v>45865</v>
      </c>
      <c r="C1" s="3"/>
      <c r="D1" s="3" t="s">
        <v>0</v>
      </c>
      <c r="G1" s="3"/>
      <c r="H1" s="4" t="s">
        <v>1</v>
      </c>
      <c r="P1" s="4" t="s">
        <v>2</v>
      </c>
      <c r="S1" s="4" t="s">
        <v>3</v>
      </c>
      <c r="AE1" s="5"/>
      <c r="AF1" s="6" t="s">
        <v>4</v>
      </c>
      <c r="AK1" s="6" t="s">
        <v>5</v>
      </c>
      <c r="AP1" s="7" t="s">
        <v>6</v>
      </c>
    </row>
    <row r="2">
      <c r="A2" s="8" t="s">
        <v>7</v>
      </c>
      <c r="B2" s="8" t="s">
        <v>8</v>
      </c>
      <c r="C2" s="9"/>
      <c r="D2" s="9" t="s">
        <v>9</v>
      </c>
      <c r="E2" s="10" t="s">
        <v>10</v>
      </c>
      <c r="F2" s="11" t="s">
        <v>11</v>
      </c>
      <c r="G2" s="9"/>
      <c r="H2" s="8" t="s">
        <v>12</v>
      </c>
      <c r="I2" s="8" t="s">
        <v>13</v>
      </c>
      <c r="J2" s="8" t="s">
        <v>14</v>
      </c>
      <c r="L2" s="8" t="s">
        <v>15</v>
      </c>
      <c r="N2" s="8" t="s">
        <v>16</v>
      </c>
      <c r="P2" s="5"/>
      <c r="Q2" s="5"/>
      <c r="R2" s="5"/>
      <c r="S2" s="12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13" t="s">
        <v>27</v>
      </c>
      <c r="AD2" s="13" t="s">
        <v>28</v>
      </c>
      <c r="AE2" s="5"/>
      <c r="AF2" s="14" t="s">
        <v>29</v>
      </c>
      <c r="AG2" s="14" t="s">
        <v>30</v>
      </c>
      <c r="AH2" s="14" t="s">
        <v>31</v>
      </c>
      <c r="AI2" s="14" t="s">
        <v>32</v>
      </c>
      <c r="AJ2" s="14" t="s">
        <v>33</v>
      </c>
      <c r="AK2" s="14" t="s">
        <v>34</v>
      </c>
      <c r="AL2" s="14" t="s">
        <v>35</v>
      </c>
      <c r="AM2" s="14" t="s">
        <v>36</v>
      </c>
      <c r="AN2" s="14" t="s">
        <v>37</v>
      </c>
      <c r="AO2" s="14" t="s">
        <v>38</v>
      </c>
      <c r="AP2" s="15" t="s">
        <v>39</v>
      </c>
      <c r="AQ2" s="15" t="s">
        <v>40</v>
      </c>
      <c r="AR2" s="15" t="s">
        <v>41</v>
      </c>
    </row>
    <row r="3">
      <c r="B3" s="16"/>
      <c r="C3" s="17"/>
      <c r="D3" s="18" t="str">
        <f>IFERROR(VLOOKUP($A3, carteira!$A:$F, 6, FALSE)*H3, "")</f>
        <v/>
      </c>
      <c r="E3" s="19" t="str">
        <f>IFERROR(VLOOKUP($A3, carteira!$A:$C, 3, FALSE), "")</f>
        <v/>
      </c>
      <c r="F3" s="20" t="str">
        <f t="shared" ref="F3:F100" si="1">IFERROR((H3-E3)/E3, "")</f>
        <v/>
      </c>
      <c r="G3" s="21"/>
      <c r="H3" s="22" t="str">
        <f>IFERROR(__xludf.DUMMYFUNCTION("IF(ISBLANK(A3), """", HYPERLINK(""https://br.tradingview.com/chart/hAM5aSQ3/?symbol=BMFBOVESPA%3A"" &amp; $A3,GOOGLEFINANCE(""BVMF:""&amp;$A3, ""price"")))"),"")</f>
        <v/>
      </c>
      <c r="I3" s="23" t="str">
        <f>IFERROR(__xludf.DUMMYFUNCTION("IF($H3, ($H3 - INDEX(SORT(GOOGLEFINANCE(""BVMF:""&amp;$A3,""close"", $B$1-7, $B$1), 1, false), 3,2))/$H3, """")"),"")</f>
        <v/>
      </c>
      <c r="J3" s="24" t="str">
        <f>IFERROR(__xludf.DUMMYFUNCTION("IF(ISBLANK(A3), """", SPARKLINE(INDEX(GOOGLEFINANCE(""BVMF:""&amp;$A3, ""price"", EDATE($B$1, -1), $B$1), ,2)))"),"")</f>
        <v/>
      </c>
      <c r="K3" s="23" t="str">
        <f>IFERROR(__xludf.DUMMYFUNCTION("IF($H3, ($H3 - INDEX(GOOGLEFINANCE(""BVMF:""&amp;$A3,""close"", $B$1-30, $B$1), 2,2))/$H3, """")"),"")</f>
        <v/>
      </c>
      <c r="L3" s="24" t="str">
        <f>IFERROR(__xludf.DUMMYFUNCTION("IF(ISBLANK(A3), """", SPARKLINE(INDEX(GOOGLEFINANCE(""BVMF:""&amp;$A3, ""price"", EDATE($B$1, -12), $B$1), ,2)))"),"")</f>
        <v/>
      </c>
      <c r="M3" s="23" t="str">
        <f>IFERROR(__xludf.DUMMYFUNCTION("IF($H3, ($H3 - INDEX(GOOGLEFINANCE(""BVMF:""&amp;$A3,""close"", $B$1-365, $B$1), 2,2))/$H3, """")"),"")</f>
        <v/>
      </c>
      <c r="N3" s="24" t="str">
        <f>IFERROR(__xludf.DUMMYFUNCTION("IF(ISBLANK(A3), """", SPARKLINE(INDEX(GOOGLEFINANCE(""BVMF:""&amp;$A3, ""price"", EDATE($B$1, -60), $B$1), ,2)))"),"")</f>
        <v/>
      </c>
      <c r="O3" s="23" t="str">
        <f>IFERROR(__xludf.DUMMYFUNCTION("IF($H3, ($H3 - INDEX(GOOGLEFINANCE(""BVMF:""&amp;$A3,""close"", $B$1-1825, $B$1), 2,2))/$H3, """")"),"")</f>
        <v/>
      </c>
      <c r="P3" s="25" t="str">
        <f t="shared" ref="P3:P100" si="2">IF(ISBLANK(A3), "", HYPERLINK("https://statusinvest.com.br/acoes/" &amp; $A3, "statusinvest"))</f>
        <v/>
      </c>
      <c r="Q3" s="25" t="str">
        <f t="shared" ref="Q3:Q100" si="3">IF(ISBLANK(A3), "", HYPERLINK("https://investidor10.com.br/acoes/" &amp; $A3, "investidor10"))</f>
        <v/>
      </c>
      <c r="R3" s="25" t="str">
        <f t="shared" ref="R3:R100" si="4">IF(ISBLANK(A3), "", HYPERLINK("https://br.tradingview.com/symbols/" &amp; $A3, "tradingview"))</f>
        <v/>
      </c>
      <c r="S3" s="26" t="str">
        <f>IFERROR(VLOOKUP($A3, fundamentus!$A:$S, 19, FALSE)/1000000000, "")</f>
        <v/>
      </c>
      <c r="T3" s="27" t="str">
        <f>IFERROR(VLOOKUP($A3, statusinvest!$A:$Z, 26, FALSE)/1000000, "")</f>
        <v/>
      </c>
      <c r="U3" s="24" t="str">
        <f>IFERROR(VLOOKUP($A3, statusinvest!$A:$D, 4, FALSE), "")</f>
        <v/>
      </c>
      <c r="V3" s="24" t="str">
        <f>IFERROR(VLOOKUP($A3, statusinvest!$A:$E, 5, FALSE), "")</f>
        <v/>
      </c>
      <c r="W3" s="28" t="str">
        <f>IFERROR(1/VLOOKUP($A3, statusinvest!$A:$K, 11, FALSE), "")</f>
        <v/>
      </c>
      <c r="X3" s="24" t="str">
        <f>IFERROR(VLOOKUP($A3, statusinvest!$A:$R, 18, FALSE), "")</f>
        <v/>
      </c>
      <c r="Y3" s="24" t="str">
        <f>IFERROR(VLOOKUP($A3, statusinvest!$A:$T, 20, FALSE), "")</f>
        <v/>
      </c>
      <c r="Z3" s="24" t="str">
        <f>IFERROR(VLOOKUP($A3, statusinvest!$A:$I, 9, FALSE), "")</f>
        <v/>
      </c>
      <c r="AA3" s="24" t="str">
        <f>IFERROR(VLOOKUP($A3, statusinvest!$A:$M, 13, FALSE), "")</f>
        <v/>
      </c>
      <c r="AB3" s="24" t="str">
        <f>IFERROR(VLOOKUP($A3, statusinvest!$A:$Q, 17, FALSE), "")</f>
        <v/>
      </c>
      <c r="AC3" s="17" t="str">
        <f>IFERROR(VLOOKUP($A3, statusinvest!$A:$Z, 25, FALSE), "")</f>
        <v/>
      </c>
      <c r="AD3" s="17" t="str">
        <f>IFERROR(VLOOKUP($A3, statusinvest!$A:$C, 3, FALSE), "")</f>
        <v/>
      </c>
      <c r="AF3" s="29" t="str">
        <f>IFERROR(VLOOKUP($A3, forecast!$A:$F, 2, FALSE), "")</f>
        <v/>
      </c>
      <c r="AG3" s="29" t="str">
        <f>IFERROR(VLOOKUP($A3, forecast!$A:$F, 3, FALSE), "")</f>
        <v/>
      </c>
      <c r="AH3" s="29" t="str">
        <f>IFERROR(VLOOKUP($A3, forecast!$A:$F, 4, FALSE), "")</f>
        <v/>
      </c>
      <c r="AI3" s="29" t="str">
        <f>IFERROR(VLOOKUP($A3, forecast!$A:$F, 5, FALSE), "")</f>
        <v/>
      </c>
      <c r="AJ3" s="29" t="str">
        <f>IFERROR(VLOOKUP($A3, forecast!$A:$F, 6, FALSE), "")</f>
        <v/>
      </c>
      <c r="AK3" s="30" t="str">
        <f>IFERROR(VLOOKUP($A3, forecast!$A:$AS, 38, FALSE), "")</f>
        <v/>
      </c>
      <c r="AL3" s="30" t="str">
        <f>IFERROR(VLOOKUP($A3, forecast!$A:$AS, 39, FALSE), "")</f>
        <v/>
      </c>
      <c r="AM3" s="30" t="str">
        <f>IFERROR(VLOOKUP($A3, forecast!$A:$AS, 40, FALSE), "")</f>
        <v/>
      </c>
      <c r="AN3" s="30" t="str">
        <f>IFERROR(VLOOKUP($A3, forecast!$A:$AS, 41, FALSE), "")</f>
        <v/>
      </c>
      <c r="AO3" s="30" t="str">
        <f>IFERROR(VLOOKUP($A3, forecast!$A:$AS, 42, FALSE), "")</f>
        <v/>
      </c>
      <c r="AP3" s="31" t="str">
        <f>IFERROR(IF(VLOOKUP($A3, forecast!$A:$AS, 43, FALSE)="", "", (VLOOKUP($A3, forecast!$A:$AS, 43, FALSE)-$H3)/$H3), "")
</f>
        <v/>
      </c>
      <c r="AQ3" s="31" t="str">
        <f>IFERROR(IF(VLOOKUP($A3, forecast!$A:$AS, 44, FALSE)="", "", (VLOOKUP($A3, forecast!$A:$AS, 44, FALSE)-$H3)/$H3), "")
</f>
        <v/>
      </c>
      <c r="AR3" s="31" t="str">
        <f>IFERROR(IF(VLOOKUP($A3, forecast!$A:$AS, 45, FALSE)="", "", (VLOOKUP($A3, forecast!$A:$AS, 45, FALSE)-$H3)/$H3), "")
</f>
        <v/>
      </c>
    </row>
    <row r="4">
      <c r="B4" s="16"/>
      <c r="C4" s="17"/>
      <c r="D4" s="18" t="str">
        <f>IFERROR(VLOOKUP($A4, carteira!$A:$F, 6, FALSE)*H4, "")</f>
        <v/>
      </c>
      <c r="E4" s="19" t="str">
        <f>IFERROR(VLOOKUP($A4, carteira!$A:$C, 3, FALSE), "")</f>
        <v/>
      </c>
      <c r="F4" s="20" t="str">
        <f t="shared" si="1"/>
        <v/>
      </c>
      <c r="G4" s="21"/>
      <c r="H4" s="22" t="str">
        <f>IFERROR(__xludf.DUMMYFUNCTION("IF(ISBLANK(A4), """", HYPERLINK(""https://br.tradingview.com/chart/hAM5aSQ3/?symbol=BMFBOVESPA%3A"" &amp; $A4,GOOGLEFINANCE(""BVMF:""&amp;$A4, ""price"")))"),"")</f>
        <v/>
      </c>
      <c r="I4" s="23" t="str">
        <f>IFERROR(__xludf.DUMMYFUNCTION("IF($H4, ($H4 - INDEX(SORT(GOOGLEFINANCE(""BVMF:""&amp;$A4,""close"", $B$1-7, $B$1), 1, false), 3,2))/$H4, """")"),"")</f>
        <v/>
      </c>
      <c r="J4" s="24" t="str">
        <f>IFERROR(__xludf.DUMMYFUNCTION("IF(ISBLANK(A4), """", SPARKLINE(INDEX(GOOGLEFINANCE(""BVMF:""&amp;$A4, ""price"", EDATE($B$1, -1), $B$1), ,2)))"),"")</f>
        <v/>
      </c>
      <c r="K4" s="23" t="str">
        <f>IFERROR(__xludf.DUMMYFUNCTION("IF($H4, ($H4 - INDEX(GOOGLEFINANCE(""BVMF:""&amp;$A4,""close"", $B$1-30, $B$1), 2,2))/$H4, """")"),"")</f>
        <v/>
      </c>
      <c r="L4" s="24" t="str">
        <f>IFERROR(__xludf.DUMMYFUNCTION("IF(ISBLANK(A4), """", SPARKLINE(INDEX(GOOGLEFINANCE(""BVMF:""&amp;$A4, ""price"", EDATE($B$1, -12), $B$1), ,2)))"),"")</f>
        <v/>
      </c>
      <c r="M4" s="23" t="str">
        <f>IFERROR(__xludf.DUMMYFUNCTION("IF($H4, ($H4 - INDEX(GOOGLEFINANCE(""BVMF:""&amp;$A4,""close"", $B$1-365, $B$1), 2,2))/$H4, """")"),"")</f>
        <v/>
      </c>
      <c r="N4" s="24" t="str">
        <f>IFERROR(__xludf.DUMMYFUNCTION("IF(ISBLANK(A4), """", SPARKLINE(INDEX(GOOGLEFINANCE(""BVMF:""&amp;$A4, ""price"", EDATE($B$1, -60), $B$1), ,2)))"),"")</f>
        <v/>
      </c>
      <c r="O4" s="23" t="str">
        <f>IFERROR(__xludf.DUMMYFUNCTION("IF($H4, ($H4 - INDEX(GOOGLEFINANCE(""BVMF:""&amp;$A4,""close"", $B$1-1825, $B$1), 2,2))/$H4, """")"),"")</f>
        <v/>
      </c>
      <c r="P4" s="25" t="str">
        <f t="shared" si="2"/>
        <v/>
      </c>
      <c r="Q4" s="25" t="str">
        <f t="shared" si="3"/>
        <v/>
      </c>
      <c r="R4" s="25" t="str">
        <f t="shared" si="4"/>
        <v/>
      </c>
      <c r="S4" s="26" t="str">
        <f>IFERROR(VLOOKUP($A4, fundamentus!$A:$S, 19, FALSE)/1000000000, "")</f>
        <v/>
      </c>
      <c r="T4" s="27" t="str">
        <f>IFERROR(VLOOKUP($A4, statusinvest!$A:$Z, 26, FALSE)/1000000, "")</f>
        <v/>
      </c>
      <c r="U4" s="24" t="str">
        <f>IFERROR(VLOOKUP($A4, statusinvest!$A:$D, 4, FALSE), "")</f>
        <v/>
      </c>
      <c r="V4" s="24" t="str">
        <f>IFERROR(VLOOKUP($A4, statusinvest!$A:$E, 5, FALSE), "")</f>
        <v/>
      </c>
      <c r="W4" s="28" t="str">
        <f>IFERROR(1/VLOOKUP($A4, statusinvest!$A:$K, 11, FALSE), "")</f>
        <v/>
      </c>
      <c r="X4" s="24" t="str">
        <f>IFERROR(VLOOKUP($A4, statusinvest!$A:$R, 18, FALSE), "")</f>
        <v/>
      </c>
      <c r="Y4" s="24" t="str">
        <f>IFERROR(VLOOKUP($A4, statusinvest!$A:$T, 20, FALSE), "")</f>
        <v/>
      </c>
      <c r="Z4" s="24" t="str">
        <f>IFERROR(VLOOKUP($A4, statusinvest!$A:$I, 9, FALSE), "")</f>
        <v/>
      </c>
      <c r="AA4" s="24" t="str">
        <f>IFERROR(VLOOKUP($A4, statusinvest!$A:$M, 13, FALSE), "")</f>
        <v/>
      </c>
      <c r="AB4" s="24" t="str">
        <f>IFERROR(VLOOKUP($A4, statusinvest!$A:$Q, 17, FALSE), "")</f>
        <v/>
      </c>
      <c r="AC4" s="17" t="str">
        <f>IFERROR(VLOOKUP($A4, statusinvest!$A:$Z, 25, FALSE), "")</f>
        <v/>
      </c>
      <c r="AD4" s="17" t="str">
        <f>IFERROR(VLOOKUP($A4, statusinvest!$A:$C, 3, FALSE), "")</f>
        <v/>
      </c>
      <c r="AF4" s="29" t="str">
        <f>IFERROR(VLOOKUP($A4, forecast!$A:$F, 2, FALSE), "")</f>
        <v/>
      </c>
      <c r="AG4" s="29" t="str">
        <f>IFERROR(VLOOKUP($A4, forecast!$A:$F, 3, FALSE), "")</f>
        <v/>
      </c>
      <c r="AH4" s="29" t="str">
        <f>IFERROR(VLOOKUP($A4, forecast!$A:$F, 4, FALSE), "")</f>
        <v/>
      </c>
      <c r="AI4" s="29" t="str">
        <f>IFERROR(VLOOKUP($A4, forecast!$A:$F, 5, FALSE), "")</f>
        <v/>
      </c>
      <c r="AJ4" s="29" t="str">
        <f>IFERROR(VLOOKUP($A4, forecast!$A:$F, 6, FALSE), "")</f>
        <v/>
      </c>
      <c r="AK4" s="30" t="str">
        <f>IFERROR(VLOOKUP($A4, forecast!$A:$AS, 38, FALSE), "")</f>
        <v/>
      </c>
      <c r="AL4" s="30" t="str">
        <f>IFERROR(VLOOKUP($A4, forecast!$A:$AS, 39, FALSE), "")</f>
        <v/>
      </c>
      <c r="AM4" s="30" t="str">
        <f>IFERROR(VLOOKUP($A4, forecast!$A:$AS, 40, FALSE), "")</f>
        <v/>
      </c>
      <c r="AN4" s="30" t="str">
        <f>IFERROR(VLOOKUP($A4, forecast!$A:$AS, 41, FALSE), "")</f>
        <v/>
      </c>
      <c r="AO4" s="30" t="str">
        <f>IFERROR(VLOOKUP($A4, forecast!$A:$AS, 42, FALSE), "")</f>
        <v/>
      </c>
      <c r="AP4" s="31" t="str">
        <f>IFERROR(IF(VLOOKUP($A4, forecast!$A:$AS, 43, FALSE)="", "", (VLOOKUP($A4, forecast!$A:$AS, 43, FALSE)-$H4)/$H4), "")
</f>
        <v/>
      </c>
      <c r="AQ4" s="31" t="str">
        <f>IFERROR(IF(VLOOKUP($A4, forecast!$A:$AS, 44, FALSE)="", "", (VLOOKUP($A4, forecast!$A:$AS, 44, FALSE)-$H4)/$H4), "")
</f>
        <v/>
      </c>
      <c r="AR4" s="31" t="str">
        <f>IFERROR(IF(VLOOKUP($A4, forecast!$A:$AS, 45, FALSE)="", "", (VLOOKUP($A4, forecast!$A:$AS, 45, FALSE)-$H4)/$H4), "")
</f>
        <v/>
      </c>
    </row>
    <row r="5">
      <c r="B5" s="16"/>
      <c r="C5" s="17"/>
      <c r="D5" s="18" t="str">
        <f>IFERROR(VLOOKUP($A5, carteira!$A:$F, 6, FALSE)*H5, "")</f>
        <v/>
      </c>
      <c r="E5" s="19" t="str">
        <f>IFERROR(VLOOKUP($A5, carteira!$A:$C, 3, FALSE), "")</f>
        <v/>
      </c>
      <c r="F5" s="20" t="str">
        <f t="shared" si="1"/>
        <v/>
      </c>
      <c r="G5" s="21"/>
      <c r="H5" s="22" t="str">
        <f>IFERROR(__xludf.DUMMYFUNCTION("IF(ISBLANK(A5), """", HYPERLINK(""https://br.tradingview.com/chart/hAM5aSQ3/?symbol=BMFBOVESPA%3A"" &amp; $A5,GOOGLEFINANCE(""BVMF:""&amp;$A5, ""price"")))"),"")</f>
        <v/>
      </c>
      <c r="I5" s="23" t="str">
        <f>IFERROR(__xludf.DUMMYFUNCTION("IF($H5, ($H5 - INDEX(SORT(GOOGLEFINANCE(""BVMF:""&amp;$A5,""close"", $B$1-7, $B$1), 1, false), 3,2))/$H5, """")"),"")</f>
        <v/>
      </c>
      <c r="J5" s="24" t="str">
        <f>IFERROR(__xludf.DUMMYFUNCTION("IF(ISBLANK(A5), """", SPARKLINE(INDEX(GOOGLEFINANCE(""BVMF:""&amp;$A5, ""price"", EDATE($B$1, -1), $B$1), ,2)))"),"")</f>
        <v/>
      </c>
      <c r="K5" s="23" t="str">
        <f>IFERROR(__xludf.DUMMYFUNCTION("IF($H5, ($H5 - INDEX(GOOGLEFINANCE(""BVMF:""&amp;$A5,""close"", $B$1-30, $B$1), 2,2))/$H5, """")"),"")</f>
        <v/>
      </c>
      <c r="L5" s="24" t="str">
        <f>IFERROR(__xludf.DUMMYFUNCTION("IF(ISBLANK(A5), """", SPARKLINE(INDEX(GOOGLEFINANCE(""BVMF:""&amp;$A5, ""price"", EDATE($B$1, -12), $B$1), ,2)))"),"")</f>
        <v/>
      </c>
      <c r="M5" s="23" t="str">
        <f>IFERROR(__xludf.DUMMYFUNCTION("IF($H5, ($H5 - INDEX(GOOGLEFINANCE(""BVMF:""&amp;$A5,""close"", $B$1-365, $B$1), 2,2))/$H5, """")"),"")</f>
        <v/>
      </c>
      <c r="N5" s="24" t="str">
        <f>IFERROR(__xludf.DUMMYFUNCTION("IF(ISBLANK(A5), """", SPARKLINE(INDEX(GOOGLEFINANCE(""BVMF:""&amp;$A5, ""price"", EDATE($B$1, -60), $B$1), ,2)))"),"")</f>
        <v/>
      </c>
      <c r="O5" s="23" t="str">
        <f>IFERROR(__xludf.DUMMYFUNCTION("IF($H5, ($H5 - INDEX(GOOGLEFINANCE(""BVMF:""&amp;$A5,""close"", $B$1-1825, $B$1), 2,2))/$H5, """")"),"")</f>
        <v/>
      </c>
      <c r="P5" s="25" t="str">
        <f t="shared" si="2"/>
        <v/>
      </c>
      <c r="Q5" s="25" t="str">
        <f t="shared" si="3"/>
        <v/>
      </c>
      <c r="R5" s="25" t="str">
        <f t="shared" si="4"/>
        <v/>
      </c>
      <c r="S5" s="26" t="str">
        <f>IFERROR(VLOOKUP($A5, fundamentus!$A:$S, 19, FALSE)/1000000000, "")</f>
        <v/>
      </c>
      <c r="T5" s="27" t="str">
        <f>IFERROR(VLOOKUP($A5, statusinvest!$A:$Z, 26, FALSE)/1000000, "")</f>
        <v/>
      </c>
      <c r="U5" s="24" t="str">
        <f>IFERROR(VLOOKUP($A5, statusinvest!$A:$D, 4, FALSE), "")</f>
        <v/>
      </c>
      <c r="V5" s="24" t="str">
        <f>IFERROR(VLOOKUP($A5, statusinvest!$A:$E, 5, FALSE), "")</f>
        <v/>
      </c>
      <c r="W5" s="28" t="str">
        <f>IFERROR(1/VLOOKUP($A5, statusinvest!$A:$K, 11, FALSE), "")</f>
        <v/>
      </c>
      <c r="X5" s="24" t="str">
        <f>IFERROR(VLOOKUP($A5, statusinvest!$A:$R, 18, FALSE), "")</f>
        <v/>
      </c>
      <c r="Y5" s="24" t="str">
        <f>IFERROR(VLOOKUP($A5, statusinvest!$A:$T, 20, FALSE), "")</f>
        <v/>
      </c>
      <c r="Z5" s="24" t="str">
        <f>IFERROR(VLOOKUP($A5, statusinvest!$A:$I, 9, FALSE), "")</f>
        <v/>
      </c>
      <c r="AA5" s="24" t="str">
        <f>IFERROR(VLOOKUP($A5, statusinvest!$A:$M, 13, FALSE), "")</f>
        <v/>
      </c>
      <c r="AB5" s="24" t="str">
        <f>IFERROR(VLOOKUP($A5, statusinvest!$A:$Q, 17, FALSE), "")</f>
        <v/>
      </c>
      <c r="AC5" s="17" t="str">
        <f>IFERROR(VLOOKUP($A5, statusinvest!$A:$Z, 25, FALSE), "")</f>
        <v/>
      </c>
      <c r="AD5" s="17" t="str">
        <f>IFERROR(VLOOKUP($A5, statusinvest!$A:$C, 3, FALSE), "")</f>
        <v/>
      </c>
      <c r="AF5" s="29" t="str">
        <f>IFERROR(VLOOKUP($A5, forecast!$A:$F, 2, FALSE), "")</f>
        <v/>
      </c>
      <c r="AG5" s="29" t="str">
        <f>IFERROR(VLOOKUP($A5, forecast!$A:$F, 3, FALSE), "")</f>
        <v/>
      </c>
      <c r="AH5" s="29" t="str">
        <f>IFERROR(VLOOKUP($A5, forecast!$A:$F, 4, FALSE), "")</f>
        <v/>
      </c>
      <c r="AI5" s="29" t="str">
        <f>IFERROR(VLOOKUP($A5, forecast!$A:$F, 5, FALSE), "")</f>
        <v/>
      </c>
      <c r="AJ5" s="29" t="str">
        <f>IFERROR(VLOOKUP($A5, forecast!$A:$F, 6, FALSE), "")</f>
        <v/>
      </c>
      <c r="AK5" s="30" t="str">
        <f>IFERROR(VLOOKUP($A5, forecast!$A:$AS, 38, FALSE), "")</f>
        <v/>
      </c>
      <c r="AL5" s="30" t="str">
        <f>IFERROR(VLOOKUP($A5, forecast!$A:$AS, 39, FALSE), "")</f>
        <v/>
      </c>
      <c r="AM5" s="30" t="str">
        <f>IFERROR(VLOOKUP($A5, forecast!$A:$AS, 40, FALSE), "")</f>
        <v/>
      </c>
      <c r="AN5" s="30" t="str">
        <f>IFERROR(VLOOKUP($A5, forecast!$A:$AS, 41, FALSE), "")</f>
        <v/>
      </c>
      <c r="AO5" s="30" t="str">
        <f>IFERROR(VLOOKUP($A5, forecast!$A:$AS, 42, FALSE), "")</f>
        <v/>
      </c>
      <c r="AP5" s="31" t="str">
        <f>IFERROR(IF(VLOOKUP($A5, forecast!$A:$AS, 43, FALSE)="", "", (VLOOKUP($A5, forecast!$A:$AS, 43, FALSE)-$H5)/$H5), "")
</f>
        <v/>
      </c>
      <c r="AQ5" s="31" t="str">
        <f>IFERROR(IF(VLOOKUP($A5, forecast!$A:$AS, 44, FALSE)="", "", (VLOOKUP($A5, forecast!$A:$AS, 44, FALSE)-$H5)/$H5), "")
</f>
        <v/>
      </c>
      <c r="AR5" s="31" t="str">
        <f>IFERROR(IF(VLOOKUP($A5, forecast!$A:$AS, 45, FALSE)="", "", (VLOOKUP($A5, forecast!$A:$AS, 45, FALSE)-$H5)/$H5), "")
</f>
        <v/>
      </c>
    </row>
    <row r="6">
      <c r="B6" s="16"/>
      <c r="C6" s="17"/>
      <c r="D6" s="18" t="str">
        <f>IFERROR(VLOOKUP($A6, carteira!$A:$F, 6, FALSE)*H6, "")</f>
        <v/>
      </c>
      <c r="E6" s="19" t="str">
        <f>IFERROR(VLOOKUP($A6, carteira!$A:$C, 3, FALSE), "")</f>
        <v/>
      </c>
      <c r="F6" s="20" t="str">
        <f t="shared" si="1"/>
        <v/>
      </c>
      <c r="G6" s="21"/>
      <c r="H6" s="22" t="str">
        <f>IFERROR(__xludf.DUMMYFUNCTION("IF(ISBLANK(A6), """", HYPERLINK(""https://br.tradingview.com/chart/hAM5aSQ3/?symbol=BMFBOVESPA%3A"" &amp; $A6,GOOGLEFINANCE(""BVMF:""&amp;$A6, ""price"")))"),"")</f>
        <v/>
      </c>
      <c r="I6" s="23" t="str">
        <f>IFERROR(__xludf.DUMMYFUNCTION("IF($H6, ($H6 - INDEX(SORT(GOOGLEFINANCE(""BVMF:""&amp;$A6,""close"", $B$1-7, $B$1), 1, false), 3,2))/$H6, """")"),"")</f>
        <v/>
      </c>
      <c r="J6" s="24" t="str">
        <f>IFERROR(__xludf.DUMMYFUNCTION("IF(ISBLANK(A6), """", SPARKLINE(INDEX(GOOGLEFINANCE(""BVMF:""&amp;$A6, ""price"", EDATE($B$1, -1), $B$1), ,2)))"),"")</f>
        <v/>
      </c>
      <c r="K6" s="23" t="str">
        <f>IFERROR(__xludf.DUMMYFUNCTION("IF($H6, ($H6 - INDEX(GOOGLEFINANCE(""BVMF:""&amp;$A6,""close"", $B$1-30, $B$1), 2,2))/$H6, """")"),"")</f>
        <v/>
      </c>
      <c r="L6" s="24" t="str">
        <f>IFERROR(__xludf.DUMMYFUNCTION("IF(ISBLANK(A6), """", SPARKLINE(INDEX(GOOGLEFINANCE(""BVMF:""&amp;$A6, ""price"", EDATE($B$1, -12), $B$1), ,2)))"),"")</f>
        <v/>
      </c>
      <c r="M6" s="23" t="str">
        <f>IFERROR(__xludf.DUMMYFUNCTION("IF($H6, ($H6 - INDEX(GOOGLEFINANCE(""BVMF:""&amp;$A6,""close"", $B$1-365, $B$1), 2,2))/$H6, """")"),"")</f>
        <v/>
      </c>
      <c r="N6" s="24" t="str">
        <f>IFERROR(__xludf.DUMMYFUNCTION("IF(ISBLANK(A6), """", SPARKLINE(INDEX(GOOGLEFINANCE(""BVMF:""&amp;$A6, ""price"", EDATE($B$1, -60), $B$1), ,2)))"),"")</f>
        <v/>
      </c>
      <c r="O6" s="23" t="str">
        <f>IFERROR(__xludf.DUMMYFUNCTION("IF($H6, ($H6 - INDEX(GOOGLEFINANCE(""BVMF:""&amp;$A6,""close"", $B$1-1825, $B$1), 2,2))/$H6, """")"),"")</f>
        <v/>
      </c>
      <c r="P6" s="25" t="str">
        <f t="shared" si="2"/>
        <v/>
      </c>
      <c r="Q6" s="25" t="str">
        <f t="shared" si="3"/>
        <v/>
      </c>
      <c r="R6" s="25" t="str">
        <f t="shared" si="4"/>
        <v/>
      </c>
      <c r="S6" s="26" t="str">
        <f>IFERROR(VLOOKUP($A6, fundamentus!$A:$S, 19, FALSE)/1000000000, "")</f>
        <v/>
      </c>
      <c r="T6" s="27" t="str">
        <f>IFERROR(VLOOKUP($A6, statusinvest!$A:$Z, 26, FALSE)/1000000, "")</f>
        <v/>
      </c>
      <c r="U6" s="24" t="str">
        <f>IFERROR(VLOOKUP($A6, statusinvest!$A:$D, 4, FALSE), "")</f>
        <v/>
      </c>
      <c r="V6" s="24" t="str">
        <f>IFERROR(VLOOKUP($A6, statusinvest!$A:$E, 5, FALSE), "")</f>
        <v/>
      </c>
      <c r="W6" s="28" t="str">
        <f>IFERROR(1/VLOOKUP($A6, statusinvest!$A:$K, 11, FALSE), "")</f>
        <v/>
      </c>
      <c r="X6" s="24" t="str">
        <f>IFERROR(VLOOKUP($A6, statusinvest!$A:$R, 18, FALSE), "")</f>
        <v/>
      </c>
      <c r="Y6" s="24" t="str">
        <f>IFERROR(VLOOKUP($A6, statusinvest!$A:$T, 20, FALSE), "")</f>
        <v/>
      </c>
      <c r="Z6" s="24" t="str">
        <f>IFERROR(VLOOKUP($A6, statusinvest!$A:$I, 9, FALSE), "")</f>
        <v/>
      </c>
      <c r="AA6" s="24" t="str">
        <f>IFERROR(VLOOKUP($A6, statusinvest!$A:$M, 13, FALSE), "")</f>
        <v/>
      </c>
      <c r="AB6" s="24" t="str">
        <f>IFERROR(VLOOKUP($A6, statusinvest!$A:$Q, 17, FALSE), "")</f>
        <v/>
      </c>
      <c r="AC6" s="17" t="str">
        <f>IFERROR(VLOOKUP($A6, statusinvest!$A:$Z, 25, FALSE), "")</f>
        <v/>
      </c>
      <c r="AD6" s="17" t="str">
        <f>IFERROR(VLOOKUP($A6, statusinvest!$A:$C, 3, FALSE), "")</f>
        <v/>
      </c>
      <c r="AF6" s="29" t="str">
        <f>IFERROR(VLOOKUP($A6, forecast!$A:$F, 2, FALSE), "")</f>
        <v/>
      </c>
      <c r="AG6" s="29" t="str">
        <f>IFERROR(VLOOKUP($A6, forecast!$A:$F, 3, FALSE), "")</f>
        <v/>
      </c>
      <c r="AH6" s="29" t="str">
        <f>IFERROR(VLOOKUP($A6, forecast!$A:$F, 4, FALSE), "")</f>
        <v/>
      </c>
      <c r="AI6" s="29" t="str">
        <f>IFERROR(VLOOKUP($A6, forecast!$A:$F, 5, FALSE), "")</f>
        <v/>
      </c>
      <c r="AJ6" s="29" t="str">
        <f>IFERROR(VLOOKUP($A6, forecast!$A:$F, 6, FALSE), "")</f>
        <v/>
      </c>
      <c r="AK6" s="30" t="str">
        <f>IFERROR(VLOOKUP($A6, forecast!$A:$AS, 38, FALSE), "")</f>
        <v/>
      </c>
      <c r="AL6" s="30" t="str">
        <f>IFERROR(VLOOKUP($A6, forecast!$A:$AS, 39, FALSE), "")</f>
        <v/>
      </c>
      <c r="AM6" s="30" t="str">
        <f>IFERROR(VLOOKUP($A6, forecast!$A:$AS, 40, FALSE), "")</f>
        <v/>
      </c>
      <c r="AN6" s="30" t="str">
        <f>IFERROR(VLOOKUP($A6, forecast!$A:$AS, 41, FALSE), "")</f>
        <v/>
      </c>
      <c r="AO6" s="30" t="str">
        <f>IFERROR(VLOOKUP($A6, forecast!$A:$AS, 42, FALSE), "")</f>
        <v/>
      </c>
      <c r="AP6" s="31" t="str">
        <f>IFERROR(IF(VLOOKUP($A6, forecast!$A:$AS, 43, FALSE)="", "", (VLOOKUP($A6, forecast!$A:$AS, 43, FALSE)-$H6)/$H6), "")
</f>
        <v/>
      </c>
      <c r="AQ6" s="31" t="str">
        <f>IFERROR(IF(VLOOKUP($A6, forecast!$A:$AS, 44, FALSE)="", "", (VLOOKUP($A6, forecast!$A:$AS, 44, FALSE)-$H6)/$H6), "")
</f>
        <v/>
      </c>
      <c r="AR6" s="31" t="str">
        <f>IFERROR(IF(VLOOKUP($A6, forecast!$A:$AS, 45, FALSE)="", "", (VLOOKUP($A6, forecast!$A:$AS, 45, FALSE)-$H6)/$H6), "")
</f>
        <v/>
      </c>
    </row>
    <row r="7">
      <c r="B7" s="16"/>
      <c r="C7" s="17"/>
      <c r="D7" s="18" t="str">
        <f>IFERROR(VLOOKUP($A7, carteira!$A:$F, 6, FALSE)*H7, "")</f>
        <v/>
      </c>
      <c r="E7" s="19" t="str">
        <f>IFERROR(VLOOKUP($A7, carteira!$A:$C, 3, FALSE), "")</f>
        <v/>
      </c>
      <c r="F7" s="20" t="str">
        <f t="shared" si="1"/>
        <v/>
      </c>
      <c r="G7" s="21"/>
      <c r="H7" s="22" t="str">
        <f>IFERROR(__xludf.DUMMYFUNCTION("IF(ISBLANK(A7), """", HYPERLINK(""https://br.tradingview.com/chart/hAM5aSQ3/?symbol=BMFBOVESPA%3A"" &amp; $A7,GOOGLEFINANCE(""BVMF:""&amp;$A7, ""price"")))"),"")</f>
        <v/>
      </c>
      <c r="I7" s="23" t="str">
        <f>IFERROR(__xludf.DUMMYFUNCTION("IF($H7, ($H7 - INDEX(SORT(GOOGLEFINANCE(""BVMF:""&amp;$A7,""close"", $B$1-7, $B$1), 1, false), 3,2))/$H7, """")"),"")</f>
        <v/>
      </c>
      <c r="J7" s="24" t="str">
        <f>IFERROR(__xludf.DUMMYFUNCTION("IF(ISBLANK(A7), """", SPARKLINE(INDEX(GOOGLEFINANCE(""BVMF:""&amp;$A7, ""price"", EDATE($B$1, -1), $B$1), ,2)))"),"")</f>
        <v/>
      </c>
      <c r="K7" s="23" t="str">
        <f>IFERROR(__xludf.DUMMYFUNCTION("IF($H7, ($H7 - INDEX(GOOGLEFINANCE(""BVMF:""&amp;$A7,""close"", $B$1-30, $B$1), 2,2))/$H7, """")"),"")</f>
        <v/>
      </c>
      <c r="L7" s="24" t="str">
        <f>IFERROR(__xludf.DUMMYFUNCTION("IF(ISBLANK(A7), """", SPARKLINE(INDEX(GOOGLEFINANCE(""BVMF:""&amp;$A7, ""price"", EDATE($B$1, -12), $B$1), ,2)))"),"")</f>
        <v/>
      </c>
      <c r="M7" s="23" t="str">
        <f>IFERROR(__xludf.DUMMYFUNCTION("IF($H7, ($H7 - INDEX(GOOGLEFINANCE(""BVMF:""&amp;$A7,""close"", $B$1-365, $B$1), 2,2))/$H7, """")"),"")</f>
        <v/>
      </c>
      <c r="N7" s="24" t="str">
        <f>IFERROR(__xludf.DUMMYFUNCTION("IF(ISBLANK(A7), """", SPARKLINE(INDEX(GOOGLEFINANCE(""BVMF:""&amp;$A7, ""price"", EDATE($B$1, -60), $B$1), ,2)))"),"")</f>
        <v/>
      </c>
      <c r="O7" s="23" t="str">
        <f>IFERROR(__xludf.DUMMYFUNCTION("IF($H7, ($H7 - INDEX(GOOGLEFINANCE(""BVMF:""&amp;$A7,""close"", $B$1-1825, $B$1), 2,2))/$H7, """")"),"")</f>
        <v/>
      </c>
      <c r="P7" s="25" t="str">
        <f t="shared" si="2"/>
        <v/>
      </c>
      <c r="Q7" s="25" t="str">
        <f t="shared" si="3"/>
        <v/>
      </c>
      <c r="R7" s="25" t="str">
        <f t="shared" si="4"/>
        <v/>
      </c>
      <c r="S7" s="26" t="str">
        <f>IFERROR(VLOOKUP($A7, fundamentus!$A:$S, 19, FALSE)/1000000000, "")</f>
        <v/>
      </c>
      <c r="T7" s="27" t="str">
        <f>IFERROR(VLOOKUP($A7, statusinvest!$A:$Z, 26, FALSE)/1000000, "")</f>
        <v/>
      </c>
      <c r="U7" s="24" t="str">
        <f>IFERROR(VLOOKUP($A7, statusinvest!$A:$D, 4, FALSE), "")</f>
        <v/>
      </c>
      <c r="V7" s="24" t="str">
        <f>IFERROR(VLOOKUP($A7, statusinvest!$A:$E, 5, FALSE), "")</f>
        <v/>
      </c>
      <c r="W7" s="28" t="str">
        <f>IFERROR(1/VLOOKUP($A7, statusinvest!$A:$K, 11, FALSE), "")</f>
        <v/>
      </c>
      <c r="X7" s="24" t="str">
        <f>IFERROR(VLOOKUP($A7, statusinvest!$A:$R, 18, FALSE), "")</f>
        <v/>
      </c>
      <c r="Y7" s="24" t="str">
        <f>IFERROR(VLOOKUP($A7, statusinvest!$A:$T, 20, FALSE), "")</f>
        <v/>
      </c>
      <c r="Z7" s="24" t="str">
        <f>IFERROR(VLOOKUP($A7, statusinvest!$A:$I, 9, FALSE), "")</f>
        <v/>
      </c>
      <c r="AA7" s="24" t="str">
        <f>IFERROR(VLOOKUP($A7, statusinvest!$A:$M, 13, FALSE), "")</f>
        <v/>
      </c>
      <c r="AB7" s="24" t="str">
        <f>IFERROR(VLOOKUP($A7, statusinvest!$A:$Q, 17, FALSE), "")</f>
        <v/>
      </c>
      <c r="AC7" s="17" t="str">
        <f>IFERROR(VLOOKUP($A7, statusinvest!$A:$Z, 25, FALSE), "")</f>
        <v/>
      </c>
      <c r="AD7" s="17" t="str">
        <f>IFERROR(VLOOKUP($A7, statusinvest!$A:$C, 3, FALSE), "")</f>
        <v/>
      </c>
      <c r="AF7" s="29" t="str">
        <f>IFERROR(VLOOKUP($A7, forecast!$A:$F, 2, FALSE), "")</f>
        <v/>
      </c>
      <c r="AG7" s="29" t="str">
        <f>IFERROR(VLOOKUP($A7, forecast!$A:$F, 3, FALSE), "")</f>
        <v/>
      </c>
      <c r="AH7" s="29" t="str">
        <f>IFERROR(VLOOKUP($A7, forecast!$A:$F, 4, FALSE), "")</f>
        <v/>
      </c>
      <c r="AI7" s="29" t="str">
        <f>IFERROR(VLOOKUP($A7, forecast!$A:$F, 5, FALSE), "")</f>
        <v/>
      </c>
      <c r="AJ7" s="29" t="str">
        <f>IFERROR(VLOOKUP($A7, forecast!$A:$F, 6, FALSE), "")</f>
        <v/>
      </c>
      <c r="AK7" s="30" t="str">
        <f>IFERROR(VLOOKUP($A7, forecast!$A:$AS, 38, FALSE), "")</f>
        <v/>
      </c>
      <c r="AL7" s="30" t="str">
        <f>IFERROR(VLOOKUP($A7, forecast!$A:$AS, 39, FALSE), "")</f>
        <v/>
      </c>
      <c r="AM7" s="30" t="str">
        <f>IFERROR(VLOOKUP($A7, forecast!$A:$AS, 40, FALSE), "")</f>
        <v/>
      </c>
      <c r="AN7" s="30" t="str">
        <f>IFERROR(VLOOKUP($A7, forecast!$A:$AS, 41, FALSE), "")</f>
        <v/>
      </c>
      <c r="AO7" s="30" t="str">
        <f>IFERROR(VLOOKUP($A7, forecast!$A:$AS, 42, FALSE), "")</f>
        <v/>
      </c>
      <c r="AP7" s="31" t="str">
        <f>IFERROR(IF(VLOOKUP($A7, forecast!$A:$AS, 43, FALSE)="", "", (VLOOKUP($A7, forecast!$A:$AS, 43, FALSE)-$H7)/$H7), "")
</f>
        <v/>
      </c>
      <c r="AQ7" s="31" t="str">
        <f>IFERROR(IF(VLOOKUP($A7, forecast!$A:$AS, 44, FALSE)="", "", (VLOOKUP($A7, forecast!$A:$AS, 44, FALSE)-$H7)/$H7), "")
</f>
        <v/>
      </c>
      <c r="AR7" s="31" t="str">
        <f>IFERROR(IF(VLOOKUP($A7, forecast!$A:$AS, 45, FALSE)="", "", (VLOOKUP($A7, forecast!$A:$AS, 45, FALSE)-$H7)/$H7), "")
</f>
        <v/>
      </c>
    </row>
    <row r="8">
      <c r="B8" s="16"/>
      <c r="C8" s="17"/>
      <c r="D8" s="18" t="str">
        <f>IFERROR(VLOOKUP($A8, carteira!$A:$F, 6, FALSE)*H8, "")</f>
        <v/>
      </c>
      <c r="E8" s="19" t="str">
        <f>IFERROR(VLOOKUP($A8, carteira!$A:$C, 3, FALSE), "")</f>
        <v/>
      </c>
      <c r="F8" s="20" t="str">
        <f t="shared" si="1"/>
        <v/>
      </c>
      <c r="G8" s="21"/>
      <c r="H8" s="22" t="str">
        <f>IFERROR(__xludf.DUMMYFUNCTION("IF(ISBLANK(A8), """", HYPERLINK(""https://br.tradingview.com/chart/hAM5aSQ3/?symbol=BMFBOVESPA%3A"" &amp; $A8,GOOGLEFINANCE(""BVMF:""&amp;$A8, ""price"")))"),"")</f>
        <v/>
      </c>
      <c r="I8" s="23" t="str">
        <f>IFERROR(__xludf.DUMMYFUNCTION("IF($H8, ($H8 - INDEX(SORT(GOOGLEFINANCE(""BVMF:""&amp;$A8,""close"", $B$1-7, $B$1), 1, false), 3,2))/$H8, """")"),"")</f>
        <v/>
      </c>
      <c r="J8" s="24" t="str">
        <f>IFERROR(__xludf.DUMMYFUNCTION("IF(ISBLANK(A8), """", SPARKLINE(INDEX(GOOGLEFINANCE(""BVMF:""&amp;$A8, ""price"", EDATE($B$1, -1), $B$1), ,2)))"),"")</f>
        <v/>
      </c>
      <c r="K8" s="23" t="str">
        <f>IFERROR(__xludf.DUMMYFUNCTION("IF($H8, ($H8 - INDEX(GOOGLEFINANCE(""BVMF:""&amp;$A8,""close"", $B$1-30, $B$1), 2,2))/$H8, """")"),"")</f>
        <v/>
      </c>
      <c r="L8" s="24" t="str">
        <f>IFERROR(__xludf.DUMMYFUNCTION("IF(ISBLANK(A8), """", SPARKLINE(INDEX(GOOGLEFINANCE(""BVMF:""&amp;$A8, ""price"", EDATE($B$1, -12), $B$1), ,2)))"),"")</f>
        <v/>
      </c>
      <c r="M8" s="23" t="str">
        <f>IFERROR(__xludf.DUMMYFUNCTION("IF($H8, ($H8 - INDEX(GOOGLEFINANCE(""BVMF:""&amp;$A8,""close"", $B$1-365, $B$1), 2,2))/$H8, """")"),"")</f>
        <v/>
      </c>
      <c r="N8" s="24" t="str">
        <f>IFERROR(__xludf.DUMMYFUNCTION("IF(ISBLANK(A8), """", SPARKLINE(INDEX(GOOGLEFINANCE(""BVMF:""&amp;$A8, ""price"", EDATE($B$1, -60), $B$1), ,2)))"),"")</f>
        <v/>
      </c>
      <c r="O8" s="23" t="str">
        <f>IFERROR(__xludf.DUMMYFUNCTION("IF($H8, ($H8 - INDEX(GOOGLEFINANCE(""BVMF:""&amp;$A8,""close"", $B$1-1825, $B$1), 2,2))/$H8, """")"),"")</f>
        <v/>
      </c>
      <c r="P8" s="25" t="str">
        <f t="shared" si="2"/>
        <v/>
      </c>
      <c r="Q8" s="25" t="str">
        <f t="shared" si="3"/>
        <v/>
      </c>
      <c r="R8" s="25" t="str">
        <f t="shared" si="4"/>
        <v/>
      </c>
      <c r="S8" s="26" t="str">
        <f>IFERROR(VLOOKUP($A8, fundamentus!$A:$S, 19, FALSE)/1000000000, "")</f>
        <v/>
      </c>
      <c r="T8" s="27" t="str">
        <f>IFERROR(VLOOKUP($A8, statusinvest!$A:$Z, 26, FALSE)/1000000, "")</f>
        <v/>
      </c>
      <c r="U8" s="24" t="str">
        <f>IFERROR(VLOOKUP($A8, statusinvest!$A:$D, 4, FALSE), "")</f>
        <v/>
      </c>
      <c r="V8" s="24" t="str">
        <f>IFERROR(VLOOKUP($A8, statusinvest!$A:$E, 5, FALSE), "")</f>
        <v/>
      </c>
      <c r="W8" s="28" t="str">
        <f>IFERROR(1/VLOOKUP($A8, statusinvest!$A:$K, 11, FALSE), "")</f>
        <v/>
      </c>
      <c r="X8" s="24" t="str">
        <f>IFERROR(VLOOKUP($A8, statusinvest!$A:$R, 18, FALSE), "")</f>
        <v/>
      </c>
      <c r="Y8" s="24" t="str">
        <f>IFERROR(VLOOKUP($A8, statusinvest!$A:$T, 20, FALSE), "")</f>
        <v/>
      </c>
      <c r="Z8" s="24" t="str">
        <f>IFERROR(VLOOKUP($A8, statusinvest!$A:$I, 9, FALSE), "")</f>
        <v/>
      </c>
      <c r="AA8" s="24" t="str">
        <f>IFERROR(VLOOKUP($A8, statusinvest!$A:$M, 13, FALSE), "")</f>
        <v/>
      </c>
      <c r="AB8" s="24" t="str">
        <f>IFERROR(VLOOKUP($A8, statusinvest!$A:$Q, 17, FALSE), "")</f>
        <v/>
      </c>
      <c r="AC8" s="17" t="str">
        <f>IFERROR(VLOOKUP($A8, statusinvest!$A:$Z, 25, FALSE), "")</f>
        <v/>
      </c>
      <c r="AD8" s="17" t="str">
        <f>IFERROR(VLOOKUP($A8, statusinvest!$A:$C, 3, FALSE), "")</f>
        <v/>
      </c>
      <c r="AF8" s="29" t="str">
        <f>IFERROR(VLOOKUP($A8, forecast!$A:$F, 2, FALSE), "")</f>
        <v/>
      </c>
      <c r="AG8" s="29" t="str">
        <f>IFERROR(VLOOKUP($A8, forecast!$A:$F, 3, FALSE), "")</f>
        <v/>
      </c>
      <c r="AH8" s="29" t="str">
        <f>IFERROR(VLOOKUP($A8, forecast!$A:$F, 4, FALSE), "")</f>
        <v/>
      </c>
      <c r="AI8" s="29" t="str">
        <f>IFERROR(VLOOKUP($A8, forecast!$A:$F, 5, FALSE), "")</f>
        <v/>
      </c>
      <c r="AJ8" s="29" t="str">
        <f>IFERROR(VLOOKUP($A8, forecast!$A:$F, 6, FALSE), "")</f>
        <v/>
      </c>
      <c r="AK8" s="30" t="str">
        <f>IFERROR(VLOOKUP($A8, forecast!$A:$AS, 38, FALSE), "")</f>
        <v/>
      </c>
      <c r="AL8" s="30" t="str">
        <f>IFERROR(VLOOKUP($A8, forecast!$A:$AS, 39, FALSE), "")</f>
        <v/>
      </c>
      <c r="AM8" s="30" t="str">
        <f>IFERROR(VLOOKUP($A8, forecast!$A:$AS, 40, FALSE), "")</f>
        <v/>
      </c>
      <c r="AN8" s="30" t="str">
        <f>IFERROR(VLOOKUP($A8, forecast!$A:$AS, 41, FALSE), "")</f>
        <v/>
      </c>
      <c r="AO8" s="30" t="str">
        <f>IFERROR(VLOOKUP($A8, forecast!$A:$AS, 42, FALSE), "")</f>
        <v/>
      </c>
      <c r="AP8" s="31" t="str">
        <f>IFERROR(IF(VLOOKUP($A8, forecast!$A:$AS, 43, FALSE)="", "", (VLOOKUP($A8, forecast!$A:$AS, 43, FALSE)-$H8)/$H8), "")
</f>
        <v/>
      </c>
      <c r="AQ8" s="31" t="str">
        <f>IFERROR(IF(VLOOKUP($A8, forecast!$A:$AS, 44, FALSE)="", "", (VLOOKUP($A8, forecast!$A:$AS, 44, FALSE)-$H8)/$H8), "")
</f>
        <v/>
      </c>
      <c r="AR8" s="31" t="str">
        <f>IFERROR(IF(VLOOKUP($A8, forecast!$A:$AS, 45, FALSE)="", "", (VLOOKUP($A8, forecast!$A:$AS, 45, FALSE)-$H8)/$H8), "")
</f>
        <v/>
      </c>
    </row>
    <row r="9">
      <c r="B9" s="16"/>
      <c r="C9" s="17"/>
      <c r="D9" s="18" t="str">
        <f>IFERROR(VLOOKUP($A9, carteira!$A:$F, 6, FALSE)*H9, "")</f>
        <v/>
      </c>
      <c r="E9" s="19" t="str">
        <f>IFERROR(VLOOKUP($A9, carteira!$A:$C, 3, FALSE), "")</f>
        <v/>
      </c>
      <c r="F9" s="20" t="str">
        <f t="shared" si="1"/>
        <v/>
      </c>
      <c r="G9" s="21"/>
      <c r="H9" s="22" t="str">
        <f>IFERROR(__xludf.DUMMYFUNCTION("IF(ISBLANK(A9), """", HYPERLINK(""https://br.tradingview.com/chart/hAM5aSQ3/?symbol=BMFBOVESPA%3A"" &amp; $A9,GOOGLEFINANCE(""BVMF:""&amp;$A9, ""price"")))"),"")</f>
        <v/>
      </c>
      <c r="I9" s="23" t="str">
        <f>IFERROR(__xludf.DUMMYFUNCTION("IF($H9, ($H9 - INDEX(SORT(GOOGLEFINANCE(""BVMF:""&amp;$A9,""close"", $B$1-7, $B$1), 1, false), 3,2))/$H9, """")"),"")</f>
        <v/>
      </c>
      <c r="J9" s="24" t="str">
        <f>IFERROR(__xludf.DUMMYFUNCTION("IF(ISBLANK(A9), """", SPARKLINE(INDEX(GOOGLEFINANCE(""BVMF:""&amp;$A9, ""price"", EDATE($B$1, -1), $B$1), ,2)))"),"")</f>
        <v/>
      </c>
      <c r="K9" s="23" t="str">
        <f>IFERROR(__xludf.DUMMYFUNCTION("IF($H9, ($H9 - INDEX(GOOGLEFINANCE(""BVMF:""&amp;$A9,""close"", $B$1-30, $B$1), 2,2))/$H9, """")"),"")</f>
        <v/>
      </c>
      <c r="L9" s="24" t="str">
        <f>IFERROR(__xludf.DUMMYFUNCTION("IF(ISBLANK(A9), """", SPARKLINE(INDEX(GOOGLEFINANCE(""BVMF:""&amp;$A9, ""price"", EDATE($B$1, -12), $B$1), ,2)))"),"")</f>
        <v/>
      </c>
      <c r="M9" s="23" t="str">
        <f>IFERROR(__xludf.DUMMYFUNCTION("IF($H9, ($H9 - INDEX(GOOGLEFINANCE(""BVMF:""&amp;$A9,""close"", $B$1-365, $B$1), 2,2))/$H9, """")"),"")</f>
        <v/>
      </c>
      <c r="N9" s="24" t="str">
        <f>IFERROR(__xludf.DUMMYFUNCTION("IF(ISBLANK(A9), """", SPARKLINE(INDEX(GOOGLEFINANCE(""BVMF:""&amp;$A9, ""price"", EDATE($B$1, -60), $B$1), ,2)))"),"")</f>
        <v/>
      </c>
      <c r="O9" s="23" t="str">
        <f>IFERROR(__xludf.DUMMYFUNCTION("IF($H9, ($H9 - INDEX(GOOGLEFINANCE(""BVMF:""&amp;$A9,""close"", $B$1-1825, $B$1), 2,2))/$H9, """")"),"")</f>
        <v/>
      </c>
      <c r="P9" s="25" t="str">
        <f t="shared" si="2"/>
        <v/>
      </c>
      <c r="Q9" s="25" t="str">
        <f t="shared" si="3"/>
        <v/>
      </c>
      <c r="R9" s="25" t="str">
        <f t="shared" si="4"/>
        <v/>
      </c>
      <c r="S9" s="26" t="str">
        <f>IFERROR(VLOOKUP($A9, fundamentus!$A:$S, 19, FALSE)/1000000000, "")</f>
        <v/>
      </c>
      <c r="T9" s="27" t="str">
        <f>IFERROR(VLOOKUP($A9, statusinvest!$A:$Z, 26, FALSE)/1000000, "")</f>
        <v/>
      </c>
      <c r="U9" s="24" t="str">
        <f>IFERROR(VLOOKUP($A9, statusinvest!$A:$D, 4, FALSE), "")</f>
        <v/>
      </c>
      <c r="V9" s="24" t="str">
        <f>IFERROR(VLOOKUP($A9, statusinvest!$A:$E, 5, FALSE), "")</f>
        <v/>
      </c>
      <c r="W9" s="28" t="str">
        <f>IFERROR(1/VLOOKUP($A9, statusinvest!$A:$K, 11, FALSE), "")</f>
        <v/>
      </c>
      <c r="X9" s="24" t="str">
        <f>IFERROR(VLOOKUP($A9, statusinvest!$A:$R, 18, FALSE), "")</f>
        <v/>
      </c>
      <c r="Y9" s="24" t="str">
        <f>IFERROR(VLOOKUP($A9, statusinvest!$A:$T, 20, FALSE), "")</f>
        <v/>
      </c>
      <c r="Z9" s="24" t="str">
        <f>IFERROR(VLOOKUP($A9, statusinvest!$A:$I, 9, FALSE), "")</f>
        <v/>
      </c>
      <c r="AA9" s="24" t="str">
        <f>IFERROR(VLOOKUP($A9, statusinvest!$A:$M, 13, FALSE), "")</f>
        <v/>
      </c>
      <c r="AB9" s="24" t="str">
        <f>IFERROR(VLOOKUP($A9, statusinvest!$A:$Q, 17, FALSE), "")</f>
        <v/>
      </c>
      <c r="AC9" s="17" t="str">
        <f>IFERROR(VLOOKUP($A9, statusinvest!$A:$Z, 25, FALSE), "")</f>
        <v/>
      </c>
      <c r="AD9" s="17" t="str">
        <f>IFERROR(VLOOKUP($A9, statusinvest!$A:$C, 3, FALSE), "")</f>
        <v/>
      </c>
      <c r="AF9" s="29" t="str">
        <f>IFERROR(VLOOKUP($A9, forecast!$A:$F, 2, FALSE), "")</f>
        <v/>
      </c>
      <c r="AG9" s="29" t="str">
        <f>IFERROR(VLOOKUP($A9, forecast!$A:$F, 3, FALSE), "")</f>
        <v/>
      </c>
      <c r="AH9" s="29" t="str">
        <f>IFERROR(VLOOKUP($A9, forecast!$A:$F, 4, FALSE), "")</f>
        <v/>
      </c>
      <c r="AI9" s="29" t="str">
        <f>IFERROR(VLOOKUP($A9, forecast!$A:$F, 5, FALSE), "")</f>
        <v/>
      </c>
      <c r="AJ9" s="29" t="str">
        <f>IFERROR(VLOOKUP($A9, forecast!$A:$F, 6, FALSE), "")</f>
        <v/>
      </c>
      <c r="AK9" s="30" t="str">
        <f>IFERROR(VLOOKUP($A9, forecast!$A:$AS, 38, FALSE), "")</f>
        <v/>
      </c>
      <c r="AL9" s="30" t="str">
        <f>IFERROR(VLOOKUP($A9, forecast!$A:$AS, 39, FALSE), "")</f>
        <v/>
      </c>
      <c r="AM9" s="30" t="str">
        <f>IFERROR(VLOOKUP($A9, forecast!$A:$AS, 40, FALSE), "")</f>
        <v/>
      </c>
      <c r="AN9" s="30" t="str">
        <f>IFERROR(VLOOKUP($A9, forecast!$A:$AS, 41, FALSE), "")</f>
        <v/>
      </c>
      <c r="AO9" s="30" t="str">
        <f>IFERROR(VLOOKUP($A9, forecast!$A:$AS, 42, FALSE), "")</f>
        <v/>
      </c>
      <c r="AP9" s="31" t="str">
        <f>IFERROR(IF(VLOOKUP($A9, forecast!$A:$AS, 43, FALSE)="", "", (VLOOKUP($A9, forecast!$A:$AS, 43, FALSE)-$H9)/$H9), "")
</f>
        <v/>
      </c>
      <c r="AQ9" s="31" t="str">
        <f>IFERROR(IF(VLOOKUP($A9, forecast!$A:$AS, 44, FALSE)="", "", (VLOOKUP($A9, forecast!$A:$AS, 44, FALSE)-$H9)/$H9), "")
</f>
        <v/>
      </c>
      <c r="AR9" s="31" t="str">
        <f>IFERROR(IF(VLOOKUP($A9, forecast!$A:$AS, 45, FALSE)="", "", (VLOOKUP($A9, forecast!$A:$AS, 45, FALSE)-$H9)/$H9), "")
</f>
        <v/>
      </c>
    </row>
    <row r="10">
      <c r="B10" s="16"/>
      <c r="C10" s="17"/>
      <c r="D10" s="18" t="str">
        <f>IFERROR(VLOOKUP($A10, carteira!$A:$F, 6, FALSE)*H10, "")</f>
        <v/>
      </c>
      <c r="E10" s="19" t="str">
        <f>IFERROR(VLOOKUP($A10, carteira!$A:$C, 3, FALSE), "")</f>
        <v/>
      </c>
      <c r="F10" s="20" t="str">
        <f t="shared" si="1"/>
        <v/>
      </c>
      <c r="G10" s="21"/>
      <c r="H10" s="22" t="str">
        <f>IFERROR(__xludf.DUMMYFUNCTION("IF(ISBLANK(A10), """", HYPERLINK(""https://br.tradingview.com/chart/hAM5aSQ3/?symbol=BMFBOVESPA%3A"" &amp; $A10,GOOGLEFINANCE(""BVMF:""&amp;$A10, ""price"")))"),"")</f>
        <v/>
      </c>
      <c r="I10" s="23" t="str">
        <f>IFERROR(__xludf.DUMMYFUNCTION("IF($H10, ($H10 - INDEX(SORT(GOOGLEFINANCE(""BVMF:""&amp;$A10,""close"", $B$1-7, $B$1), 1, false), 3,2))/$H10, """")"),"")</f>
        <v/>
      </c>
      <c r="J10" s="24" t="str">
        <f>IFERROR(__xludf.DUMMYFUNCTION("IF(ISBLANK(A10), """", SPARKLINE(INDEX(GOOGLEFINANCE(""BVMF:""&amp;$A10, ""price"", EDATE($B$1, -1), $B$1), ,2)))"),"")</f>
        <v/>
      </c>
      <c r="K10" s="23" t="str">
        <f>IFERROR(__xludf.DUMMYFUNCTION("IF($H10, ($H10 - INDEX(GOOGLEFINANCE(""BVMF:""&amp;$A10,""close"", $B$1-30, $B$1), 2,2))/$H10, """")"),"")</f>
        <v/>
      </c>
      <c r="L10" s="24" t="str">
        <f>IFERROR(__xludf.DUMMYFUNCTION("IF(ISBLANK(A10), """", SPARKLINE(INDEX(GOOGLEFINANCE(""BVMF:""&amp;$A10, ""price"", EDATE($B$1, -12), $B$1), ,2)))"),"")</f>
        <v/>
      </c>
      <c r="M10" s="23" t="str">
        <f>IFERROR(__xludf.DUMMYFUNCTION("IF($H10, ($H10 - INDEX(GOOGLEFINANCE(""BVMF:""&amp;$A10,""close"", $B$1-365, $B$1), 2,2))/$H10, """")"),"")</f>
        <v/>
      </c>
      <c r="N10" s="24" t="str">
        <f>IFERROR(__xludf.DUMMYFUNCTION("IF(ISBLANK(A10), """", SPARKLINE(INDEX(GOOGLEFINANCE(""BVMF:""&amp;$A10, ""price"", EDATE($B$1, -60), $B$1), ,2)))"),"")</f>
        <v/>
      </c>
      <c r="O10" s="23" t="str">
        <f>IFERROR(__xludf.DUMMYFUNCTION("IF($H10, ($H10 - INDEX(GOOGLEFINANCE(""BVMF:""&amp;$A10,""close"", $B$1-1825, $B$1), 2,2))/$H10, """")"),"")</f>
        <v/>
      </c>
      <c r="P10" s="25" t="str">
        <f t="shared" si="2"/>
        <v/>
      </c>
      <c r="Q10" s="25" t="str">
        <f t="shared" si="3"/>
        <v/>
      </c>
      <c r="R10" s="25" t="str">
        <f t="shared" si="4"/>
        <v/>
      </c>
      <c r="S10" s="26" t="str">
        <f>IFERROR(VLOOKUP($A10, fundamentus!$A:$S, 19, FALSE)/1000000000, "")</f>
        <v/>
      </c>
      <c r="T10" s="27" t="str">
        <f>IFERROR(VLOOKUP($A10, statusinvest!$A:$Z, 26, FALSE)/1000000, "")</f>
        <v/>
      </c>
      <c r="U10" s="24" t="str">
        <f>IFERROR(VLOOKUP($A10, statusinvest!$A:$D, 4, FALSE), "")</f>
        <v/>
      </c>
      <c r="V10" s="24" t="str">
        <f>IFERROR(VLOOKUP($A10, statusinvest!$A:$E, 5, FALSE), "")</f>
        <v/>
      </c>
      <c r="W10" s="28" t="str">
        <f>IFERROR(1/VLOOKUP($A10, statusinvest!$A:$K, 11, FALSE), "")</f>
        <v/>
      </c>
      <c r="X10" s="24" t="str">
        <f>IFERROR(VLOOKUP($A10, statusinvest!$A:$R, 18, FALSE), "")</f>
        <v/>
      </c>
      <c r="Y10" s="24" t="str">
        <f>IFERROR(VLOOKUP($A10, statusinvest!$A:$T, 20, FALSE), "")</f>
        <v/>
      </c>
      <c r="Z10" s="24" t="str">
        <f>IFERROR(VLOOKUP($A10, statusinvest!$A:$I, 9, FALSE), "")</f>
        <v/>
      </c>
      <c r="AA10" s="24" t="str">
        <f>IFERROR(VLOOKUP($A10, statusinvest!$A:$M, 13, FALSE), "")</f>
        <v/>
      </c>
      <c r="AB10" s="24" t="str">
        <f>IFERROR(VLOOKUP($A10, statusinvest!$A:$Q, 17, FALSE), "")</f>
        <v/>
      </c>
      <c r="AC10" s="17" t="str">
        <f>IFERROR(VLOOKUP($A10, statusinvest!$A:$Z, 25, FALSE), "")</f>
        <v/>
      </c>
      <c r="AD10" s="17" t="str">
        <f>IFERROR(VLOOKUP($A10, statusinvest!$A:$C, 3, FALSE), "")</f>
        <v/>
      </c>
      <c r="AF10" s="29" t="str">
        <f>IFERROR(VLOOKUP($A10, forecast!$A:$F, 2, FALSE), "")</f>
        <v/>
      </c>
      <c r="AG10" s="29" t="str">
        <f>IFERROR(VLOOKUP($A10, forecast!$A:$F, 3, FALSE), "")</f>
        <v/>
      </c>
      <c r="AH10" s="29" t="str">
        <f>IFERROR(VLOOKUP($A10, forecast!$A:$F, 4, FALSE), "")</f>
        <v/>
      </c>
      <c r="AI10" s="29" t="str">
        <f>IFERROR(VLOOKUP($A10, forecast!$A:$F, 5, FALSE), "")</f>
        <v/>
      </c>
      <c r="AJ10" s="29" t="str">
        <f>IFERROR(VLOOKUP($A10, forecast!$A:$F, 6, FALSE), "")</f>
        <v/>
      </c>
      <c r="AK10" s="30" t="str">
        <f>IFERROR(VLOOKUP($A10, forecast!$A:$AS, 38, FALSE), "")</f>
        <v/>
      </c>
      <c r="AL10" s="30" t="str">
        <f>IFERROR(VLOOKUP($A10, forecast!$A:$AS, 39, FALSE), "")</f>
        <v/>
      </c>
      <c r="AM10" s="30" t="str">
        <f>IFERROR(VLOOKUP($A10, forecast!$A:$AS, 40, FALSE), "")</f>
        <v/>
      </c>
      <c r="AN10" s="30" t="str">
        <f>IFERROR(VLOOKUP($A10, forecast!$A:$AS, 41, FALSE), "")</f>
        <v/>
      </c>
      <c r="AO10" s="30" t="str">
        <f>IFERROR(VLOOKUP($A10, forecast!$A:$AS, 42, FALSE), "")</f>
        <v/>
      </c>
      <c r="AP10" s="31" t="str">
        <f>IFERROR(IF(VLOOKUP($A10, forecast!$A:$AS, 43, FALSE)="", "", (VLOOKUP($A10, forecast!$A:$AS, 43, FALSE)-$H10)/$H10), "")
</f>
        <v/>
      </c>
      <c r="AQ10" s="31" t="str">
        <f>IFERROR(IF(VLOOKUP($A10, forecast!$A:$AS, 44, FALSE)="", "", (VLOOKUP($A10, forecast!$A:$AS, 44, FALSE)-$H10)/$H10), "")
</f>
        <v/>
      </c>
      <c r="AR10" s="31" t="str">
        <f>IFERROR(IF(VLOOKUP($A10, forecast!$A:$AS, 45, FALSE)="", "", (VLOOKUP($A10, forecast!$A:$AS, 45, FALSE)-$H10)/$H10), "")
</f>
        <v/>
      </c>
    </row>
    <row r="11">
      <c r="B11" s="16"/>
      <c r="C11" s="17"/>
      <c r="D11" s="18" t="str">
        <f>IFERROR(VLOOKUP($A11, carteira!$A:$F, 6, FALSE)*H11, "")</f>
        <v/>
      </c>
      <c r="E11" s="19" t="str">
        <f>IFERROR(VLOOKUP($A11, carteira!$A:$C, 3, FALSE), "")</f>
        <v/>
      </c>
      <c r="F11" s="20" t="str">
        <f t="shared" si="1"/>
        <v/>
      </c>
      <c r="G11" s="21"/>
      <c r="H11" s="22" t="str">
        <f>IFERROR(__xludf.DUMMYFUNCTION("IF(ISBLANK(A11), """", HYPERLINK(""https://br.tradingview.com/chart/hAM5aSQ3/?symbol=BMFBOVESPA%3A"" &amp; $A11,GOOGLEFINANCE(""BVMF:""&amp;$A11, ""price"")))"),"")</f>
        <v/>
      </c>
      <c r="I11" s="23" t="str">
        <f>IFERROR(__xludf.DUMMYFUNCTION("IF($H11, ($H11 - INDEX(SORT(GOOGLEFINANCE(""BVMF:""&amp;$A11,""close"", $B$1-7, $B$1), 1, false), 3,2))/$H11, """")"),"")</f>
        <v/>
      </c>
      <c r="J11" s="24" t="str">
        <f>IFERROR(__xludf.DUMMYFUNCTION("IF(ISBLANK(A11), """", SPARKLINE(INDEX(GOOGLEFINANCE(""BVMF:""&amp;$A11, ""price"", EDATE($B$1, -1), $B$1), ,2)))"),"")</f>
        <v/>
      </c>
      <c r="K11" s="23" t="str">
        <f>IFERROR(__xludf.DUMMYFUNCTION("IF($H11, ($H11 - INDEX(GOOGLEFINANCE(""BVMF:""&amp;$A11,""close"", $B$1-30, $B$1), 2,2))/$H11, """")"),"")</f>
        <v/>
      </c>
      <c r="L11" s="24" t="str">
        <f>IFERROR(__xludf.DUMMYFUNCTION("IF(ISBLANK(A11), """", SPARKLINE(INDEX(GOOGLEFINANCE(""BVMF:""&amp;$A11, ""price"", EDATE($B$1, -12), $B$1), ,2)))"),"")</f>
        <v/>
      </c>
      <c r="M11" s="23" t="str">
        <f>IFERROR(__xludf.DUMMYFUNCTION("IF($H11, ($H11 - INDEX(GOOGLEFINANCE(""BVMF:""&amp;$A11,""close"", $B$1-365, $B$1), 2,2))/$H11, """")"),"")</f>
        <v/>
      </c>
      <c r="N11" s="24" t="str">
        <f>IFERROR(__xludf.DUMMYFUNCTION("IF(ISBLANK(A11), """", SPARKLINE(INDEX(GOOGLEFINANCE(""BVMF:""&amp;$A11, ""price"", EDATE($B$1, -60), $B$1), ,2)))"),"")</f>
        <v/>
      </c>
      <c r="O11" s="23" t="str">
        <f>IFERROR(__xludf.DUMMYFUNCTION("IF($H11, ($H11 - INDEX(GOOGLEFINANCE(""BVMF:""&amp;$A11,""close"", $B$1-1825, $B$1), 2,2))/$H11, """")"),"")</f>
        <v/>
      </c>
      <c r="P11" s="25" t="str">
        <f t="shared" si="2"/>
        <v/>
      </c>
      <c r="Q11" s="25" t="str">
        <f t="shared" si="3"/>
        <v/>
      </c>
      <c r="R11" s="25" t="str">
        <f t="shared" si="4"/>
        <v/>
      </c>
      <c r="S11" s="26" t="str">
        <f>IFERROR(VLOOKUP($A11, fundamentus!$A:$S, 19, FALSE)/1000000000, "")</f>
        <v/>
      </c>
      <c r="T11" s="27" t="str">
        <f>IFERROR(VLOOKUP($A11, statusinvest!$A:$Z, 26, FALSE)/1000000, "")</f>
        <v/>
      </c>
      <c r="U11" s="24" t="str">
        <f>IFERROR(VLOOKUP($A11, statusinvest!$A:$D, 4, FALSE), "")</f>
        <v/>
      </c>
      <c r="V11" s="24" t="str">
        <f>IFERROR(VLOOKUP($A11, statusinvest!$A:$E, 5, FALSE), "")</f>
        <v/>
      </c>
      <c r="W11" s="28" t="str">
        <f>IFERROR(1/VLOOKUP($A11, statusinvest!$A:$K, 11, FALSE), "")</f>
        <v/>
      </c>
      <c r="X11" s="24" t="str">
        <f>IFERROR(VLOOKUP($A11, statusinvest!$A:$R, 18, FALSE), "")</f>
        <v/>
      </c>
      <c r="Y11" s="24" t="str">
        <f>IFERROR(VLOOKUP($A11, statusinvest!$A:$T, 20, FALSE), "")</f>
        <v/>
      </c>
      <c r="Z11" s="24" t="str">
        <f>IFERROR(VLOOKUP($A11, statusinvest!$A:$I, 9, FALSE), "")</f>
        <v/>
      </c>
      <c r="AA11" s="24" t="str">
        <f>IFERROR(VLOOKUP($A11, statusinvest!$A:$M, 13, FALSE), "")</f>
        <v/>
      </c>
      <c r="AB11" s="24" t="str">
        <f>IFERROR(VLOOKUP($A11, statusinvest!$A:$Q, 17, FALSE), "")</f>
        <v/>
      </c>
      <c r="AC11" s="17" t="str">
        <f>IFERROR(VLOOKUP($A11, statusinvest!$A:$Z, 25, FALSE), "")</f>
        <v/>
      </c>
      <c r="AD11" s="17" t="str">
        <f>IFERROR(VLOOKUP($A11, statusinvest!$A:$C, 3, FALSE), "")</f>
        <v/>
      </c>
      <c r="AF11" s="29" t="str">
        <f>IFERROR(VLOOKUP($A11, forecast!$A:$F, 2, FALSE), "")</f>
        <v/>
      </c>
      <c r="AG11" s="29" t="str">
        <f>IFERROR(VLOOKUP($A11, forecast!$A:$F, 3, FALSE), "")</f>
        <v/>
      </c>
      <c r="AH11" s="29" t="str">
        <f>IFERROR(VLOOKUP($A11, forecast!$A:$F, 4, FALSE), "")</f>
        <v/>
      </c>
      <c r="AI11" s="29" t="str">
        <f>IFERROR(VLOOKUP($A11, forecast!$A:$F, 5, FALSE), "")</f>
        <v/>
      </c>
      <c r="AJ11" s="29" t="str">
        <f>IFERROR(VLOOKUP($A11, forecast!$A:$F, 6, FALSE), "")</f>
        <v/>
      </c>
      <c r="AK11" s="30" t="str">
        <f>IFERROR(VLOOKUP($A11, forecast!$A:$AS, 38, FALSE), "")</f>
        <v/>
      </c>
      <c r="AL11" s="30" t="str">
        <f>IFERROR(VLOOKUP($A11, forecast!$A:$AS, 39, FALSE), "")</f>
        <v/>
      </c>
      <c r="AM11" s="30" t="str">
        <f>IFERROR(VLOOKUP($A11, forecast!$A:$AS, 40, FALSE), "")</f>
        <v/>
      </c>
      <c r="AN11" s="30" t="str">
        <f>IFERROR(VLOOKUP($A11, forecast!$A:$AS, 41, FALSE), "")</f>
        <v/>
      </c>
      <c r="AO11" s="30" t="str">
        <f>IFERROR(VLOOKUP($A11, forecast!$A:$AS, 42, FALSE), "")</f>
        <v/>
      </c>
      <c r="AP11" s="31" t="str">
        <f>IFERROR(IF(VLOOKUP($A11, forecast!$A:$AS, 43, FALSE)="", "", (VLOOKUP($A11, forecast!$A:$AS, 43, FALSE)-$H11)/$H11), "")
</f>
        <v/>
      </c>
      <c r="AQ11" s="31" t="str">
        <f>IFERROR(IF(VLOOKUP($A11, forecast!$A:$AS, 44, FALSE)="", "", (VLOOKUP($A11, forecast!$A:$AS, 44, FALSE)-$H11)/$H11), "")
</f>
        <v/>
      </c>
      <c r="AR11" s="31" t="str">
        <f>IFERROR(IF(VLOOKUP($A11, forecast!$A:$AS, 45, FALSE)="", "", (VLOOKUP($A11, forecast!$A:$AS, 45, FALSE)-$H11)/$H11), "")
</f>
        <v/>
      </c>
    </row>
    <row r="12">
      <c r="B12" s="16"/>
      <c r="C12" s="17"/>
      <c r="D12" s="18" t="str">
        <f>IFERROR(VLOOKUP($A12, carteira!$A:$F, 6, FALSE)*H12, "")</f>
        <v/>
      </c>
      <c r="E12" s="19" t="str">
        <f>IFERROR(VLOOKUP($A12, carteira!$A:$C, 3, FALSE), "")</f>
        <v/>
      </c>
      <c r="F12" s="20" t="str">
        <f t="shared" si="1"/>
        <v/>
      </c>
      <c r="G12" s="21"/>
      <c r="H12" s="22" t="str">
        <f>IFERROR(__xludf.DUMMYFUNCTION("IF(ISBLANK(A12), """", HYPERLINK(""https://br.tradingview.com/chart/hAM5aSQ3/?symbol=BMFBOVESPA%3A"" &amp; $A12,GOOGLEFINANCE(""BVMF:""&amp;$A12, ""price"")))"),"")</f>
        <v/>
      </c>
      <c r="I12" s="23" t="str">
        <f>IFERROR(__xludf.DUMMYFUNCTION("IF($H12, ($H12 - INDEX(SORT(GOOGLEFINANCE(""BVMF:""&amp;$A12,""close"", $B$1-7, $B$1), 1, false), 3,2))/$H12, """")"),"")</f>
        <v/>
      </c>
      <c r="J12" s="24" t="str">
        <f>IFERROR(__xludf.DUMMYFUNCTION("IF(ISBLANK(A12), """", SPARKLINE(INDEX(GOOGLEFINANCE(""BVMF:""&amp;$A12, ""price"", EDATE($B$1, -1), $B$1), ,2)))"),"")</f>
        <v/>
      </c>
      <c r="K12" s="23" t="str">
        <f>IFERROR(__xludf.DUMMYFUNCTION("IF($H12, ($H12 - INDEX(GOOGLEFINANCE(""BVMF:""&amp;$A12,""close"", $B$1-30, $B$1), 2,2))/$H12, """")"),"")</f>
        <v/>
      </c>
      <c r="L12" s="24" t="str">
        <f>IFERROR(__xludf.DUMMYFUNCTION("IF(ISBLANK(A12), """", SPARKLINE(INDEX(GOOGLEFINANCE(""BVMF:""&amp;$A12, ""price"", EDATE($B$1, -12), $B$1), ,2)))"),"")</f>
        <v/>
      </c>
      <c r="M12" s="23" t="str">
        <f>IFERROR(__xludf.DUMMYFUNCTION("IF($H12, ($H12 - INDEX(GOOGLEFINANCE(""BVMF:""&amp;$A12,""close"", $B$1-365, $B$1), 2,2))/$H12, """")"),"")</f>
        <v/>
      </c>
      <c r="N12" s="24" t="str">
        <f>IFERROR(__xludf.DUMMYFUNCTION("IF(ISBLANK(A12), """", SPARKLINE(INDEX(GOOGLEFINANCE(""BVMF:""&amp;$A12, ""price"", EDATE($B$1, -60), $B$1), ,2)))"),"")</f>
        <v/>
      </c>
      <c r="O12" s="23" t="str">
        <f>IFERROR(__xludf.DUMMYFUNCTION("IF($H12, ($H12 - INDEX(GOOGLEFINANCE(""BVMF:""&amp;$A12,""close"", $B$1-1825, $B$1), 2,2))/$H12, """")"),"")</f>
        <v/>
      </c>
      <c r="P12" s="25" t="str">
        <f t="shared" si="2"/>
        <v/>
      </c>
      <c r="Q12" s="25" t="str">
        <f t="shared" si="3"/>
        <v/>
      </c>
      <c r="R12" s="25" t="str">
        <f t="shared" si="4"/>
        <v/>
      </c>
      <c r="S12" s="26" t="str">
        <f>IFERROR(VLOOKUP($A12, fundamentus!$A:$S, 19, FALSE)/1000000000, "")</f>
        <v/>
      </c>
      <c r="T12" s="27" t="str">
        <f>IFERROR(VLOOKUP($A12, statusinvest!$A:$Z, 26, FALSE)/1000000, "")</f>
        <v/>
      </c>
      <c r="U12" s="24" t="str">
        <f>IFERROR(VLOOKUP($A12, statusinvest!$A:$D, 4, FALSE), "")</f>
        <v/>
      </c>
      <c r="V12" s="24" t="str">
        <f>IFERROR(VLOOKUP($A12, statusinvest!$A:$E, 5, FALSE), "")</f>
        <v/>
      </c>
      <c r="W12" s="28" t="str">
        <f>IFERROR(1/VLOOKUP($A12, statusinvest!$A:$K, 11, FALSE), "")</f>
        <v/>
      </c>
      <c r="X12" s="24" t="str">
        <f>IFERROR(VLOOKUP($A12, statusinvest!$A:$R, 18, FALSE), "")</f>
        <v/>
      </c>
      <c r="Y12" s="24" t="str">
        <f>IFERROR(VLOOKUP($A12, statusinvest!$A:$T, 20, FALSE), "")</f>
        <v/>
      </c>
      <c r="Z12" s="24" t="str">
        <f>IFERROR(VLOOKUP($A12, statusinvest!$A:$I, 9, FALSE), "")</f>
        <v/>
      </c>
      <c r="AA12" s="24" t="str">
        <f>IFERROR(VLOOKUP($A12, statusinvest!$A:$M, 13, FALSE), "")</f>
        <v/>
      </c>
      <c r="AB12" s="24" t="str">
        <f>IFERROR(VLOOKUP($A12, statusinvest!$A:$Q, 17, FALSE), "")</f>
        <v/>
      </c>
      <c r="AC12" s="17" t="str">
        <f>IFERROR(VLOOKUP($A12, statusinvest!$A:$Z, 25, FALSE), "")</f>
        <v/>
      </c>
      <c r="AD12" s="17" t="str">
        <f>IFERROR(VLOOKUP($A12, statusinvest!$A:$C, 3, FALSE), "")</f>
        <v/>
      </c>
      <c r="AF12" s="29" t="str">
        <f>IFERROR(VLOOKUP($A12, forecast!$A:$F, 2, FALSE), "")</f>
        <v/>
      </c>
      <c r="AG12" s="29" t="str">
        <f>IFERROR(VLOOKUP($A12, forecast!$A:$F, 3, FALSE), "")</f>
        <v/>
      </c>
      <c r="AH12" s="29" t="str">
        <f>IFERROR(VLOOKUP($A12, forecast!$A:$F, 4, FALSE), "")</f>
        <v/>
      </c>
      <c r="AI12" s="29" t="str">
        <f>IFERROR(VLOOKUP($A12, forecast!$A:$F, 5, FALSE), "")</f>
        <v/>
      </c>
      <c r="AJ12" s="29" t="str">
        <f>IFERROR(VLOOKUP($A12, forecast!$A:$F, 6, FALSE), "")</f>
        <v/>
      </c>
      <c r="AK12" s="30" t="str">
        <f>IFERROR(VLOOKUP($A12, forecast!$A:$AS, 38, FALSE), "")</f>
        <v/>
      </c>
      <c r="AL12" s="30" t="str">
        <f>IFERROR(VLOOKUP($A12, forecast!$A:$AS, 39, FALSE), "")</f>
        <v/>
      </c>
      <c r="AM12" s="30" t="str">
        <f>IFERROR(VLOOKUP($A12, forecast!$A:$AS, 40, FALSE), "")</f>
        <v/>
      </c>
      <c r="AN12" s="30" t="str">
        <f>IFERROR(VLOOKUP($A12, forecast!$A:$AS, 41, FALSE), "")</f>
        <v/>
      </c>
      <c r="AO12" s="30" t="str">
        <f>IFERROR(VLOOKUP($A12, forecast!$A:$AS, 42, FALSE), "")</f>
        <v/>
      </c>
      <c r="AP12" s="31" t="str">
        <f>IFERROR(IF(VLOOKUP($A12, forecast!$A:$AS, 43, FALSE)="", "", (VLOOKUP($A12, forecast!$A:$AS, 43, FALSE)-$H12)/$H12), "")
</f>
        <v/>
      </c>
      <c r="AQ12" s="31" t="str">
        <f>IFERROR(IF(VLOOKUP($A12, forecast!$A:$AS, 44, FALSE)="", "", (VLOOKUP($A12, forecast!$A:$AS, 44, FALSE)-$H12)/$H12), "")
</f>
        <v/>
      </c>
      <c r="AR12" s="31" t="str">
        <f>IFERROR(IF(VLOOKUP($A12, forecast!$A:$AS, 45, FALSE)="", "", (VLOOKUP($A12, forecast!$A:$AS, 45, FALSE)-$H12)/$H12), "")
</f>
        <v/>
      </c>
    </row>
    <row r="13">
      <c r="B13" s="16"/>
      <c r="C13" s="17"/>
      <c r="D13" s="18" t="str">
        <f>IFERROR(VLOOKUP($A13, carteira!$A:$F, 6, FALSE)*H13, "")</f>
        <v/>
      </c>
      <c r="E13" s="19" t="str">
        <f>IFERROR(VLOOKUP($A13, carteira!$A:$C, 3, FALSE), "")</f>
        <v/>
      </c>
      <c r="F13" s="20" t="str">
        <f t="shared" si="1"/>
        <v/>
      </c>
      <c r="G13" s="21"/>
      <c r="H13" s="22" t="str">
        <f>IFERROR(__xludf.DUMMYFUNCTION("IF(ISBLANK(A13), """", HYPERLINK(""https://br.tradingview.com/chart/hAM5aSQ3/?symbol=BMFBOVESPA%3A"" &amp; $A13,GOOGLEFINANCE(""BVMF:""&amp;$A13, ""price"")))"),"")</f>
        <v/>
      </c>
      <c r="I13" s="23" t="str">
        <f>IFERROR(__xludf.DUMMYFUNCTION("IF($H13, ($H13 - INDEX(SORT(GOOGLEFINANCE(""BVMF:""&amp;$A13,""close"", $B$1-7, $B$1), 1, false), 3,2))/$H13, """")"),"")</f>
        <v/>
      </c>
      <c r="J13" s="24" t="str">
        <f>IFERROR(__xludf.DUMMYFUNCTION("IF(ISBLANK(A13), """", SPARKLINE(INDEX(GOOGLEFINANCE(""BVMF:""&amp;$A13, ""price"", EDATE($B$1, -1), $B$1), ,2)))"),"")</f>
        <v/>
      </c>
      <c r="K13" s="23" t="str">
        <f>IFERROR(__xludf.DUMMYFUNCTION("IF($H13, ($H13 - INDEX(GOOGLEFINANCE(""BVMF:""&amp;$A13,""close"", $B$1-30, $B$1), 2,2))/$H13, """")"),"")</f>
        <v/>
      </c>
      <c r="L13" s="24" t="str">
        <f>IFERROR(__xludf.DUMMYFUNCTION("IF(ISBLANK(A13), """", SPARKLINE(INDEX(GOOGLEFINANCE(""BVMF:""&amp;$A13, ""price"", EDATE($B$1, -12), $B$1), ,2)))"),"")</f>
        <v/>
      </c>
      <c r="M13" s="23" t="str">
        <f>IFERROR(__xludf.DUMMYFUNCTION("IF($H13, ($H13 - INDEX(GOOGLEFINANCE(""BVMF:""&amp;$A13,""close"", $B$1-365, $B$1), 2,2))/$H13, """")"),"")</f>
        <v/>
      </c>
      <c r="N13" s="24" t="str">
        <f>IFERROR(__xludf.DUMMYFUNCTION("IF(ISBLANK(A13), """", SPARKLINE(INDEX(GOOGLEFINANCE(""BVMF:""&amp;$A13, ""price"", EDATE($B$1, -60), $B$1), ,2)))"),"")</f>
        <v/>
      </c>
      <c r="O13" s="23" t="str">
        <f>IFERROR(__xludf.DUMMYFUNCTION("IF($H13, ($H13 - INDEX(GOOGLEFINANCE(""BVMF:""&amp;$A13,""close"", $B$1-1825, $B$1), 2,2))/$H13, """")"),"")</f>
        <v/>
      </c>
      <c r="P13" s="25" t="str">
        <f t="shared" si="2"/>
        <v/>
      </c>
      <c r="Q13" s="25" t="str">
        <f t="shared" si="3"/>
        <v/>
      </c>
      <c r="R13" s="25" t="str">
        <f t="shared" si="4"/>
        <v/>
      </c>
      <c r="S13" s="26" t="str">
        <f>IFERROR(VLOOKUP($A13, fundamentus!$A:$S, 19, FALSE)/1000000000, "")</f>
        <v/>
      </c>
      <c r="T13" s="27" t="str">
        <f>IFERROR(VLOOKUP($A13, statusinvest!$A:$Z, 26, FALSE)/1000000, "")</f>
        <v/>
      </c>
      <c r="U13" s="24" t="str">
        <f>IFERROR(VLOOKUP($A13, statusinvest!$A:$D, 4, FALSE), "")</f>
        <v/>
      </c>
      <c r="V13" s="24" t="str">
        <f>IFERROR(VLOOKUP($A13, statusinvest!$A:$E, 5, FALSE), "")</f>
        <v/>
      </c>
      <c r="W13" s="28" t="str">
        <f>IFERROR(1/VLOOKUP($A13, statusinvest!$A:$K, 11, FALSE), "")</f>
        <v/>
      </c>
      <c r="X13" s="24" t="str">
        <f>IFERROR(VLOOKUP($A13, statusinvest!$A:$R, 18, FALSE), "")</f>
        <v/>
      </c>
      <c r="Y13" s="24" t="str">
        <f>IFERROR(VLOOKUP($A13, statusinvest!$A:$T, 20, FALSE), "")</f>
        <v/>
      </c>
      <c r="Z13" s="24" t="str">
        <f>IFERROR(VLOOKUP($A13, statusinvest!$A:$I, 9, FALSE), "")</f>
        <v/>
      </c>
      <c r="AA13" s="24" t="str">
        <f>IFERROR(VLOOKUP($A13, statusinvest!$A:$M, 13, FALSE), "")</f>
        <v/>
      </c>
      <c r="AB13" s="24" t="str">
        <f>IFERROR(VLOOKUP($A13, statusinvest!$A:$Q, 17, FALSE), "")</f>
        <v/>
      </c>
      <c r="AC13" s="17" t="str">
        <f>IFERROR(VLOOKUP($A13, statusinvest!$A:$Z, 25, FALSE), "")</f>
        <v/>
      </c>
      <c r="AD13" s="17" t="str">
        <f>IFERROR(VLOOKUP($A13, statusinvest!$A:$C, 3, FALSE), "")</f>
        <v/>
      </c>
      <c r="AF13" s="29" t="str">
        <f>IFERROR(VLOOKUP($A13, forecast!$A:$F, 2, FALSE), "")</f>
        <v/>
      </c>
      <c r="AG13" s="29" t="str">
        <f>IFERROR(VLOOKUP($A13, forecast!$A:$F, 3, FALSE), "")</f>
        <v/>
      </c>
      <c r="AH13" s="29" t="str">
        <f>IFERROR(VLOOKUP($A13, forecast!$A:$F, 4, FALSE), "")</f>
        <v/>
      </c>
      <c r="AI13" s="29" t="str">
        <f>IFERROR(VLOOKUP($A13, forecast!$A:$F, 5, FALSE), "")</f>
        <v/>
      </c>
      <c r="AJ13" s="29" t="str">
        <f>IFERROR(VLOOKUP($A13, forecast!$A:$F, 6, FALSE), "")</f>
        <v/>
      </c>
      <c r="AK13" s="30" t="str">
        <f>IFERROR(VLOOKUP($A13, forecast!$A:$AS, 38, FALSE), "")</f>
        <v/>
      </c>
      <c r="AL13" s="30" t="str">
        <f>IFERROR(VLOOKUP($A13, forecast!$A:$AS, 39, FALSE), "")</f>
        <v/>
      </c>
      <c r="AM13" s="30" t="str">
        <f>IFERROR(VLOOKUP($A13, forecast!$A:$AS, 40, FALSE), "")</f>
        <v/>
      </c>
      <c r="AN13" s="30" t="str">
        <f>IFERROR(VLOOKUP($A13, forecast!$A:$AS, 41, FALSE), "")</f>
        <v/>
      </c>
      <c r="AO13" s="30" t="str">
        <f>IFERROR(VLOOKUP($A13, forecast!$A:$AS, 42, FALSE), "")</f>
        <v/>
      </c>
      <c r="AP13" s="31" t="str">
        <f>IFERROR(IF(VLOOKUP($A13, forecast!$A:$AS, 43, FALSE)="", "", (VLOOKUP($A13, forecast!$A:$AS, 43, FALSE)-$H13)/$H13), "")
</f>
        <v/>
      </c>
      <c r="AQ13" s="31" t="str">
        <f>IFERROR(IF(VLOOKUP($A13, forecast!$A:$AS, 44, FALSE)="", "", (VLOOKUP($A13, forecast!$A:$AS, 44, FALSE)-$H13)/$H13), "")
</f>
        <v/>
      </c>
      <c r="AR13" s="31" t="str">
        <f>IFERROR(IF(VLOOKUP($A13, forecast!$A:$AS, 45, FALSE)="", "", (VLOOKUP($A13, forecast!$A:$AS, 45, FALSE)-$H13)/$H13), "")
</f>
        <v/>
      </c>
    </row>
    <row r="14">
      <c r="B14" s="16"/>
      <c r="C14" s="17"/>
      <c r="D14" s="18" t="str">
        <f>IFERROR(VLOOKUP($A14, carteira!$A:$F, 6, FALSE)*H14, "")</f>
        <v/>
      </c>
      <c r="E14" s="19" t="str">
        <f>IFERROR(VLOOKUP($A14, carteira!$A:$C, 3, FALSE), "")</f>
        <v/>
      </c>
      <c r="F14" s="20" t="str">
        <f t="shared" si="1"/>
        <v/>
      </c>
      <c r="G14" s="21"/>
      <c r="H14" s="22" t="str">
        <f>IFERROR(__xludf.DUMMYFUNCTION("IF(ISBLANK(A14), """", HYPERLINK(""https://br.tradingview.com/chart/hAM5aSQ3/?symbol=BMFBOVESPA%3A"" &amp; $A14,GOOGLEFINANCE(""BVMF:""&amp;$A14, ""price"")))"),"")</f>
        <v/>
      </c>
      <c r="I14" s="23" t="str">
        <f>IFERROR(__xludf.DUMMYFUNCTION("IF($H14, ($H14 - INDEX(SORT(GOOGLEFINANCE(""BVMF:""&amp;$A14,""close"", $B$1-7, $B$1), 1, false), 3,2))/$H14, """")"),"")</f>
        <v/>
      </c>
      <c r="J14" s="24" t="str">
        <f>IFERROR(__xludf.DUMMYFUNCTION("IF(ISBLANK(A14), """", SPARKLINE(INDEX(GOOGLEFINANCE(""BVMF:""&amp;$A14, ""price"", EDATE($B$1, -1), $B$1), ,2)))"),"")</f>
        <v/>
      </c>
      <c r="K14" s="23" t="str">
        <f>IFERROR(__xludf.DUMMYFUNCTION("IF($H14, ($H14 - INDEX(GOOGLEFINANCE(""BVMF:""&amp;$A14,""close"", $B$1-30, $B$1), 2,2))/$H14, """")"),"")</f>
        <v/>
      </c>
      <c r="L14" s="24" t="str">
        <f>IFERROR(__xludf.DUMMYFUNCTION("IF(ISBLANK(A14), """", SPARKLINE(INDEX(GOOGLEFINANCE(""BVMF:""&amp;$A14, ""price"", EDATE($B$1, -12), $B$1), ,2)))"),"")</f>
        <v/>
      </c>
      <c r="M14" s="23" t="str">
        <f>IFERROR(__xludf.DUMMYFUNCTION("IF($H14, ($H14 - INDEX(GOOGLEFINANCE(""BVMF:""&amp;$A14,""close"", $B$1-365, $B$1), 2,2))/$H14, """")"),"")</f>
        <v/>
      </c>
      <c r="N14" s="24" t="str">
        <f>IFERROR(__xludf.DUMMYFUNCTION("IF(ISBLANK(A14), """", SPARKLINE(INDEX(GOOGLEFINANCE(""BVMF:""&amp;$A14, ""price"", EDATE($B$1, -60), $B$1), ,2)))"),"")</f>
        <v/>
      </c>
      <c r="O14" s="23" t="str">
        <f>IFERROR(__xludf.DUMMYFUNCTION("IF($H14, ($H14 - INDEX(GOOGLEFINANCE(""BVMF:""&amp;$A14,""close"", $B$1-1825, $B$1), 2,2))/$H14, """")"),"")</f>
        <v/>
      </c>
      <c r="P14" s="25" t="str">
        <f t="shared" si="2"/>
        <v/>
      </c>
      <c r="Q14" s="25" t="str">
        <f t="shared" si="3"/>
        <v/>
      </c>
      <c r="R14" s="25" t="str">
        <f t="shared" si="4"/>
        <v/>
      </c>
      <c r="S14" s="26" t="str">
        <f>IFERROR(VLOOKUP($A14, fundamentus!$A:$S, 19, FALSE)/1000000000, "")</f>
        <v/>
      </c>
      <c r="T14" s="27" t="str">
        <f>IFERROR(VLOOKUP($A14, statusinvest!$A:$Z, 26, FALSE)/1000000, "")</f>
        <v/>
      </c>
      <c r="U14" s="24" t="str">
        <f>IFERROR(VLOOKUP($A14, statusinvest!$A:$D, 4, FALSE), "")</f>
        <v/>
      </c>
      <c r="V14" s="24" t="str">
        <f>IFERROR(VLOOKUP($A14, statusinvest!$A:$E, 5, FALSE), "")</f>
        <v/>
      </c>
      <c r="W14" s="28" t="str">
        <f>IFERROR(1/VLOOKUP($A14, statusinvest!$A:$K, 11, FALSE), "")</f>
        <v/>
      </c>
      <c r="X14" s="24" t="str">
        <f>IFERROR(VLOOKUP($A14, statusinvest!$A:$R, 18, FALSE), "")</f>
        <v/>
      </c>
      <c r="Y14" s="24" t="str">
        <f>IFERROR(VLOOKUP($A14, statusinvest!$A:$T, 20, FALSE), "")</f>
        <v/>
      </c>
      <c r="Z14" s="24" t="str">
        <f>IFERROR(VLOOKUP($A14, statusinvest!$A:$I, 9, FALSE), "")</f>
        <v/>
      </c>
      <c r="AA14" s="24" t="str">
        <f>IFERROR(VLOOKUP($A14, statusinvest!$A:$M, 13, FALSE), "")</f>
        <v/>
      </c>
      <c r="AB14" s="24" t="str">
        <f>IFERROR(VLOOKUP($A14, statusinvest!$A:$Q, 17, FALSE), "")</f>
        <v/>
      </c>
      <c r="AC14" s="17" t="str">
        <f>IFERROR(VLOOKUP($A14, statusinvest!$A:$Z, 25, FALSE), "")</f>
        <v/>
      </c>
      <c r="AD14" s="17" t="str">
        <f>IFERROR(VLOOKUP($A14, statusinvest!$A:$C, 3, FALSE), "")</f>
        <v/>
      </c>
      <c r="AF14" s="29" t="str">
        <f>IFERROR(VLOOKUP($A14, forecast!$A:$F, 2, FALSE), "")</f>
        <v/>
      </c>
      <c r="AG14" s="29" t="str">
        <f>IFERROR(VLOOKUP($A14, forecast!$A:$F, 3, FALSE), "")</f>
        <v/>
      </c>
      <c r="AH14" s="29" t="str">
        <f>IFERROR(VLOOKUP($A14, forecast!$A:$F, 4, FALSE), "")</f>
        <v/>
      </c>
      <c r="AI14" s="29" t="str">
        <f>IFERROR(VLOOKUP($A14, forecast!$A:$F, 5, FALSE), "")</f>
        <v/>
      </c>
      <c r="AJ14" s="29" t="str">
        <f>IFERROR(VLOOKUP($A14, forecast!$A:$F, 6, FALSE), "")</f>
        <v/>
      </c>
      <c r="AK14" s="30" t="str">
        <f>IFERROR(VLOOKUP($A14, forecast!$A:$AS, 38, FALSE), "")</f>
        <v/>
      </c>
      <c r="AL14" s="30" t="str">
        <f>IFERROR(VLOOKUP($A14, forecast!$A:$AS, 39, FALSE), "")</f>
        <v/>
      </c>
      <c r="AM14" s="30" t="str">
        <f>IFERROR(VLOOKUP($A14, forecast!$A:$AS, 40, FALSE), "")</f>
        <v/>
      </c>
      <c r="AN14" s="30" t="str">
        <f>IFERROR(VLOOKUP($A14, forecast!$A:$AS, 41, FALSE), "")</f>
        <v/>
      </c>
      <c r="AO14" s="30" t="str">
        <f>IFERROR(VLOOKUP($A14, forecast!$A:$AS, 42, FALSE), "")</f>
        <v/>
      </c>
      <c r="AP14" s="31" t="str">
        <f>IFERROR(IF(VLOOKUP($A14, forecast!$A:$AS, 43, FALSE)="", "", (VLOOKUP($A14, forecast!$A:$AS, 43, FALSE)-$H14)/$H14), "")
</f>
        <v/>
      </c>
      <c r="AQ14" s="31" t="str">
        <f>IFERROR(IF(VLOOKUP($A14, forecast!$A:$AS, 44, FALSE)="", "", (VLOOKUP($A14, forecast!$A:$AS, 44, FALSE)-$H14)/$H14), "")
</f>
        <v/>
      </c>
      <c r="AR14" s="31" t="str">
        <f>IFERROR(IF(VLOOKUP($A14, forecast!$A:$AS, 45, FALSE)="", "", (VLOOKUP($A14, forecast!$A:$AS, 45, FALSE)-$H14)/$H14), "")
</f>
        <v/>
      </c>
    </row>
    <row r="15">
      <c r="B15" s="16"/>
      <c r="C15" s="17"/>
      <c r="D15" s="18" t="str">
        <f>IFERROR(VLOOKUP($A15, carteira!$A:$F, 6, FALSE)*H15, "")</f>
        <v/>
      </c>
      <c r="E15" s="19" t="str">
        <f>IFERROR(VLOOKUP($A15, carteira!$A:$C, 3, FALSE), "")</f>
        <v/>
      </c>
      <c r="F15" s="20" t="str">
        <f t="shared" si="1"/>
        <v/>
      </c>
      <c r="G15" s="21"/>
      <c r="H15" s="22" t="str">
        <f>IFERROR(__xludf.DUMMYFUNCTION("IF(ISBLANK(A15), """", HYPERLINK(""https://br.tradingview.com/chart/hAM5aSQ3/?symbol=BMFBOVESPA%3A"" &amp; $A15,GOOGLEFINANCE(""BVMF:""&amp;$A15, ""price"")))"),"")</f>
        <v/>
      </c>
      <c r="I15" s="23" t="str">
        <f>IFERROR(__xludf.DUMMYFUNCTION("IF($H15, ($H15 - INDEX(SORT(GOOGLEFINANCE(""BVMF:""&amp;$A15,""close"", $B$1-7, $B$1), 1, false), 3,2))/$H15, """")"),"")</f>
        <v/>
      </c>
      <c r="J15" s="24" t="str">
        <f>IFERROR(__xludf.DUMMYFUNCTION("IF(ISBLANK(A15), """", SPARKLINE(INDEX(GOOGLEFINANCE(""BVMF:""&amp;$A15, ""price"", EDATE($B$1, -1), $B$1), ,2)))"),"")</f>
        <v/>
      </c>
      <c r="K15" s="23" t="str">
        <f>IFERROR(__xludf.DUMMYFUNCTION("IF($H15, ($H15 - INDEX(GOOGLEFINANCE(""BVMF:""&amp;$A15,""close"", $B$1-30, $B$1), 2,2))/$H15, """")"),"")</f>
        <v/>
      </c>
      <c r="L15" s="24" t="str">
        <f>IFERROR(__xludf.DUMMYFUNCTION("IF(ISBLANK(A15), """", SPARKLINE(INDEX(GOOGLEFINANCE(""BVMF:""&amp;$A15, ""price"", EDATE($B$1, -12), $B$1), ,2)))"),"")</f>
        <v/>
      </c>
      <c r="M15" s="23" t="str">
        <f>IFERROR(__xludf.DUMMYFUNCTION("IF($H15, ($H15 - INDEX(GOOGLEFINANCE(""BVMF:""&amp;$A15,""close"", $B$1-365, $B$1), 2,2))/$H15, """")"),"")</f>
        <v/>
      </c>
      <c r="N15" s="24" t="str">
        <f>IFERROR(__xludf.DUMMYFUNCTION("IF(ISBLANK(A15), """", SPARKLINE(INDEX(GOOGLEFINANCE(""BVMF:""&amp;$A15, ""price"", EDATE($B$1, -60), $B$1), ,2)))"),"")</f>
        <v/>
      </c>
      <c r="O15" s="23" t="str">
        <f>IFERROR(__xludf.DUMMYFUNCTION("IF($H15, ($H15 - INDEX(GOOGLEFINANCE(""BVMF:""&amp;$A15,""close"", $B$1-1825, $B$1), 2,2))/$H15, """")"),"")</f>
        <v/>
      </c>
      <c r="P15" s="25" t="str">
        <f t="shared" si="2"/>
        <v/>
      </c>
      <c r="Q15" s="25" t="str">
        <f t="shared" si="3"/>
        <v/>
      </c>
      <c r="R15" s="25" t="str">
        <f t="shared" si="4"/>
        <v/>
      </c>
      <c r="S15" s="26" t="str">
        <f>IFERROR(VLOOKUP($A15, fundamentus!$A:$S, 19, FALSE)/1000000000, "")</f>
        <v/>
      </c>
      <c r="T15" s="27" t="str">
        <f>IFERROR(VLOOKUP($A15, statusinvest!$A:$Z, 26, FALSE)/1000000, "")</f>
        <v/>
      </c>
      <c r="U15" s="24" t="str">
        <f>IFERROR(VLOOKUP($A15, statusinvest!$A:$D, 4, FALSE), "")</f>
        <v/>
      </c>
      <c r="V15" s="24" t="str">
        <f>IFERROR(VLOOKUP($A15, statusinvest!$A:$E, 5, FALSE), "")</f>
        <v/>
      </c>
      <c r="W15" s="28" t="str">
        <f>IFERROR(1/VLOOKUP($A15, statusinvest!$A:$K, 11, FALSE), "")</f>
        <v/>
      </c>
      <c r="X15" s="24" t="str">
        <f>IFERROR(VLOOKUP($A15, statusinvest!$A:$R, 18, FALSE), "")</f>
        <v/>
      </c>
      <c r="Y15" s="24" t="str">
        <f>IFERROR(VLOOKUP($A15, statusinvest!$A:$T, 20, FALSE), "")</f>
        <v/>
      </c>
      <c r="Z15" s="24" t="str">
        <f>IFERROR(VLOOKUP($A15, statusinvest!$A:$I, 9, FALSE), "")</f>
        <v/>
      </c>
      <c r="AA15" s="24" t="str">
        <f>IFERROR(VLOOKUP($A15, statusinvest!$A:$M, 13, FALSE), "")</f>
        <v/>
      </c>
      <c r="AB15" s="24" t="str">
        <f>IFERROR(VLOOKUP($A15, statusinvest!$A:$Q, 17, FALSE), "")</f>
        <v/>
      </c>
      <c r="AC15" s="17" t="str">
        <f>IFERROR(VLOOKUP($A15, statusinvest!$A:$Z, 25, FALSE), "")</f>
        <v/>
      </c>
      <c r="AD15" s="17" t="str">
        <f>IFERROR(VLOOKUP($A15, statusinvest!$A:$C, 3, FALSE), "")</f>
        <v/>
      </c>
      <c r="AF15" s="29" t="str">
        <f>IFERROR(VLOOKUP($A15, forecast!$A:$F, 2, FALSE), "")</f>
        <v/>
      </c>
      <c r="AG15" s="29" t="str">
        <f>IFERROR(VLOOKUP($A15, forecast!$A:$F, 3, FALSE), "")</f>
        <v/>
      </c>
      <c r="AH15" s="29" t="str">
        <f>IFERROR(VLOOKUP($A15, forecast!$A:$F, 4, FALSE), "")</f>
        <v/>
      </c>
      <c r="AI15" s="29" t="str">
        <f>IFERROR(VLOOKUP($A15, forecast!$A:$F, 5, FALSE), "")</f>
        <v/>
      </c>
      <c r="AJ15" s="29" t="str">
        <f>IFERROR(VLOOKUP($A15, forecast!$A:$F, 6, FALSE), "")</f>
        <v/>
      </c>
      <c r="AK15" s="30" t="str">
        <f>IFERROR(VLOOKUP($A15, forecast!$A:$AS, 38, FALSE), "")</f>
        <v/>
      </c>
      <c r="AL15" s="30" t="str">
        <f>IFERROR(VLOOKUP($A15, forecast!$A:$AS, 39, FALSE), "")</f>
        <v/>
      </c>
      <c r="AM15" s="30" t="str">
        <f>IFERROR(VLOOKUP($A15, forecast!$A:$AS, 40, FALSE), "")</f>
        <v/>
      </c>
      <c r="AN15" s="30" t="str">
        <f>IFERROR(VLOOKUP($A15, forecast!$A:$AS, 41, FALSE), "")</f>
        <v/>
      </c>
      <c r="AO15" s="30" t="str">
        <f>IFERROR(VLOOKUP($A15, forecast!$A:$AS, 42, FALSE), "")</f>
        <v/>
      </c>
      <c r="AP15" s="31" t="str">
        <f>IFERROR(IF(VLOOKUP($A15, forecast!$A:$AS, 43, FALSE)="", "", (VLOOKUP($A15, forecast!$A:$AS, 43, FALSE)-$H15)/$H15), "")
</f>
        <v/>
      </c>
      <c r="AQ15" s="31" t="str">
        <f>IFERROR(IF(VLOOKUP($A15, forecast!$A:$AS, 44, FALSE)="", "", (VLOOKUP($A15, forecast!$A:$AS, 44, FALSE)-$H15)/$H15), "")
</f>
        <v/>
      </c>
      <c r="AR15" s="31" t="str">
        <f>IFERROR(IF(VLOOKUP($A15, forecast!$A:$AS, 45, FALSE)="", "", (VLOOKUP($A15, forecast!$A:$AS, 45, FALSE)-$H15)/$H15), "")
</f>
        <v/>
      </c>
    </row>
    <row r="16">
      <c r="B16" s="16"/>
      <c r="C16" s="17"/>
      <c r="D16" s="18" t="str">
        <f>IFERROR(VLOOKUP($A16, carteira!$A:$F, 6, FALSE)*H16, "")</f>
        <v/>
      </c>
      <c r="E16" s="19" t="str">
        <f>IFERROR(VLOOKUP($A16, carteira!$A:$C, 3, FALSE), "")</f>
        <v/>
      </c>
      <c r="F16" s="20" t="str">
        <f t="shared" si="1"/>
        <v/>
      </c>
      <c r="G16" s="21"/>
      <c r="H16" s="22" t="str">
        <f>IFERROR(__xludf.DUMMYFUNCTION("IF(ISBLANK(A16), """", HYPERLINK(""https://br.tradingview.com/chart/hAM5aSQ3/?symbol=BMFBOVESPA%3A"" &amp; $A16,GOOGLEFINANCE(""BVMF:""&amp;$A16, ""price"")))"),"")</f>
        <v/>
      </c>
      <c r="I16" s="23" t="str">
        <f>IFERROR(__xludf.DUMMYFUNCTION("IF($H16, ($H16 - INDEX(SORT(GOOGLEFINANCE(""BVMF:""&amp;$A16,""close"", $B$1-7, $B$1), 1, false), 3,2))/$H16, """")"),"")</f>
        <v/>
      </c>
      <c r="J16" s="24" t="str">
        <f>IFERROR(__xludf.DUMMYFUNCTION("IF(ISBLANK(A16), """", SPARKLINE(INDEX(GOOGLEFINANCE(""BVMF:""&amp;$A16, ""price"", EDATE($B$1, -1), $B$1), ,2)))"),"")</f>
        <v/>
      </c>
      <c r="K16" s="23" t="str">
        <f>IFERROR(__xludf.DUMMYFUNCTION("IF($H16, ($H16 - INDEX(GOOGLEFINANCE(""BVMF:""&amp;$A16,""close"", $B$1-30, $B$1), 2,2))/$H16, """")"),"")</f>
        <v/>
      </c>
      <c r="L16" s="24" t="str">
        <f>IFERROR(__xludf.DUMMYFUNCTION("IF(ISBLANK(A16), """", SPARKLINE(INDEX(GOOGLEFINANCE(""BVMF:""&amp;$A16, ""price"", EDATE($B$1, -12), $B$1), ,2)))"),"")</f>
        <v/>
      </c>
      <c r="M16" s="23" t="str">
        <f>IFERROR(__xludf.DUMMYFUNCTION("IF($H16, ($H16 - INDEX(GOOGLEFINANCE(""BVMF:""&amp;$A16,""close"", $B$1-365, $B$1), 2,2))/$H16, """")"),"")</f>
        <v/>
      </c>
      <c r="N16" s="24" t="str">
        <f>IFERROR(__xludf.DUMMYFUNCTION("IF(ISBLANK(A16), """", SPARKLINE(INDEX(GOOGLEFINANCE(""BVMF:""&amp;$A16, ""price"", EDATE($B$1, -60), $B$1), ,2)))"),"")</f>
        <v/>
      </c>
      <c r="O16" s="23" t="str">
        <f>IFERROR(__xludf.DUMMYFUNCTION("IF($H16, ($H16 - INDEX(GOOGLEFINANCE(""BVMF:""&amp;$A16,""close"", $B$1-1825, $B$1), 2,2))/$H16, """")"),"")</f>
        <v/>
      </c>
      <c r="P16" s="25" t="str">
        <f t="shared" si="2"/>
        <v/>
      </c>
      <c r="Q16" s="25" t="str">
        <f t="shared" si="3"/>
        <v/>
      </c>
      <c r="R16" s="25" t="str">
        <f t="shared" si="4"/>
        <v/>
      </c>
      <c r="S16" s="26" t="str">
        <f>IFERROR(VLOOKUP($A16, fundamentus!$A:$S, 19, FALSE)/1000000000, "")</f>
        <v/>
      </c>
      <c r="T16" s="27" t="str">
        <f>IFERROR(VLOOKUP($A16, statusinvest!$A:$Z, 26, FALSE)/1000000, "")</f>
        <v/>
      </c>
      <c r="U16" s="24" t="str">
        <f>IFERROR(VLOOKUP($A16, statusinvest!$A:$D, 4, FALSE), "")</f>
        <v/>
      </c>
      <c r="V16" s="24" t="str">
        <f>IFERROR(VLOOKUP($A16, statusinvest!$A:$E, 5, FALSE), "")</f>
        <v/>
      </c>
      <c r="W16" s="28" t="str">
        <f>IFERROR(1/VLOOKUP($A16, statusinvest!$A:$K, 11, FALSE), "")</f>
        <v/>
      </c>
      <c r="X16" s="24" t="str">
        <f>IFERROR(VLOOKUP($A16, statusinvest!$A:$R, 18, FALSE), "")</f>
        <v/>
      </c>
      <c r="Y16" s="24" t="str">
        <f>IFERROR(VLOOKUP($A16, statusinvest!$A:$T, 20, FALSE), "")</f>
        <v/>
      </c>
      <c r="Z16" s="24" t="str">
        <f>IFERROR(VLOOKUP($A16, statusinvest!$A:$I, 9, FALSE), "")</f>
        <v/>
      </c>
      <c r="AA16" s="24" t="str">
        <f>IFERROR(VLOOKUP($A16, statusinvest!$A:$M, 13, FALSE), "")</f>
        <v/>
      </c>
      <c r="AB16" s="24" t="str">
        <f>IFERROR(VLOOKUP($A16, statusinvest!$A:$Q, 17, FALSE), "")</f>
        <v/>
      </c>
      <c r="AC16" s="17" t="str">
        <f>IFERROR(VLOOKUP($A16, statusinvest!$A:$Z, 25, FALSE), "")</f>
        <v/>
      </c>
      <c r="AD16" s="17" t="str">
        <f>IFERROR(VLOOKUP($A16, statusinvest!$A:$C, 3, FALSE), "")</f>
        <v/>
      </c>
      <c r="AF16" s="29" t="str">
        <f>IFERROR(VLOOKUP($A16, forecast!$A:$F, 2, FALSE), "")</f>
        <v/>
      </c>
      <c r="AG16" s="29" t="str">
        <f>IFERROR(VLOOKUP($A16, forecast!$A:$F, 3, FALSE), "")</f>
        <v/>
      </c>
      <c r="AH16" s="29" t="str">
        <f>IFERROR(VLOOKUP($A16, forecast!$A:$F, 4, FALSE), "")</f>
        <v/>
      </c>
      <c r="AI16" s="29" t="str">
        <f>IFERROR(VLOOKUP($A16, forecast!$A:$F, 5, FALSE), "")</f>
        <v/>
      </c>
      <c r="AJ16" s="29" t="str">
        <f>IFERROR(VLOOKUP($A16, forecast!$A:$F, 6, FALSE), "")</f>
        <v/>
      </c>
      <c r="AK16" s="30" t="str">
        <f>IFERROR(VLOOKUP($A16, forecast!$A:$AS, 38, FALSE), "")</f>
        <v/>
      </c>
      <c r="AL16" s="30" t="str">
        <f>IFERROR(VLOOKUP($A16, forecast!$A:$AS, 39, FALSE), "")</f>
        <v/>
      </c>
      <c r="AM16" s="30" t="str">
        <f>IFERROR(VLOOKUP($A16, forecast!$A:$AS, 40, FALSE), "")</f>
        <v/>
      </c>
      <c r="AN16" s="30" t="str">
        <f>IFERROR(VLOOKUP($A16, forecast!$A:$AS, 41, FALSE), "")</f>
        <v/>
      </c>
      <c r="AO16" s="30" t="str">
        <f>IFERROR(VLOOKUP($A16, forecast!$A:$AS, 42, FALSE), "")</f>
        <v/>
      </c>
      <c r="AP16" s="31" t="str">
        <f>IFERROR(IF(VLOOKUP($A16, forecast!$A:$AS, 43, FALSE)="", "", (VLOOKUP($A16, forecast!$A:$AS, 43, FALSE)-$H16)/$H16), "")
</f>
        <v/>
      </c>
      <c r="AQ16" s="31" t="str">
        <f>IFERROR(IF(VLOOKUP($A16, forecast!$A:$AS, 44, FALSE)="", "", (VLOOKUP($A16, forecast!$A:$AS, 44, FALSE)-$H16)/$H16), "")
</f>
        <v/>
      </c>
      <c r="AR16" s="31" t="str">
        <f>IFERROR(IF(VLOOKUP($A16, forecast!$A:$AS, 45, FALSE)="", "", (VLOOKUP($A16, forecast!$A:$AS, 45, FALSE)-$H16)/$H16), "")
</f>
        <v/>
      </c>
    </row>
    <row r="17">
      <c r="B17" s="16"/>
      <c r="C17" s="17"/>
      <c r="D17" s="18" t="str">
        <f>IFERROR(VLOOKUP($A17, carteira!$A:$F, 6, FALSE)*H17, "")</f>
        <v/>
      </c>
      <c r="E17" s="19" t="str">
        <f>IFERROR(VLOOKUP($A17, carteira!$A:$C, 3, FALSE), "")</f>
        <v/>
      </c>
      <c r="F17" s="20" t="str">
        <f t="shared" si="1"/>
        <v/>
      </c>
      <c r="G17" s="21"/>
      <c r="H17" s="22" t="str">
        <f>IFERROR(__xludf.DUMMYFUNCTION("IF(ISBLANK(A17), """", HYPERLINK(""https://br.tradingview.com/chart/hAM5aSQ3/?symbol=BMFBOVESPA%3A"" &amp; $A17,GOOGLEFINANCE(""BVMF:""&amp;$A17, ""price"")))"),"")</f>
        <v/>
      </c>
      <c r="I17" s="23" t="str">
        <f>IFERROR(__xludf.DUMMYFUNCTION("IF($H17, ($H17 - INDEX(SORT(GOOGLEFINANCE(""BVMF:""&amp;$A17,""close"", $B$1-7, $B$1), 1, false), 3,2))/$H17, """")"),"")</f>
        <v/>
      </c>
      <c r="J17" s="24" t="str">
        <f>IFERROR(__xludf.DUMMYFUNCTION("IF(ISBLANK(A17), """", SPARKLINE(INDEX(GOOGLEFINANCE(""BVMF:""&amp;$A17, ""price"", EDATE($B$1, -1), $B$1), ,2)))"),"")</f>
        <v/>
      </c>
      <c r="K17" s="23" t="str">
        <f>IFERROR(__xludf.DUMMYFUNCTION("IF($H17, ($H17 - INDEX(GOOGLEFINANCE(""BVMF:""&amp;$A17,""close"", $B$1-30, $B$1), 2,2))/$H17, """")"),"")</f>
        <v/>
      </c>
      <c r="L17" s="24" t="str">
        <f>IFERROR(__xludf.DUMMYFUNCTION("IF(ISBLANK(A17), """", SPARKLINE(INDEX(GOOGLEFINANCE(""BVMF:""&amp;$A17, ""price"", EDATE($B$1, -12), $B$1), ,2)))"),"")</f>
        <v/>
      </c>
      <c r="M17" s="23" t="str">
        <f>IFERROR(__xludf.DUMMYFUNCTION("IF($H17, ($H17 - INDEX(GOOGLEFINANCE(""BVMF:""&amp;$A17,""close"", $B$1-365, $B$1), 2,2))/$H17, """")"),"")</f>
        <v/>
      </c>
      <c r="N17" s="24" t="str">
        <f>IFERROR(__xludf.DUMMYFUNCTION("IF(ISBLANK(A17), """", SPARKLINE(INDEX(GOOGLEFINANCE(""BVMF:""&amp;$A17, ""price"", EDATE($B$1, -60), $B$1), ,2)))"),"")</f>
        <v/>
      </c>
      <c r="O17" s="23" t="str">
        <f>IFERROR(__xludf.DUMMYFUNCTION("IF($H17, ($H17 - INDEX(GOOGLEFINANCE(""BVMF:""&amp;$A17,""close"", $B$1-1825, $B$1), 2,2))/$H17, """")"),"")</f>
        <v/>
      </c>
      <c r="P17" s="25" t="str">
        <f t="shared" si="2"/>
        <v/>
      </c>
      <c r="Q17" s="25" t="str">
        <f t="shared" si="3"/>
        <v/>
      </c>
      <c r="R17" s="25" t="str">
        <f t="shared" si="4"/>
        <v/>
      </c>
      <c r="S17" s="26" t="str">
        <f>IFERROR(VLOOKUP($A17, fundamentus!$A:$S, 19, FALSE)/1000000000, "")</f>
        <v/>
      </c>
      <c r="T17" s="27" t="str">
        <f>IFERROR(VLOOKUP($A17, statusinvest!$A:$Z, 26, FALSE)/1000000, "")</f>
        <v/>
      </c>
      <c r="U17" s="24" t="str">
        <f>IFERROR(VLOOKUP($A17, statusinvest!$A:$D, 4, FALSE), "")</f>
        <v/>
      </c>
      <c r="V17" s="24" t="str">
        <f>IFERROR(VLOOKUP($A17, statusinvest!$A:$E, 5, FALSE), "")</f>
        <v/>
      </c>
      <c r="W17" s="28" t="str">
        <f>IFERROR(1/VLOOKUP($A17, statusinvest!$A:$K, 11, FALSE), "")</f>
        <v/>
      </c>
      <c r="X17" s="24" t="str">
        <f>IFERROR(VLOOKUP($A17, statusinvest!$A:$R, 18, FALSE), "")</f>
        <v/>
      </c>
      <c r="Y17" s="24" t="str">
        <f>IFERROR(VLOOKUP($A17, statusinvest!$A:$T, 20, FALSE), "")</f>
        <v/>
      </c>
      <c r="Z17" s="24" t="str">
        <f>IFERROR(VLOOKUP($A17, statusinvest!$A:$I, 9, FALSE), "")</f>
        <v/>
      </c>
      <c r="AA17" s="24" t="str">
        <f>IFERROR(VLOOKUP($A17, statusinvest!$A:$M, 13, FALSE), "")</f>
        <v/>
      </c>
      <c r="AB17" s="24" t="str">
        <f>IFERROR(VLOOKUP($A17, statusinvest!$A:$Q, 17, FALSE), "")</f>
        <v/>
      </c>
      <c r="AC17" s="17" t="str">
        <f>IFERROR(VLOOKUP($A17, statusinvest!$A:$Z, 25, FALSE), "")</f>
        <v/>
      </c>
      <c r="AD17" s="17" t="str">
        <f>IFERROR(VLOOKUP($A17, statusinvest!$A:$C, 3, FALSE), "")</f>
        <v/>
      </c>
      <c r="AF17" s="29" t="str">
        <f>IFERROR(VLOOKUP($A17, forecast!$A:$F, 2, FALSE), "")</f>
        <v/>
      </c>
      <c r="AG17" s="29" t="str">
        <f>IFERROR(VLOOKUP($A17, forecast!$A:$F, 3, FALSE), "")</f>
        <v/>
      </c>
      <c r="AH17" s="29" t="str">
        <f>IFERROR(VLOOKUP($A17, forecast!$A:$F, 4, FALSE), "")</f>
        <v/>
      </c>
      <c r="AI17" s="29" t="str">
        <f>IFERROR(VLOOKUP($A17, forecast!$A:$F, 5, FALSE), "")</f>
        <v/>
      </c>
      <c r="AJ17" s="29" t="str">
        <f>IFERROR(VLOOKUP($A17, forecast!$A:$F, 6, FALSE), "")</f>
        <v/>
      </c>
      <c r="AK17" s="30" t="str">
        <f>IFERROR(VLOOKUP($A17, forecast!$A:$AS, 38, FALSE), "")</f>
        <v/>
      </c>
      <c r="AL17" s="30" t="str">
        <f>IFERROR(VLOOKUP($A17, forecast!$A:$AS, 39, FALSE), "")</f>
        <v/>
      </c>
      <c r="AM17" s="30" t="str">
        <f>IFERROR(VLOOKUP($A17, forecast!$A:$AS, 40, FALSE), "")</f>
        <v/>
      </c>
      <c r="AN17" s="30" t="str">
        <f>IFERROR(VLOOKUP($A17, forecast!$A:$AS, 41, FALSE), "")</f>
        <v/>
      </c>
      <c r="AO17" s="30" t="str">
        <f>IFERROR(VLOOKUP($A17, forecast!$A:$AS, 42, FALSE), "")</f>
        <v/>
      </c>
      <c r="AP17" s="31" t="str">
        <f>IFERROR(IF(VLOOKUP($A17, forecast!$A:$AS, 43, FALSE)="", "", (VLOOKUP($A17, forecast!$A:$AS, 43, FALSE)-$H17)/$H17), "")
</f>
        <v/>
      </c>
      <c r="AQ17" s="31" t="str">
        <f>IFERROR(IF(VLOOKUP($A17, forecast!$A:$AS, 44, FALSE)="", "", (VLOOKUP($A17, forecast!$A:$AS, 44, FALSE)-$H17)/$H17), "")
</f>
        <v/>
      </c>
      <c r="AR17" s="31" t="str">
        <f>IFERROR(IF(VLOOKUP($A17, forecast!$A:$AS, 45, FALSE)="", "", (VLOOKUP($A17, forecast!$A:$AS, 45, FALSE)-$H17)/$H17), "")
</f>
        <v/>
      </c>
    </row>
    <row r="18">
      <c r="B18" s="16"/>
      <c r="C18" s="17"/>
      <c r="D18" s="18" t="str">
        <f>IFERROR(VLOOKUP($A18, carteira!$A:$F, 6, FALSE)*H18, "")</f>
        <v/>
      </c>
      <c r="E18" s="19" t="str">
        <f>IFERROR(VLOOKUP($A18, carteira!$A:$C, 3, FALSE), "")</f>
        <v/>
      </c>
      <c r="F18" s="20" t="str">
        <f t="shared" si="1"/>
        <v/>
      </c>
      <c r="G18" s="21"/>
      <c r="H18" s="22" t="str">
        <f>IFERROR(__xludf.DUMMYFUNCTION("IF(ISBLANK(A18), """", HYPERLINK(""https://br.tradingview.com/chart/hAM5aSQ3/?symbol=BMFBOVESPA%3A"" &amp; $A18,GOOGLEFINANCE(""BVMF:""&amp;$A18, ""price"")))"),"")</f>
        <v/>
      </c>
      <c r="I18" s="23" t="str">
        <f>IFERROR(__xludf.DUMMYFUNCTION("IF($H18, ($H18 - INDEX(SORT(GOOGLEFINANCE(""BVMF:""&amp;$A18,""close"", $B$1-7, $B$1), 1, false), 3,2))/$H18, """")"),"")</f>
        <v/>
      </c>
      <c r="J18" s="24" t="str">
        <f>IFERROR(__xludf.DUMMYFUNCTION("IF(ISBLANK(A18), """", SPARKLINE(INDEX(GOOGLEFINANCE(""BVMF:""&amp;$A18, ""price"", EDATE($B$1, -1), $B$1), ,2)))"),"")</f>
        <v/>
      </c>
      <c r="K18" s="23" t="str">
        <f>IFERROR(__xludf.DUMMYFUNCTION("IF($H18, ($H18 - INDEX(GOOGLEFINANCE(""BVMF:""&amp;$A18,""close"", $B$1-30, $B$1), 2,2))/$H18, """")"),"")</f>
        <v/>
      </c>
      <c r="L18" s="24" t="str">
        <f>IFERROR(__xludf.DUMMYFUNCTION("IF(ISBLANK(A18), """", SPARKLINE(INDEX(GOOGLEFINANCE(""BVMF:""&amp;$A18, ""price"", EDATE($B$1, -12), $B$1), ,2)))"),"")</f>
        <v/>
      </c>
      <c r="M18" s="23" t="str">
        <f>IFERROR(__xludf.DUMMYFUNCTION("IF($H18, ($H18 - INDEX(GOOGLEFINANCE(""BVMF:""&amp;$A18,""close"", $B$1-365, $B$1), 2,2))/$H18, """")"),"")</f>
        <v/>
      </c>
      <c r="N18" s="24" t="str">
        <f>IFERROR(__xludf.DUMMYFUNCTION("IF(ISBLANK(A18), """", SPARKLINE(INDEX(GOOGLEFINANCE(""BVMF:""&amp;$A18, ""price"", EDATE($B$1, -60), $B$1), ,2)))"),"")</f>
        <v/>
      </c>
      <c r="O18" s="23" t="str">
        <f>IFERROR(__xludf.DUMMYFUNCTION("IF($H18, ($H18 - INDEX(GOOGLEFINANCE(""BVMF:""&amp;$A18,""close"", $B$1-1825, $B$1), 2,2))/$H18, """")"),"")</f>
        <v/>
      </c>
      <c r="P18" s="25" t="str">
        <f t="shared" si="2"/>
        <v/>
      </c>
      <c r="Q18" s="25" t="str">
        <f t="shared" si="3"/>
        <v/>
      </c>
      <c r="R18" s="25" t="str">
        <f t="shared" si="4"/>
        <v/>
      </c>
      <c r="S18" s="26" t="str">
        <f>IFERROR(VLOOKUP($A18, fundamentus!$A:$S, 19, FALSE)/1000000000, "")</f>
        <v/>
      </c>
      <c r="T18" s="27" t="str">
        <f>IFERROR(VLOOKUP($A18, statusinvest!$A:$Z, 26, FALSE)/1000000, "")</f>
        <v/>
      </c>
      <c r="U18" s="24" t="str">
        <f>IFERROR(VLOOKUP($A18, statusinvest!$A:$D, 4, FALSE), "")</f>
        <v/>
      </c>
      <c r="V18" s="24" t="str">
        <f>IFERROR(VLOOKUP($A18, statusinvest!$A:$E, 5, FALSE), "")</f>
        <v/>
      </c>
      <c r="W18" s="28" t="str">
        <f>IFERROR(1/VLOOKUP($A18, statusinvest!$A:$K, 11, FALSE), "")</f>
        <v/>
      </c>
      <c r="X18" s="24" t="str">
        <f>IFERROR(VLOOKUP($A18, statusinvest!$A:$R, 18, FALSE), "")</f>
        <v/>
      </c>
      <c r="Y18" s="24" t="str">
        <f>IFERROR(VLOOKUP($A18, statusinvest!$A:$T, 20, FALSE), "")</f>
        <v/>
      </c>
      <c r="Z18" s="24" t="str">
        <f>IFERROR(VLOOKUP($A18, statusinvest!$A:$I, 9, FALSE), "")</f>
        <v/>
      </c>
      <c r="AA18" s="24" t="str">
        <f>IFERROR(VLOOKUP($A18, statusinvest!$A:$M, 13, FALSE), "")</f>
        <v/>
      </c>
      <c r="AB18" s="24" t="str">
        <f>IFERROR(VLOOKUP($A18, statusinvest!$A:$Q, 17, FALSE), "")</f>
        <v/>
      </c>
      <c r="AC18" s="17" t="str">
        <f>IFERROR(VLOOKUP($A18, statusinvest!$A:$Z, 25, FALSE), "")</f>
        <v/>
      </c>
      <c r="AD18" s="17" t="str">
        <f>IFERROR(VLOOKUP($A18, statusinvest!$A:$C, 3, FALSE), "")</f>
        <v/>
      </c>
      <c r="AF18" s="29" t="str">
        <f>IFERROR(VLOOKUP($A18, forecast!$A:$F, 2, FALSE), "")</f>
        <v/>
      </c>
      <c r="AG18" s="29" t="str">
        <f>IFERROR(VLOOKUP($A18, forecast!$A:$F, 3, FALSE), "")</f>
        <v/>
      </c>
      <c r="AH18" s="29" t="str">
        <f>IFERROR(VLOOKUP($A18, forecast!$A:$F, 4, FALSE), "")</f>
        <v/>
      </c>
      <c r="AI18" s="29" t="str">
        <f>IFERROR(VLOOKUP($A18, forecast!$A:$F, 5, FALSE), "")</f>
        <v/>
      </c>
      <c r="AJ18" s="29" t="str">
        <f>IFERROR(VLOOKUP($A18, forecast!$A:$F, 6, FALSE), "")</f>
        <v/>
      </c>
      <c r="AK18" s="30" t="str">
        <f>IFERROR(VLOOKUP($A18, forecast!$A:$AS, 38, FALSE), "")</f>
        <v/>
      </c>
      <c r="AL18" s="30" t="str">
        <f>IFERROR(VLOOKUP($A18, forecast!$A:$AS, 39, FALSE), "")</f>
        <v/>
      </c>
      <c r="AM18" s="30" t="str">
        <f>IFERROR(VLOOKUP($A18, forecast!$A:$AS, 40, FALSE), "")</f>
        <v/>
      </c>
      <c r="AN18" s="30" t="str">
        <f>IFERROR(VLOOKUP($A18, forecast!$A:$AS, 41, FALSE), "")</f>
        <v/>
      </c>
      <c r="AO18" s="30" t="str">
        <f>IFERROR(VLOOKUP($A18, forecast!$A:$AS, 42, FALSE), "")</f>
        <v/>
      </c>
      <c r="AP18" s="31" t="str">
        <f>IFERROR(IF(VLOOKUP($A18, forecast!$A:$AS, 43, FALSE)="", "", (VLOOKUP($A18, forecast!$A:$AS, 43, FALSE)-$H18)/$H18), "")
</f>
        <v/>
      </c>
      <c r="AQ18" s="31" t="str">
        <f>IFERROR(IF(VLOOKUP($A18, forecast!$A:$AS, 44, FALSE)="", "", (VLOOKUP($A18, forecast!$A:$AS, 44, FALSE)-$H18)/$H18), "")
</f>
        <v/>
      </c>
      <c r="AR18" s="31" t="str">
        <f>IFERROR(IF(VLOOKUP($A18, forecast!$A:$AS, 45, FALSE)="", "", (VLOOKUP($A18, forecast!$A:$AS, 45, FALSE)-$H18)/$H18), "")
</f>
        <v/>
      </c>
    </row>
    <row r="19">
      <c r="B19" s="16"/>
      <c r="C19" s="17"/>
      <c r="D19" s="18" t="str">
        <f>IFERROR(VLOOKUP($A19, carteira!$A:$F, 6, FALSE)*H19, "")</f>
        <v/>
      </c>
      <c r="E19" s="19" t="str">
        <f>IFERROR(VLOOKUP($A19, carteira!$A:$C, 3, FALSE), "")</f>
        <v/>
      </c>
      <c r="F19" s="20" t="str">
        <f t="shared" si="1"/>
        <v/>
      </c>
      <c r="G19" s="21"/>
      <c r="H19" s="22" t="str">
        <f>IFERROR(__xludf.DUMMYFUNCTION("IF(ISBLANK(A19), """", HYPERLINK(""https://br.tradingview.com/chart/hAM5aSQ3/?symbol=BMFBOVESPA%3A"" &amp; $A19,GOOGLEFINANCE(""BVMF:""&amp;$A19, ""price"")))"),"")</f>
        <v/>
      </c>
      <c r="I19" s="23" t="str">
        <f>IFERROR(__xludf.DUMMYFUNCTION("IF($H19, ($H19 - INDEX(SORT(GOOGLEFINANCE(""BVMF:""&amp;$A19,""close"", $B$1-7, $B$1), 1, false), 3,2))/$H19, """")"),"")</f>
        <v/>
      </c>
      <c r="J19" s="24" t="str">
        <f>IFERROR(__xludf.DUMMYFUNCTION("IF(ISBLANK(A19), """", SPARKLINE(INDEX(GOOGLEFINANCE(""BVMF:""&amp;$A19, ""price"", EDATE($B$1, -1), $B$1), ,2)))"),"")</f>
        <v/>
      </c>
      <c r="K19" s="23" t="str">
        <f>IFERROR(__xludf.DUMMYFUNCTION("IF($H19, ($H19 - INDEX(GOOGLEFINANCE(""BVMF:""&amp;$A19,""close"", $B$1-30, $B$1), 2,2))/$H19, """")"),"")</f>
        <v/>
      </c>
      <c r="L19" s="24" t="str">
        <f>IFERROR(__xludf.DUMMYFUNCTION("IF(ISBLANK(A19), """", SPARKLINE(INDEX(GOOGLEFINANCE(""BVMF:""&amp;$A19, ""price"", EDATE($B$1, -12), $B$1), ,2)))"),"")</f>
        <v/>
      </c>
      <c r="M19" s="23" t="str">
        <f>IFERROR(__xludf.DUMMYFUNCTION("IF($H19, ($H19 - INDEX(GOOGLEFINANCE(""BVMF:""&amp;$A19,""close"", $B$1-365, $B$1), 2,2))/$H19, """")"),"")</f>
        <v/>
      </c>
      <c r="N19" s="24" t="str">
        <f>IFERROR(__xludf.DUMMYFUNCTION("IF(ISBLANK(A19), """", SPARKLINE(INDEX(GOOGLEFINANCE(""BVMF:""&amp;$A19, ""price"", EDATE($B$1, -60), $B$1), ,2)))"),"")</f>
        <v/>
      </c>
      <c r="O19" s="23" t="str">
        <f>IFERROR(__xludf.DUMMYFUNCTION("IF($H19, ($H19 - INDEX(GOOGLEFINANCE(""BVMF:""&amp;$A19,""close"", $B$1-1825, $B$1), 2,2))/$H19, """")"),"")</f>
        <v/>
      </c>
      <c r="P19" s="25" t="str">
        <f t="shared" si="2"/>
        <v/>
      </c>
      <c r="Q19" s="25" t="str">
        <f t="shared" si="3"/>
        <v/>
      </c>
      <c r="R19" s="25" t="str">
        <f t="shared" si="4"/>
        <v/>
      </c>
      <c r="S19" s="26" t="str">
        <f>IFERROR(VLOOKUP($A19, fundamentus!$A:$S, 19, FALSE)/1000000000, "")</f>
        <v/>
      </c>
      <c r="T19" s="27" t="str">
        <f>IFERROR(VLOOKUP($A19, statusinvest!$A:$Z, 26, FALSE)/1000000, "")</f>
        <v/>
      </c>
      <c r="U19" s="24" t="str">
        <f>IFERROR(VLOOKUP($A19, statusinvest!$A:$D, 4, FALSE), "")</f>
        <v/>
      </c>
      <c r="V19" s="24" t="str">
        <f>IFERROR(VLOOKUP($A19, statusinvest!$A:$E, 5, FALSE), "")</f>
        <v/>
      </c>
      <c r="W19" s="28" t="str">
        <f>IFERROR(1/VLOOKUP($A19, statusinvest!$A:$K, 11, FALSE), "")</f>
        <v/>
      </c>
      <c r="X19" s="24" t="str">
        <f>IFERROR(VLOOKUP($A19, statusinvest!$A:$R, 18, FALSE), "")</f>
        <v/>
      </c>
      <c r="Y19" s="24" t="str">
        <f>IFERROR(VLOOKUP($A19, statusinvest!$A:$T, 20, FALSE), "")</f>
        <v/>
      </c>
      <c r="Z19" s="24" t="str">
        <f>IFERROR(VLOOKUP($A19, statusinvest!$A:$I, 9, FALSE), "")</f>
        <v/>
      </c>
      <c r="AA19" s="24" t="str">
        <f>IFERROR(VLOOKUP($A19, statusinvest!$A:$M, 13, FALSE), "")</f>
        <v/>
      </c>
      <c r="AB19" s="24" t="str">
        <f>IFERROR(VLOOKUP($A19, statusinvest!$A:$Q, 17, FALSE), "")</f>
        <v/>
      </c>
      <c r="AC19" s="17" t="str">
        <f>IFERROR(VLOOKUP($A19, statusinvest!$A:$Z, 25, FALSE), "")</f>
        <v/>
      </c>
      <c r="AD19" s="17" t="str">
        <f>IFERROR(VLOOKUP($A19, statusinvest!$A:$C, 3, FALSE), "")</f>
        <v/>
      </c>
      <c r="AF19" s="29" t="str">
        <f>IFERROR(VLOOKUP($A19, forecast!$A:$F, 2, FALSE), "")</f>
        <v/>
      </c>
      <c r="AG19" s="29" t="str">
        <f>IFERROR(VLOOKUP($A19, forecast!$A:$F, 3, FALSE), "")</f>
        <v/>
      </c>
      <c r="AH19" s="29" t="str">
        <f>IFERROR(VLOOKUP($A19, forecast!$A:$F, 4, FALSE), "")</f>
        <v/>
      </c>
      <c r="AI19" s="29" t="str">
        <f>IFERROR(VLOOKUP($A19, forecast!$A:$F, 5, FALSE), "")</f>
        <v/>
      </c>
      <c r="AJ19" s="29" t="str">
        <f>IFERROR(VLOOKUP($A19, forecast!$A:$F, 6, FALSE), "")</f>
        <v/>
      </c>
      <c r="AK19" s="30" t="str">
        <f>IFERROR(VLOOKUP($A19, forecast!$A:$AS, 38, FALSE), "")</f>
        <v/>
      </c>
      <c r="AL19" s="30" t="str">
        <f>IFERROR(VLOOKUP($A19, forecast!$A:$AS, 39, FALSE), "")</f>
        <v/>
      </c>
      <c r="AM19" s="30" t="str">
        <f>IFERROR(VLOOKUP($A19, forecast!$A:$AS, 40, FALSE), "")</f>
        <v/>
      </c>
      <c r="AN19" s="30" t="str">
        <f>IFERROR(VLOOKUP($A19, forecast!$A:$AS, 41, FALSE), "")</f>
        <v/>
      </c>
      <c r="AO19" s="30" t="str">
        <f>IFERROR(VLOOKUP($A19, forecast!$A:$AS, 42, FALSE), "")</f>
        <v/>
      </c>
      <c r="AP19" s="31" t="str">
        <f>IFERROR(IF(VLOOKUP($A19, forecast!$A:$AS, 43, FALSE)="", "", (VLOOKUP($A19, forecast!$A:$AS, 43, FALSE)-$H19)/$H19), "")
</f>
        <v/>
      </c>
      <c r="AQ19" s="31" t="str">
        <f>IFERROR(IF(VLOOKUP($A19, forecast!$A:$AS, 44, FALSE)="", "", (VLOOKUP($A19, forecast!$A:$AS, 44, FALSE)-$H19)/$H19), "")
</f>
        <v/>
      </c>
      <c r="AR19" s="31" t="str">
        <f>IFERROR(IF(VLOOKUP($A19, forecast!$A:$AS, 45, FALSE)="", "", (VLOOKUP($A19, forecast!$A:$AS, 45, FALSE)-$H19)/$H19), "")
</f>
        <v/>
      </c>
    </row>
    <row r="20">
      <c r="B20" s="16"/>
      <c r="C20" s="17"/>
      <c r="D20" s="18" t="str">
        <f>IFERROR(VLOOKUP($A20, carteira!$A:$F, 6, FALSE)*H20, "")</f>
        <v/>
      </c>
      <c r="E20" s="19" t="str">
        <f>IFERROR(VLOOKUP($A20, carteira!$A:$C, 3, FALSE), "")</f>
        <v/>
      </c>
      <c r="F20" s="20" t="str">
        <f t="shared" si="1"/>
        <v/>
      </c>
      <c r="G20" s="21"/>
      <c r="H20" s="22" t="str">
        <f>IFERROR(__xludf.DUMMYFUNCTION("IF(ISBLANK(A20), """", HYPERLINK(""https://br.tradingview.com/chart/hAM5aSQ3/?symbol=BMFBOVESPA%3A"" &amp; $A20,GOOGLEFINANCE(""BVMF:""&amp;$A20, ""price"")))"),"")</f>
        <v/>
      </c>
      <c r="I20" s="23" t="str">
        <f>IFERROR(__xludf.DUMMYFUNCTION("IF($H20, ($H20 - INDEX(SORT(GOOGLEFINANCE(""BVMF:""&amp;$A20,""close"", $B$1-7, $B$1), 1, false), 3,2))/$H20, """")"),"")</f>
        <v/>
      </c>
      <c r="J20" s="24" t="str">
        <f>IFERROR(__xludf.DUMMYFUNCTION("IF(ISBLANK(A20), """", SPARKLINE(INDEX(GOOGLEFINANCE(""BVMF:""&amp;$A20, ""price"", EDATE($B$1, -1), $B$1), ,2)))"),"")</f>
        <v/>
      </c>
      <c r="K20" s="23" t="str">
        <f>IFERROR(__xludf.DUMMYFUNCTION("IF($H20, ($H20 - INDEX(GOOGLEFINANCE(""BVMF:""&amp;$A20,""close"", $B$1-30, $B$1), 2,2))/$H20, """")"),"")</f>
        <v/>
      </c>
      <c r="L20" s="24" t="str">
        <f>IFERROR(__xludf.DUMMYFUNCTION("IF(ISBLANK(A20), """", SPARKLINE(INDEX(GOOGLEFINANCE(""BVMF:""&amp;$A20, ""price"", EDATE($B$1, -12), $B$1), ,2)))"),"")</f>
        <v/>
      </c>
      <c r="M20" s="23" t="str">
        <f>IFERROR(__xludf.DUMMYFUNCTION("IF($H20, ($H20 - INDEX(GOOGLEFINANCE(""BVMF:""&amp;$A20,""close"", $B$1-365, $B$1), 2,2))/$H20, """")"),"")</f>
        <v/>
      </c>
      <c r="N20" s="24" t="str">
        <f>IFERROR(__xludf.DUMMYFUNCTION("IF(ISBLANK(A20), """", SPARKLINE(INDEX(GOOGLEFINANCE(""BVMF:""&amp;$A20, ""price"", EDATE($B$1, -60), $B$1), ,2)))"),"")</f>
        <v/>
      </c>
      <c r="O20" s="23" t="str">
        <f>IFERROR(__xludf.DUMMYFUNCTION("IF($H20, ($H20 - INDEX(GOOGLEFINANCE(""BVMF:""&amp;$A20,""close"", $B$1-1825, $B$1), 2,2))/$H20, """")"),"")</f>
        <v/>
      </c>
      <c r="P20" s="25" t="str">
        <f t="shared" si="2"/>
        <v/>
      </c>
      <c r="Q20" s="25" t="str">
        <f t="shared" si="3"/>
        <v/>
      </c>
      <c r="R20" s="25" t="str">
        <f t="shared" si="4"/>
        <v/>
      </c>
      <c r="S20" s="26" t="str">
        <f>IFERROR(VLOOKUP($A20, fundamentus!$A:$S, 19, FALSE)/1000000000, "")</f>
        <v/>
      </c>
      <c r="T20" s="27" t="str">
        <f>IFERROR(VLOOKUP($A20, statusinvest!$A:$Z, 26, FALSE)/1000000, "")</f>
        <v/>
      </c>
      <c r="U20" s="24" t="str">
        <f>IFERROR(VLOOKUP($A20, statusinvest!$A:$D, 4, FALSE), "")</f>
        <v/>
      </c>
      <c r="V20" s="24" t="str">
        <f>IFERROR(VLOOKUP($A20, statusinvest!$A:$E, 5, FALSE), "")</f>
        <v/>
      </c>
      <c r="W20" s="28" t="str">
        <f>IFERROR(1/VLOOKUP($A20, statusinvest!$A:$K, 11, FALSE), "")</f>
        <v/>
      </c>
      <c r="X20" s="24" t="str">
        <f>IFERROR(VLOOKUP($A20, statusinvest!$A:$R, 18, FALSE), "")</f>
        <v/>
      </c>
      <c r="Y20" s="24" t="str">
        <f>IFERROR(VLOOKUP($A20, statusinvest!$A:$T, 20, FALSE), "")</f>
        <v/>
      </c>
      <c r="Z20" s="24" t="str">
        <f>IFERROR(VLOOKUP($A20, statusinvest!$A:$I, 9, FALSE), "")</f>
        <v/>
      </c>
      <c r="AA20" s="24" t="str">
        <f>IFERROR(VLOOKUP($A20, statusinvest!$A:$M, 13, FALSE), "")</f>
        <v/>
      </c>
      <c r="AB20" s="24" t="str">
        <f>IFERROR(VLOOKUP($A20, statusinvest!$A:$Q, 17, FALSE), "")</f>
        <v/>
      </c>
      <c r="AC20" s="17" t="str">
        <f>IFERROR(VLOOKUP($A20, statusinvest!$A:$Z, 25, FALSE), "")</f>
        <v/>
      </c>
      <c r="AD20" s="17" t="str">
        <f>IFERROR(VLOOKUP($A20, statusinvest!$A:$C, 3, FALSE), "")</f>
        <v/>
      </c>
      <c r="AF20" s="29" t="str">
        <f>IFERROR(VLOOKUP($A20, forecast!$A:$F, 2, FALSE), "")</f>
        <v/>
      </c>
      <c r="AG20" s="29" t="str">
        <f>IFERROR(VLOOKUP($A20, forecast!$A:$F, 3, FALSE), "")</f>
        <v/>
      </c>
      <c r="AH20" s="29" t="str">
        <f>IFERROR(VLOOKUP($A20, forecast!$A:$F, 4, FALSE), "")</f>
        <v/>
      </c>
      <c r="AI20" s="29" t="str">
        <f>IFERROR(VLOOKUP($A20, forecast!$A:$F, 5, FALSE), "")</f>
        <v/>
      </c>
      <c r="AJ20" s="29" t="str">
        <f>IFERROR(VLOOKUP($A20, forecast!$A:$F, 6, FALSE), "")</f>
        <v/>
      </c>
      <c r="AK20" s="30" t="str">
        <f>IFERROR(VLOOKUP($A20, forecast!$A:$AS, 38, FALSE), "")</f>
        <v/>
      </c>
      <c r="AL20" s="30" t="str">
        <f>IFERROR(VLOOKUP($A20, forecast!$A:$AS, 39, FALSE), "")</f>
        <v/>
      </c>
      <c r="AM20" s="30" t="str">
        <f>IFERROR(VLOOKUP($A20, forecast!$A:$AS, 40, FALSE), "")</f>
        <v/>
      </c>
      <c r="AN20" s="30" t="str">
        <f>IFERROR(VLOOKUP($A20, forecast!$A:$AS, 41, FALSE), "")</f>
        <v/>
      </c>
      <c r="AO20" s="30" t="str">
        <f>IFERROR(VLOOKUP($A20, forecast!$A:$AS, 42, FALSE), "")</f>
        <v/>
      </c>
      <c r="AP20" s="31" t="str">
        <f>IFERROR(IF(VLOOKUP($A20, forecast!$A:$AS, 43, FALSE)="", "", (VLOOKUP($A20, forecast!$A:$AS, 43, FALSE)-$H20)/$H20), "")
</f>
        <v/>
      </c>
      <c r="AQ20" s="31" t="str">
        <f>IFERROR(IF(VLOOKUP($A20, forecast!$A:$AS, 44, FALSE)="", "", (VLOOKUP($A20, forecast!$A:$AS, 44, FALSE)-$H20)/$H20), "")
</f>
        <v/>
      </c>
      <c r="AR20" s="31" t="str">
        <f>IFERROR(IF(VLOOKUP($A20, forecast!$A:$AS, 45, FALSE)="", "", (VLOOKUP($A20, forecast!$A:$AS, 45, FALSE)-$H20)/$H20), "")
</f>
        <v/>
      </c>
    </row>
    <row r="21">
      <c r="B21" s="16"/>
      <c r="C21" s="17"/>
      <c r="D21" s="18" t="str">
        <f>IFERROR(VLOOKUP($A21, carteira!$A:$F, 6, FALSE)*H21, "")</f>
        <v/>
      </c>
      <c r="E21" s="19" t="str">
        <f>IFERROR(VLOOKUP($A21, carteira!$A:$C, 3, FALSE), "")</f>
        <v/>
      </c>
      <c r="F21" s="20" t="str">
        <f t="shared" si="1"/>
        <v/>
      </c>
      <c r="G21" s="21"/>
      <c r="H21" s="22" t="str">
        <f>IFERROR(__xludf.DUMMYFUNCTION("IF(ISBLANK(A21), """", HYPERLINK(""https://br.tradingview.com/chart/hAM5aSQ3/?symbol=BMFBOVESPA%3A"" &amp; $A21,GOOGLEFINANCE(""BVMF:""&amp;$A21, ""price"")))"),"")</f>
        <v/>
      </c>
      <c r="I21" s="23" t="str">
        <f>IFERROR(__xludf.DUMMYFUNCTION("IF($H21, ($H21 - INDEX(SORT(GOOGLEFINANCE(""BVMF:""&amp;$A21,""close"", $B$1-7, $B$1), 1, false), 3,2))/$H21, """")"),"")</f>
        <v/>
      </c>
      <c r="J21" s="24" t="str">
        <f>IFERROR(__xludf.DUMMYFUNCTION("IF(ISBLANK(A21), """", SPARKLINE(INDEX(GOOGLEFINANCE(""BVMF:""&amp;$A21, ""price"", EDATE($B$1, -1), $B$1), ,2)))"),"")</f>
        <v/>
      </c>
      <c r="K21" s="23" t="str">
        <f>IFERROR(__xludf.DUMMYFUNCTION("IF($H21, ($H21 - INDEX(GOOGLEFINANCE(""BVMF:""&amp;$A21,""close"", $B$1-30, $B$1), 2,2))/$H21, """")"),"")</f>
        <v/>
      </c>
      <c r="L21" s="24" t="str">
        <f>IFERROR(__xludf.DUMMYFUNCTION("IF(ISBLANK(A21), """", SPARKLINE(INDEX(GOOGLEFINANCE(""BVMF:""&amp;$A21, ""price"", EDATE($B$1, -12), $B$1), ,2)))"),"")</f>
        <v/>
      </c>
      <c r="M21" s="23" t="str">
        <f>IFERROR(__xludf.DUMMYFUNCTION("IF($H21, ($H21 - INDEX(GOOGLEFINANCE(""BVMF:""&amp;$A21,""close"", $B$1-365, $B$1), 2,2))/$H21, """")"),"")</f>
        <v/>
      </c>
      <c r="N21" s="24" t="str">
        <f>IFERROR(__xludf.DUMMYFUNCTION("IF(ISBLANK(A21), """", SPARKLINE(INDEX(GOOGLEFINANCE(""BVMF:""&amp;$A21, ""price"", EDATE($B$1, -60), $B$1), ,2)))"),"")</f>
        <v/>
      </c>
      <c r="O21" s="23" t="str">
        <f>IFERROR(__xludf.DUMMYFUNCTION("IF($H21, ($H21 - INDEX(GOOGLEFINANCE(""BVMF:""&amp;$A21,""close"", $B$1-1825, $B$1), 2,2))/$H21, """")"),"")</f>
        <v/>
      </c>
      <c r="P21" s="25" t="str">
        <f t="shared" si="2"/>
        <v/>
      </c>
      <c r="Q21" s="25" t="str">
        <f t="shared" si="3"/>
        <v/>
      </c>
      <c r="R21" s="25" t="str">
        <f t="shared" si="4"/>
        <v/>
      </c>
      <c r="S21" s="26" t="str">
        <f>IFERROR(VLOOKUP($A21, fundamentus!$A:$S, 19, FALSE)/1000000000, "")</f>
        <v/>
      </c>
      <c r="T21" s="27" t="str">
        <f>IFERROR(VLOOKUP($A21, statusinvest!$A:$Z, 26, FALSE)/1000000, "")</f>
        <v/>
      </c>
      <c r="U21" s="24" t="str">
        <f>IFERROR(VLOOKUP($A21, statusinvest!$A:$D, 4, FALSE), "")</f>
        <v/>
      </c>
      <c r="V21" s="24" t="str">
        <f>IFERROR(VLOOKUP($A21, statusinvest!$A:$E, 5, FALSE), "")</f>
        <v/>
      </c>
      <c r="W21" s="28" t="str">
        <f>IFERROR(1/VLOOKUP($A21, statusinvest!$A:$K, 11, FALSE), "")</f>
        <v/>
      </c>
      <c r="X21" s="24" t="str">
        <f>IFERROR(VLOOKUP($A21, statusinvest!$A:$R, 18, FALSE), "")</f>
        <v/>
      </c>
      <c r="Y21" s="24" t="str">
        <f>IFERROR(VLOOKUP($A21, statusinvest!$A:$T, 20, FALSE), "")</f>
        <v/>
      </c>
      <c r="Z21" s="24" t="str">
        <f>IFERROR(VLOOKUP($A21, statusinvest!$A:$I, 9, FALSE), "")</f>
        <v/>
      </c>
      <c r="AA21" s="24" t="str">
        <f>IFERROR(VLOOKUP($A21, statusinvest!$A:$M, 13, FALSE), "")</f>
        <v/>
      </c>
      <c r="AB21" s="24" t="str">
        <f>IFERROR(VLOOKUP($A21, statusinvest!$A:$Q, 17, FALSE), "")</f>
        <v/>
      </c>
      <c r="AC21" s="17" t="str">
        <f>IFERROR(VLOOKUP($A21, statusinvest!$A:$Z, 25, FALSE), "")</f>
        <v/>
      </c>
      <c r="AD21" s="17" t="str">
        <f>IFERROR(VLOOKUP($A21, statusinvest!$A:$C, 3, FALSE), "")</f>
        <v/>
      </c>
      <c r="AF21" s="29" t="str">
        <f>IFERROR(VLOOKUP($A21, forecast!$A:$F, 2, FALSE), "")</f>
        <v/>
      </c>
      <c r="AG21" s="29" t="str">
        <f>IFERROR(VLOOKUP($A21, forecast!$A:$F, 3, FALSE), "")</f>
        <v/>
      </c>
      <c r="AH21" s="29" t="str">
        <f>IFERROR(VLOOKUP($A21, forecast!$A:$F, 4, FALSE), "")</f>
        <v/>
      </c>
      <c r="AI21" s="29" t="str">
        <f>IFERROR(VLOOKUP($A21, forecast!$A:$F, 5, FALSE), "")</f>
        <v/>
      </c>
      <c r="AJ21" s="29" t="str">
        <f>IFERROR(VLOOKUP($A21, forecast!$A:$F, 6, FALSE), "")</f>
        <v/>
      </c>
      <c r="AK21" s="30" t="str">
        <f>IFERROR(VLOOKUP($A21, forecast!$A:$AS, 38, FALSE), "")</f>
        <v/>
      </c>
      <c r="AL21" s="30" t="str">
        <f>IFERROR(VLOOKUP($A21, forecast!$A:$AS, 39, FALSE), "")</f>
        <v/>
      </c>
      <c r="AM21" s="30" t="str">
        <f>IFERROR(VLOOKUP($A21, forecast!$A:$AS, 40, FALSE), "")</f>
        <v/>
      </c>
      <c r="AN21" s="30" t="str">
        <f>IFERROR(VLOOKUP($A21, forecast!$A:$AS, 41, FALSE), "")</f>
        <v/>
      </c>
      <c r="AO21" s="30" t="str">
        <f>IFERROR(VLOOKUP($A21, forecast!$A:$AS, 42, FALSE), "")</f>
        <v/>
      </c>
      <c r="AP21" s="31" t="str">
        <f>IFERROR(IF(VLOOKUP($A21, forecast!$A:$AS, 43, FALSE)="", "", (VLOOKUP($A21, forecast!$A:$AS, 43, FALSE)-$H21)/$H21), "")
</f>
        <v/>
      </c>
      <c r="AQ21" s="31" t="str">
        <f>IFERROR(IF(VLOOKUP($A21, forecast!$A:$AS, 44, FALSE)="", "", (VLOOKUP($A21, forecast!$A:$AS, 44, FALSE)-$H21)/$H21), "")
</f>
        <v/>
      </c>
      <c r="AR21" s="31" t="str">
        <f>IFERROR(IF(VLOOKUP($A21, forecast!$A:$AS, 45, FALSE)="", "", (VLOOKUP($A21, forecast!$A:$AS, 45, FALSE)-$H21)/$H21), "")
</f>
        <v/>
      </c>
    </row>
    <row r="22">
      <c r="B22" s="16"/>
      <c r="C22" s="17"/>
      <c r="D22" s="18" t="str">
        <f>IFERROR(VLOOKUP($A22, carteira!$A:$F, 6, FALSE)*H22, "")</f>
        <v/>
      </c>
      <c r="E22" s="19" t="str">
        <f>IFERROR(VLOOKUP($A22, carteira!$A:$C, 3, FALSE), "")</f>
        <v/>
      </c>
      <c r="F22" s="20" t="str">
        <f t="shared" si="1"/>
        <v/>
      </c>
      <c r="G22" s="21"/>
      <c r="H22" s="22" t="str">
        <f>IFERROR(__xludf.DUMMYFUNCTION("IF(ISBLANK(A22), """", HYPERLINK(""https://br.tradingview.com/chart/hAM5aSQ3/?symbol=BMFBOVESPA%3A"" &amp; $A22,GOOGLEFINANCE(""BVMF:""&amp;$A22, ""price"")))"),"")</f>
        <v/>
      </c>
      <c r="I22" s="23" t="str">
        <f>IFERROR(__xludf.DUMMYFUNCTION("IF($H22, ($H22 - INDEX(SORT(GOOGLEFINANCE(""BVMF:""&amp;$A22,""close"", $B$1-7, $B$1), 1, false), 3,2))/$H22, """")"),"")</f>
        <v/>
      </c>
      <c r="J22" s="24" t="str">
        <f>IFERROR(__xludf.DUMMYFUNCTION("IF(ISBLANK(A22), """", SPARKLINE(INDEX(GOOGLEFINANCE(""BVMF:""&amp;$A22, ""price"", EDATE($B$1, -1), $B$1), ,2)))"),"")</f>
        <v/>
      </c>
      <c r="K22" s="23" t="str">
        <f>IFERROR(__xludf.DUMMYFUNCTION("IF($H22, ($H22 - INDEX(GOOGLEFINANCE(""BVMF:""&amp;$A22,""close"", $B$1-30, $B$1), 2,2))/$H22, """")"),"")</f>
        <v/>
      </c>
      <c r="L22" s="24" t="str">
        <f>IFERROR(__xludf.DUMMYFUNCTION("IF(ISBLANK(A22), """", SPARKLINE(INDEX(GOOGLEFINANCE(""BVMF:""&amp;$A22, ""price"", EDATE($B$1, -12), $B$1), ,2)))"),"")</f>
        <v/>
      </c>
      <c r="M22" s="23" t="str">
        <f>IFERROR(__xludf.DUMMYFUNCTION("IF($H22, ($H22 - INDEX(GOOGLEFINANCE(""BVMF:""&amp;$A22,""close"", $B$1-365, $B$1), 2,2))/$H22, """")"),"")</f>
        <v/>
      </c>
      <c r="N22" s="24" t="str">
        <f>IFERROR(__xludf.DUMMYFUNCTION("IF(ISBLANK(A22), """", SPARKLINE(INDEX(GOOGLEFINANCE(""BVMF:""&amp;$A22, ""price"", EDATE($B$1, -60), $B$1), ,2)))"),"")</f>
        <v/>
      </c>
      <c r="O22" s="23" t="str">
        <f>IFERROR(__xludf.DUMMYFUNCTION("IF($H22, ($H22 - INDEX(GOOGLEFINANCE(""BVMF:""&amp;$A22,""close"", $B$1-1825, $B$1), 2,2))/$H22, """")"),"")</f>
        <v/>
      </c>
      <c r="P22" s="25" t="str">
        <f t="shared" si="2"/>
        <v/>
      </c>
      <c r="Q22" s="25" t="str">
        <f t="shared" si="3"/>
        <v/>
      </c>
      <c r="R22" s="25" t="str">
        <f t="shared" si="4"/>
        <v/>
      </c>
      <c r="S22" s="26" t="str">
        <f>IFERROR(VLOOKUP($A22, fundamentus!$A:$S, 19, FALSE)/1000000000, "")</f>
        <v/>
      </c>
      <c r="T22" s="27" t="str">
        <f>IFERROR(VLOOKUP($A22, statusinvest!$A:$Z, 26, FALSE)/1000000, "")</f>
        <v/>
      </c>
      <c r="U22" s="24" t="str">
        <f>IFERROR(VLOOKUP($A22, statusinvest!$A:$D, 4, FALSE), "")</f>
        <v/>
      </c>
      <c r="V22" s="24" t="str">
        <f>IFERROR(VLOOKUP($A22, statusinvest!$A:$E, 5, FALSE), "")</f>
        <v/>
      </c>
      <c r="W22" s="28" t="str">
        <f>IFERROR(1/VLOOKUP($A22, statusinvest!$A:$K, 11, FALSE), "")</f>
        <v/>
      </c>
      <c r="X22" s="24" t="str">
        <f>IFERROR(VLOOKUP($A22, statusinvest!$A:$R, 18, FALSE), "")</f>
        <v/>
      </c>
      <c r="Y22" s="24" t="str">
        <f>IFERROR(VLOOKUP($A22, statusinvest!$A:$T, 20, FALSE), "")</f>
        <v/>
      </c>
      <c r="Z22" s="24" t="str">
        <f>IFERROR(VLOOKUP($A22, statusinvest!$A:$I, 9, FALSE), "")</f>
        <v/>
      </c>
      <c r="AA22" s="24" t="str">
        <f>IFERROR(VLOOKUP($A22, statusinvest!$A:$M, 13, FALSE), "")</f>
        <v/>
      </c>
      <c r="AB22" s="24" t="str">
        <f>IFERROR(VLOOKUP($A22, statusinvest!$A:$Q, 17, FALSE), "")</f>
        <v/>
      </c>
      <c r="AC22" s="17" t="str">
        <f>IFERROR(VLOOKUP($A22, statusinvest!$A:$Z, 25, FALSE), "")</f>
        <v/>
      </c>
      <c r="AD22" s="17" t="str">
        <f>IFERROR(VLOOKUP($A22, statusinvest!$A:$C, 3, FALSE), "")</f>
        <v/>
      </c>
      <c r="AF22" s="29" t="str">
        <f>IFERROR(VLOOKUP($A22, forecast!$A:$F, 2, FALSE), "")</f>
        <v/>
      </c>
      <c r="AG22" s="29" t="str">
        <f>IFERROR(VLOOKUP($A22, forecast!$A:$F, 3, FALSE), "")</f>
        <v/>
      </c>
      <c r="AH22" s="29" t="str">
        <f>IFERROR(VLOOKUP($A22, forecast!$A:$F, 4, FALSE), "")</f>
        <v/>
      </c>
      <c r="AI22" s="29" t="str">
        <f>IFERROR(VLOOKUP($A22, forecast!$A:$F, 5, FALSE), "")</f>
        <v/>
      </c>
      <c r="AJ22" s="29" t="str">
        <f>IFERROR(VLOOKUP($A22, forecast!$A:$F, 6, FALSE), "")</f>
        <v/>
      </c>
      <c r="AK22" s="30" t="str">
        <f>IFERROR(VLOOKUP($A22, forecast!$A:$AS, 38, FALSE), "")</f>
        <v/>
      </c>
      <c r="AL22" s="30" t="str">
        <f>IFERROR(VLOOKUP($A22, forecast!$A:$AS, 39, FALSE), "")</f>
        <v/>
      </c>
      <c r="AM22" s="30" t="str">
        <f>IFERROR(VLOOKUP($A22, forecast!$A:$AS, 40, FALSE), "")</f>
        <v/>
      </c>
      <c r="AN22" s="30" t="str">
        <f>IFERROR(VLOOKUP($A22, forecast!$A:$AS, 41, FALSE), "")</f>
        <v/>
      </c>
      <c r="AO22" s="30" t="str">
        <f>IFERROR(VLOOKUP($A22, forecast!$A:$AS, 42, FALSE), "")</f>
        <v/>
      </c>
      <c r="AP22" s="31" t="str">
        <f>IFERROR(IF(VLOOKUP($A22, forecast!$A:$AS, 43, FALSE)="", "", (VLOOKUP($A22, forecast!$A:$AS, 43, FALSE)-$H22)/$H22), "")
</f>
        <v/>
      </c>
      <c r="AQ22" s="31" t="str">
        <f>IFERROR(IF(VLOOKUP($A22, forecast!$A:$AS, 44, FALSE)="", "", (VLOOKUP($A22, forecast!$A:$AS, 44, FALSE)-$H22)/$H22), "")
</f>
        <v/>
      </c>
      <c r="AR22" s="31" t="str">
        <f>IFERROR(IF(VLOOKUP($A22, forecast!$A:$AS, 45, FALSE)="", "", (VLOOKUP($A22, forecast!$A:$AS, 45, FALSE)-$H22)/$H22), "")
</f>
        <v/>
      </c>
    </row>
    <row r="23">
      <c r="B23" s="16"/>
      <c r="C23" s="17"/>
      <c r="D23" s="18" t="str">
        <f>IFERROR(VLOOKUP($A23, carteira!$A:$F, 6, FALSE)*H23, "")</f>
        <v/>
      </c>
      <c r="E23" s="19" t="str">
        <f>IFERROR(VLOOKUP($A23, carteira!$A:$C, 3, FALSE), "")</f>
        <v/>
      </c>
      <c r="F23" s="20" t="str">
        <f t="shared" si="1"/>
        <v/>
      </c>
      <c r="G23" s="21"/>
      <c r="H23" s="22" t="str">
        <f>IFERROR(__xludf.DUMMYFUNCTION("IF(ISBLANK(A23), """", HYPERLINK(""https://br.tradingview.com/chart/hAM5aSQ3/?symbol=BMFBOVESPA%3A"" &amp; $A23,GOOGLEFINANCE(""BVMF:""&amp;$A23, ""price"")))"),"")</f>
        <v/>
      </c>
      <c r="I23" s="23" t="str">
        <f>IFERROR(__xludf.DUMMYFUNCTION("IF($H23, ($H23 - INDEX(SORT(GOOGLEFINANCE(""BVMF:""&amp;$A23,""close"", $B$1-7, $B$1), 1, false), 3,2))/$H23, """")"),"")</f>
        <v/>
      </c>
      <c r="J23" s="24" t="str">
        <f>IFERROR(__xludf.DUMMYFUNCTION("IF(ISBLANK(A23), """", SPARKLINE(INDEX(GOOGLEFINANCE(""BVMF:""&amp;$A23, ""price"", EDATE($B$1, -1), $B$1), ,2)))"),"")</f>
        <v/>
      </c>
      <c r="K23" s="23" t="str">
        <f>IFERROR(__xludf.DUMMYFUNCTION("IF($H23, ($H23 - INDEX(GOOGLEFINANCE(""BVMF:""&amp;$A23,""close"", $B$1-30, $B$1), 2,2))/$H23, """")"),"")</f>
        <v/>
      </c>
      <c r="L23" s="24" t="str">
        <f>IFERROR(__xludf.DUMMYFUNCTION("IF(ISBLANK(A23), """", SPARKLINE(INDEX(GOOGLEFINANCE(""BVMF:""&amp;$A23, ""price"", EDATE($B$1, -12), $B$1), ,2)))"),"")</f>
        <v/>
      </c>
      <c r="M23" s="23" t="str">
        <f>IFERROR(__xludf.DUMMYFUNCTION("IF($H23, ($H23 - INDEX(GOOGLEFINANCE(""BVMF:""&amp;$A23,""close"", $B$1-365, $B$1), 2,2))/$H23, """")"),"")</f>
        <v/>
      </c>
      <c r="N23" s="24" t="str">
        <f>IFERROR(__xludf.DUMMYFUNCTION("IF(ISBLANK(A23), """", SPARKLINE(INDEX(GOOGLEFINANCE(""BVMF:""&amp;$A23, ""price"", EDATE($B$1, -60), $B$1), ,2)))"),"")</f>
        <v/>
      </c>
      <c r="O23" s="23" t="str">
        <f>IFERROR(__xludf.DUMMYFUNCTION("IF($H23, ($H23 - INDEX(GOOGLEFINANCE(""BVMF:""&amp;$A23,""close"", $B$1-1825, $B$1), 2,2))/$H23, """")"),"")</f>
        <v/>
      </c>
      <c r="P23" s="25" t="str">
        <f t="shared" si="2"/>
        <v/>
      </c>
      <c r="Q23" s="25" t="str">
        <f t="shared" si="3"/>
        <v/>
      </c>
      <c r="R23" s="25" t="str">
        <f t="shared" si="4"/>
        <v/>
      </c>
      <c r="S23" s="26" t="str">
        <f>IFERROR(VLOOKUP($A23, fundamentus!$A:$S, 19, FALSE)/1000000000, "")</f>
        <v/>
      </c>
      <c r="T23" s="27" t="str">
        <f>IFERROR(VLOOKUP($A23, statusinvest!$A:$Z, 26, FALSE)/1000000, "")</f>
        <v/>
      </c>
      <c r="U23" s="24" t="str">
        <f>IFERROR(VLOOKUP($A23, statusinvest!$A:$D, 4, FALSE), "")</f>
        <v/>
      </c>
      <c r="V23" s="24" t="str">
        <f>IFERROR(VLOOKUP($A23, statusinvest!$A:$E, 5, FALSE), "")</f>
        <v/>
      </c>
      <c r="W23" s="28" t="str">
        <f>IFERROR(1/VLOOKUP($A23, statusinvest!$A:$K, 11, FALSE), "")</f>
        <v/>
      </c>
      <c r="X23" s="24" t="str">
        <f>IFERROR(VLOOKUP($A23, statusinvest!$A:$R, 18, FALSE), "")</f>
        <v/>
      </c>
      <c r="Y23" s="24" t="str">
        <f>IFERROR(VLOOKUP($A23, statusinvest!$A:$T, 20, FALSE), "")</f>
        <v/>
      </c>
      <c r="Z23" s="24" t="str">
        <f>IFERROR(VLOOKUP($A23, statusinvest!$A:$I, 9, FALSE), "")</f>
        <v/>
      </c>
      <c r="AA23" s="24" t="str">
        <f>IFERROR(VLOOKUP($A23, statusinvest!$A:$M, 13, FALSE), "")</f>
        <v/>
      </c>
      <c r="AB23" s="24" t="str">
        <f>IFERROR(VLOOKUP($A23, statusinvest!$A:$Q, 17, FALSE), "")</f>
        <v/>
      </c>
      <c r="AC23" s="17" t="str">
        <f>IFERROR(VLOOKUP($A23, statusinvest!$A:$Z, 25, FALSE), "")</f>
        <v/>
      </c>
      <c r="AD23" s="17" t="str">
        <f>IFERROR(VLOOKUP($A23, statusinvest!$A:$C, 3, FALSE), "")</f>
        <v/>
      </c>
      <c r="AF23" s="29" t="str">
        <f>IFERROR(VLOOKUP($A23, forecast!$A:$F, 2, FALSE), "")</f>
        <v/>
      </c>
      <c r="AG23" s="29" t="str">
        <f>IFERROR(VLOOKUP($A23, forecast!$A:$F, 3, FALSE), "")</f>
        <v/>
      </c>
      <c r="AH23" s="29" t="str">
        <f>IFERROR(VLOOKUP($A23, forecast!$A:$F, 4, FALSE), "")</f>
        <v/>
      </c>
      <c r="AI23" s="29" t="str">
        <f>IFERROR(VLOOKUP($A23, forecast!$A:$F, 5, FALSE), "")</f>
        <v/>
      </c>
      <c r="AJ23" s="29" t="str">
        <f>IFERROR(VLOOKUP($A23, forecast!$A:$F, 6, FALSE), "")</f>
        <v/>
      </c>
      <c r="AK23" s="30" t="str">
        <f>IFERROR(VLOOKUP($A23, forecast!$A:$AS, 38, FALSE), "")</f>
        <v/>
      </c>
      <c r="AL23" s="30" t="str">
        <f>IFERROR(VLOOKUP($A23, forecast!$A:$AS, 39, FALSE), "")</f>
        <v/>
      </c>
      <c r="AM23" s="30" t="str">
        <f>IFERROR(VLOOKUP($A23, forecast!$A:$AS, 40, FALSE), "")</f>
        <v/>
      </c>
      <c r="AN23" s="30" t="str">
        <f>IFERROR(VLOOKUP($A23, forecast!$A:$AS, 41, FALSE), "")</f>
        <v/>
      </c>
      <c r="AO23" s="30" t="str">
        <f>IFERROR(VLOOKUP($A23, forecast!$A:$AS, 42, FALSE), "")</f>
        <v/>
      </c>
      <c r="AP23" s="31" t="str">
        <f>IFERROR(IF(VLOOKUP($A23, forecast!$A:$AS, 43, FALSE)="", "", (VLOOKUP($A23, forecast!$A:$AS, 43, FALSE)-$H23)/$H23), "")
</f>
        <v/>
      </c>
      <c r="AQ23" s="31" t="str">
        <f>IFERROR(IF(VLOOKUP($A23, forecast!$A:$AS, 44, FALSE)="", "", (VLOOKUP($A23, forecast!$A:$AS, 44, FALSE)-$H23)/$H23), "")
</f>
        <v/>
      </c>
      <c r="AR23" s="31" t="str">
        <f>IFERROR(IF(VLOOKUP($A23, forecast!$A:$AS, 45, FALSE)="", "", (VLOOKUP($A23, forecast!$A:$AS, 45, FALSE)-$H23)/$H23), "")
</f>
        <v/>
      </c>
    </row>
    <row r="24">
      <c r="B24" s="16"/>
      <c r="C24" s="17"/>
      <c r="D24" s="18" t="str">
        <f>IFERROR(VLOOKUP($A24, carteira!$A:$F, 6, FALSE)*H24, "")</f>
        <v/>
      </c>
      <c r="E24" s="19" t="str">
        <f>IFERROR(VLOOKUP($A24, carteira!$A:$C, 3, FALSE), "")</f>
        <v/>
      </c>
      <c r="F24" s="20" t="str">
        <f t="shared" si="1"/>
        <v/>
      </c>
      <c r="G24" s="21"/>
      <c r="H24" s="22" t="str">
        <f>IFERROR(__xludf.DUMMYFUNCTION("IF(ISBLANK(A24), """", HYPERLINK(""https://br.tradingview.com/chart/hAM5aSQ3/?symbol=BMFBOVESPA%3A"" &amp; $A24,GOOGLEFINANCE(""BVMF:""&amp;$A24, ""price"")))"),"")</f>
        <v/>
      </c>
      <c r="I24" s="23" t="str">
        <f>IFERROR(__xludf.DUMMYFUNCTION("IF($H24, ($H24 - INDEX(SORT(GOOGLEFINANCE(""BVMF:""&amp;$A24,""close"", $B$1-7, $B$1), 1, false), 3,2))/$H24, """")"),"")</f>
        <v/>
      </c>
      <c r="J24" s="24" t="str">
        <f>IFERROR(__xludf.DUMMYFUNCTION("IF(ISBLANK(A24), """", SPARKLINE(INDEX(GOOGLEFINANCE(""BVMF:""&amp;$A24, ""price"", EDATE($B$1, -1), $B$1), ,2)))"),"")</f>
        <v/>
      </c>
      <c r="K24" s="23" t="str">
        <f>IFERROR(__xludf.DUMMYFUNCTION("IF($H24, ($H24 - INDEX(GOOGLEFINANCE(""BVMF:""&amp;$A24,""close"", $B$1-30, $B$1), 2,2))/$H24, """")"),"")</f>
        <v/>
      </c>
      <c r="L24" s="24" t="str">
        <f>IFERROR(__xludf.DUMMYFUNCTION("IF(ISBLANK(A24), """", SPARKLINE(INDEX(GOOGLEFINANCE(""BVMF:""&amp;$A24, ""price"", EDATE($B$1, -12), $B$1), ,2)))"),"")</f>
        <v/>
      </c>
      <c r="M24" s="23" t="str">
        <f>IFERROR(__xludf.DUMMYFUNCTION("IF($H24, ($H24 - INDEX(GOOGLEFINANCE(""BVMF:""&amp;$A24,""close"", $B$1-365, $B$1), 2,2))/$H24, """")"),"")</f>
        <v/>
      </c>
      <c r="N24" s="24" t="str">
        <f>IFERROR(__xludf.DUMMYFUNCTION("IF(ISBLANK(A24), """", SPARKLINE(INDEX(GOOGLEFINANCE(""BVMF:""&amp;$A24, ""price"", EDATE($B$1, -60), $B$1), ,2)))"),"")</f>
        <v/>
      </c>
      <c r="O24" s="23" t="str">
        <f>IFERROR(__xludf.DUMMYFUNCTION("IF($H24, ($H24 - INDEX(GOOGLEFINANCE(""BVMF:""&amp;$A24,""close"", $B$1-1825, $B$1), 2,2))/$H24, """")"),"")</f>
        <v/>
      </c>
      <c r="P24" s="25" t="str">
        <f t="shared" si="2"/>
        <v/>
      </c>
      <c r="Q24" s="25" t="str">
        <f t="shared" si="3"/>
        <v/>
      </c>
      <c r="R24" s="25" t="str">
        <f t="shared" si="4"/>
        <v/>
      </c>
      <c r="S24" s="26" t="str">
        <f>IFERROR(VLOOKUP($A24, fundamentus!$A:$S, 19, FALSE)/1000000000, "")</f>
        <v/>
      </c>
      <c r="T24" s="27" t="str">
        <f>IFERROR(VLOOKUP($A24, statusinvest!$A:$Z, 26, FALSE)/1000000, "")</f>
        <v/>
      </c>
      <c r="U24" s="24" t="str">
        <f>IFERROR(VLOOKUP($A24, statusinvest!$A:$D, 4, FALSE), "")</f>
        <v/>
      </c>
      <c r="V24" s="24" t="str">
        <f>IFERROR(VLOOKUP($A24, statusinvest!$A:$E, 5, FALSE), "")</f>
        <v/>
      </c>
      <c r="W24" s="28" t="str">
        <f>IFERROR(1/VLOOKUP($A24, statusinvest!$A:$K, 11, FALSE), "")</f>
        <v/>
      </c>
      <c r="X24" s="24" t="str">
        <f>IFERROR(VLOOKUP($A24, statusinvest!$A:$R, 18, FALSE), "")</f>
        <v/>
      </c>
      <c r="Y24" s="24" t="str">
        <f>IFERROR(VLOOKUP($A24, statusinvest!$A:$T, 20, FALSE), "")</f>
        <v/>
      </c>
      <c r="Z24" s="24" t="str">
        <f>IFERROR(VLOOKUP($A24, statusinvest!$A:$I, 9, FALSE), "")</f>
        <v/>
      </c>
      <c r="AA24" s="24" t="str">
        <f>IFERROR(VLOOKUP($A24, statusinvest!$A:$M, 13, FALSE), "")</f>
        <v/>
      </c>
      <c r="AB24" s="24" t="str">
        <f>IFERROR(VLOOKUP($A24, statusinvest!$A:$Q, 17, FALSE), "")</f>
        <v/>
      </c>
      <c r="AC24" s="17" t="str">
        <f>IFERROR(VLOOKUP($A24, statusinvest!$A:$Z, 25, FALSE), "")</f>
        <v/>
      </c>
      <c r="AD24" s="17" t="str">
        <f>IFERROR(VLOOKUP($A24, statusinvest!$A:$C, 3, FALSE), "")</f>
        <v/>
      </c>
      <c r="AF24" s="29" t="str">
        <f>IFERROR(VLOOKUP($A24, forecast!$A:$F, 2, FALSE), "")</f>
        <v/>
      </c>
      <c r="AG24" s="29" t="str">
        <f>IFERROR(VLOOKUP($A24, forecast!$A:$F, 3, FALSE), "")</f>
        <v/>
      </c>
      <c r="AH24" s="29" t="str">
        <f>IFERROR(VLOOKUP($A24, forecast!$A:$F, 4, FALSE), "")</f>
        <v/>
      </c>
      <c r="AI24" s="29" t="str">
        <f>IFERROR(VLOOKUP($A24, forecast!$A:$F, 5, FALSE), "")</f>
        <v/>
      </c>
      <c r="AJ24" s="29" t="str">
        <f>IFERROR(VLOOKUP($A24, forecast!$A:$F, 6, FALSE), "")</f>
        <v/>
      </c>
      <c r="AK24" s="30" t="str">
        <f>IFERROR(VLOOKUP($A24, forecast!$A:$AS, 38, FALSE), "")</f>
        <v/>
      </c>
      <c r="AL24" s="30" t="str">
        <f>IFERROR(VLOOKUP($A24, forecast!$A:$AS, 39, FALSE), "")</f>
        <v/>
      </c>
      <c r="AM24" s="30" t="str">
        <f>IFERROR(VLOOKUP($A24, forecast!$A:$AS, 40, FALSE), "")</f>
        <v/>
      </c>
      <c r="AN24" s="30" t="str">
        <f>IFERROR(VLOOKUP($A24, forecast!$A:$AS, 41, FALSE), "")</f>
        <v/>
      </c>
      <c r="AO24" s="30" t="str">
        <f>IFERROR(VLOOKUP($A24, forecast!$A:$AS, 42, FALSE), "")</f>
        <v/>
      </c>
      <c r="AP24" s="31" t="str">
        <f>IFERROR(IF(VLOOKUP($A24, forecast!$A:$AS, 43, FALSE)="", "", (VLOOKUP($A24, forecast!$A:$AS, 43, FALSE)-$H24)/$H24), "")
</f>
        <v/>
      </c>
      <c r="AQ24" s="31" t="str">
        <f>IFERROR(IF(VLOOKUP($A24, forecast!$A:$AS, 44, FALSE)="", "", (VLOOKUP($A24, forecast!$A:$AS, 44, FALSE)-$H24)/$H24), "")
</f>
        <v/>
      </c>
      <c r="AR24" s="31" t="str">
        <f>IFERROR(IF(VLOOKUP($A24, forecast!$A:$AS, 45, FALSE)="", "", (VLOOKUP($A24, forecast!$A:$AS, 45, FALSE)-$H24)/$H24), "")
</f>
        <v/>
      </c>
    </row>
    <row r="25">
      <c r="B25" s="16"/>
      <c r="C25" s="17"/>
      <c r="D25" s="18" t="str">
        <f>IFERROR(VLOOKUP($A25, carteira!$A:$F, 6, FALSE)*H25, "")</f>
        <v/>
      </c>
      <c r="E25" s="19" t="str">
        <f>IFERROR(VLOOKUP($A25, carteira!$A:$C, 3, FALSE), "")</f>
        <v/>
      </c>
      <c r="F25" s="20" t="str">
        <f t="shared" si="1"/>
        <v/>
      </c>
      <c r="G25" s="21"/>
      <c r="H25" s="22" t="str">
        <f>IFERROR(__xludf.DUMMYFUNCTION("IF(ISBLANK(A25), """", HYPERLINK(""https://br.tradingview.com/chart/hAM5aSQ3/?symbol=BMFBOVESPA%3A"" &amp; $A25,GOOGLEFINANCE(""BVMF:""&amp;$A25, ""price"")))"),"")</f>
        <v/>
      </c>
      <c r="I25" s="23" t="str">
        <f>IFERROR(__xludf.DUMMYFUNCTION("IF($H25, ($H25 - INDEX(SORT(GOOGLEFINANCE(""BVMF:""&amp;$A25,""close"", $B$1-7, $B$1), 1, false), 3,2))/$H25, """")"),"")</f>
        <v/>
      </c>
      <c r="J25" s="24" t="str">
        <f>IFERROR(__xludf.DUMMYFUNCTION("IF(ISBLANK(A25), """", SPARKLINE(INDEX(GOOGLEFINANCE(""BVMF:""&amp;$A25, ""price"", EDATE($B$1, -1), $B$1), ,2)))"),"")</f>
        <v/>
      </c>
      <c r="K25" s="23" t="str">
        <f>IFERROR(__xludf.DUMMYFUNCTION("IF($H25, ($H25 - INDEX(GOOGLEFINANCE(""BVMF:""&amp;$A25,""close"", $B$1-30, $B$1), 2,2))/$H25, """")"),"")</f>
        <v/>
      </c>
      <c r="L25" s="24" t="str">
        <f>IFERROR(__xludf.DUMMYFUNCTION("IF(ISBLANK(A25), """", SPARKLINE(INDEX(GOOGLEFINANCE(""BVMF:""&amp;$A25, ""price"", EDATE($B$1, -12), $B$1), ,2)))"),"")</f>
        <v/>
      </c>
      <c r="M25" s="23" t="str">
        <f>IFERROR(__xludf.DUMMYFUNCTION("IF($H25, ($H25 - INDEX(GOOGLEFINANCE(""BVMF:""&amp;$A25,""close"", $B$1-365, $B$1), 2,2))/$H25, """")"),"")</f>
        <v/>
      </c>
      <c r="N25" s="24" t="str">
        <f>IFERROR(__xludf.DUMMYFUNCTION("IF(ISBLANK(A25), """", SPARKLINE(INDEX(GOOGLEFINANCE(""BVMF:""&amp;$A25, ""price"", EDATE($B$1, -60), $B$1), ,2)))"),"")</f>
        <v/>
      </c>
      <c r="O25" s="23" t="str">
        <f>IFERROR(__xludf.DUMMYFUNCTION("IF($H25, ($H25 - INDEX(GOOGLEFINANCE(""BVMF:""&amp;$A25,""close"", $B$1-1825, $B$1), 2,2))/$H25, """")"),"")</f>
        <v/>
      </c>
      <c r="P25" s="25" t="str">
        <f t="shared" si="2"/>
        <v/>
      </c>
      <c r="Q25" s="25" t="str">
        <f t="shared" si="3"/>
        <v/>
      </c>
      <c r="R25" s="25" t="str">
        <f t="shared" si="4"/>
        <v/>
      </c>
      <c r="S25" s="26" t="str">
        <f>IFERROR(VLOOKUP($A25, fundamentus!$A:$S, 19, FALSE)/1000000000, "")</f>
        <v/>
      </c>
      <c r="T25" s="27" t="str">
        <f>IFERROR(VLOOKUP($A25, statusinvest!$A:$Z, 26, FALSE)/1000000, "")</f>
        <v/>
      </c>
      <c r="U25" s="24" t="str">
        <f>IFERROR(VLOOKUP($A25, statusinvest!$A:$D, 4, FALSE), "")</f>
        <v/>
      </c>
      <c r="V25" s="24" t="str">
        <f>IFERROR(VLOOKUP($A25, statusinvest!$A:$E, 5, FALSE), "")</f>
        <v/>
      </c>
      <c r="W25" s="28" t="str">
        <f>IFERROR(1/VLOOKUP($A25, statusinvest!$A:$K, 11, FALSE), "")</f>
        <v/>
      </c>
      <c r="X25" s="24" t="str">
        <f>IFERROR(VLOOKUP($A25, statusinvest!$A:$R, 18, FALSE), "")</f>
        <v/>
      </c>
      <c r="Y25" s="24" t="str">
        <f>IFERROR(VLOOKUP($A25, statusinvest!$A:$T, 20, FALSE), "")</f>
        <v/>
      </c>
      <c r="Z25" s="24" t="str">
        <f>IFERROR(VLOOKUP($A25, statusinvest!$A:$I, 9, FALSE), "")</f>
        <v/>
      </c>
      <c r="AA25" s="24" t="str">
        <f>IFERROR(VLOOKUP($A25, statusinvest!$A:$M, 13, FALSE), "")</f>
        <v/>
      </c>
      <c r="AB25" s="24" t="str">
        <f>IFERROR(VLOOKUP($A25, statusinvest!$A:$Q, 17, FALSE), "")</f>
        <v/>
      </c>
      <c r="AC25" s="17" t="str">
        <f>IFERROR(VLOOKUP($A25, statusinvest!$A:$Z, 25, FALSE), "")</f>
        <v/>
      </c>
      <c r="AD25" s="17" t="str">
        <f>IFERROR(VLOOKUP($A25, statusinvest!$A:$C, 3, FALSE), "")</f>
        <v/>
      </c>
      <c r="AF25" s="29" t="str">
        <f>IFERROR(VLOOKUP($A25, forecast!$A:$F, 2, FALSE), "")</f>
        <v/>
      </c>
      <c r="AG25" s="29" t="str">
        <f>IFERROR(VLOOKUP($A25, forecast!$A:$F, 3, FALSE), "")</f>
        <v/>
      </c>
      <c r="AH25" s="29" t="str">
        <f>IFERROR(VLOOKUP($A25, forecast!$A:$F, 4, FALSE), "")</f>
        <v/>
      </c>
      <c r="AI25" s="29" t="str">
        <f>IFERROR(VLOOKUP($A25, forecast!$A:$F, 5, FALSE), "")</f>
        <v/>
      </c>
      <c r="AJ25" s="29" t="str">
        <f>IFERROR(VLOOKUP($A25, forecast!$A:$F, 6, FALSE), "")</f>
        <v/>
      </c>
      <c r="AK25" s="30" t="str">
        <f>IFERROR(VLOOKUP($A25, forecast!$A:$AS, 38, FALSE), "")</f>
        <v/>
      </c>
      <c r="AL25" s="30" t="str">
        <f>IFERROR(VLOOKUP($A25, forecast!$A:$AS, 39, FALSE), "")</f>
        <v/>
      </c>
      <c r="AM25" s="30" t="str">
        <f>IFERROR(VLOOKUP($A25, forecast!$A:$AS, 40, FALSE), "")</f>
        <v/>
      </c>
      <c r="AN25" s="30" t="str">
        <f>IFERROR(VLOOKUP($A25, forecast!$A:$AS, 41, FALSE), "")</f>
        <v/>
      </c>
      <c r="AO25" s="30" t="str">
        <f>IFERROR(VLOOKUP($A25, forecast!$A:$AS, 42, FALSE), "")</f>
        <v/>
      </c>
      <c r="AP25" s="31" t="str">
        <f>IFERROR(IF(VLOOKUP($A25, forecast!$A:$AS, 43, FALSE)="", "", (VLOOKUP($A25, forecast!$A:$AS, 43, FALSE)-$H25)/$H25), "")
</f>
        <v/>
      </c>
      <c r="AQ25" s="31" t="str">
        <f>IFERROR(IF(VLOOKUP($A25, forecast!$A:$AS, 44, FALSE)="", "", (VLOOKUP($A25, forecast!$A:$AS, 44, FALSE)-$H25)/$H25), "")
</f>
        <v/>
      </c>
      <c r="AR25" s="31" t="str">
        <f>IFERROR(IF(VLOOKUP($A25, forecast!$A:$AS, 45, FALSE)="", "", (VLOOKUP($A25, forecast!$A:$AS, 45, FALSE)-$H25)/$H25), "")
</f>
        <v/>
      </c>
    </row>
    <row r="26">
      <c r="B26" s="16"/>
      <c r="C26" s="17"/>
      <c r="D26" s="18" t="str">
        <f>IFERROR(VLOOKUP($A26, carteira!$A:$F, 6, FALSE)*H26, "")</f>
        <v/>
      </c>
      <c r="E26" s="19" t="str">
        <f>IFERROR(VLOOKUP($A26, carteira!$A:$C, 3, FALSE), "")</f>
        <v/>
      </c>
      <c r="F26" s="20" t="str">
        <f t="shared" si="1"/>
        <v/>
      </c>
      <c r="G26" s="21"/>
      <c r="H26" s="22" t="str">
        <f>IFERROR(__xludf.DUMMYFUNCTION("IF(ISBLANK(A26), """", HYPERLINK(""https://br.tradingview.com/chart/hAM5aSQ3/?symbol=BMFBOVESPA%3A"" &amp; $A26,GOOGLEFINANCE(""BVMF:""&amp;$A26, ""price"")))"),"")</f>
        <v/>
      </c>
      <c r="I26" s="23" t="str">
        <f>IFERROR(__xludf.DUMMYFUNCTION("IF($H26, ($H26 - INDEX(SORT(GOOGLEFINANCE(""BVMF:""&amp;$A26,""close"", $B$1-7, $B$1), 1, false), 3,2))/$H26, """")"),"")</f>
        <v/>
      </c>
      <c r="J26" s="24" t="str">
        <f>IFERROR(__xludf.DUMMYFUNCTION("IF(ISBLANK(A26), """", SPARKLINE(INDEX(GOOGLEFINANCE(""BVMF:""&amp;$A26, ""price"", EDATE($B$1, -1), $B$1), ,2)))"),"")</f>
        <v/>
      </c>
      <c r="K26" s="23" t="str">
        <f>IFERROR(__xludf.DUMMYFUNCTION("IF($H26, ($H26 - INDEX(GOOGLEFINANCE(""BVMF:""&amp;$A26,""close"", $B$1-30, $B$1), 2,2))/$H26, """")"),"")</f>
        <v/>
      </c>
      <c r="L26" s="24" t="str">
        <f>IFERROR(__xludf.DUMMYFUNCTION("IF(ISBLANK(A26), """", SPARKLINE(INDEX(GOOGLEFINANCE(""BVMF:""&amp;$A26, ""price"", EDATE($B$1, -12), $B$1), ,2)))"),"")</f>
        <v/>
      </c>
      <c r="M26" s="23" t="str">
        <f>IFERROR(__xludf.DUMMYFUNCTION("IF($H26, ($H26 - INDEX(GOOGLEFINANCE(""BVMF:""&amp;$A26,""close"", $B$1-365, $B$1), 2,2))/$H26, """")"),"")</f>
        <v/>
      </c>
      <c r="N26" s="24" t="str">
        <f>IFERROR(__xludf.DUMMYFUNCTION("IF(ISBLANK(A26), """", SPARKLINE(INDEX(GOOGLEFINANCE(""BVMF:""&amp;$A26, ""price"", EDATE($B$1, -60), $B$1), ,2)))"),"")</f>
        <v/>
      </c>
      <c r="O26" s="23" t="str">
        <f>IFERROR(__xludf.DUMMYFUNCTION("IF($H26, ($H26 - INDEX(GOOGLEFINANCE(""BVMF:""&amp;$A26,""close"", $B$1-1825, $B$1), 2,2))/$H26, """")"),"")</f>
        <v/>
      </c>
      <c r="P26" s="25" t="str">
        <f t="shared" si="2"/>
        <v/>
      </c>
      <c r="Q26" s="25" t="str">
        <f t="shared" si="3"/>
        <v/>
      </c>
      <c r="R26" s="25" t="str">
        <f t="shared" si="4"/>
        <v/>
      </c>
      <c r="S26" s="26" t="str">
        <f>IFERROR(VLOOKUP($A26, fundamentus!$A:$S, 19, FALSE)/1000000000, "")</f>
        <v/>
      </c>
      <c r="T26" s="27" t="str">
        <f>IFERROR(VLOOKUP($A26, statusinvest!$A:$Z, 26, FALSE)/1000000, "")</f>
        <v/>
      </c>
      <c r="U26" s="24" t="str">
        <f>IFERROR(VLOOKUP($A26, statusinvest!$A:$D, 4, FALSE), "")</f>
        <v/>
      </c>
      <c r="V26" s="24" t="str">
        <f>IFERROR(VLOOKUP($A26, statusinvest!$A:$E, 5, FALSE), "")</f>
        <v/>
      </c>
      <c r="W26" s="28" t="str">
        <f>IFERROR(1/VLOOKUP($A26, statusinvest!$A:$K, 11, FALSE), "")</f>
        <v/>
      </c>
      <c r="X26" s="24" t="str">
        <f>IFERROR(VLOOKUP($A26, statusinvest!$A:$R, 18, FALSE), "")</f>
        <v/>
      </c>
      <c r="Y26" s="24" t="str">
        <f>IFERROR(VLOOKUP($A26, statusinvest!$A:$T, 20, FALSE), "")</f>
        <v/>
      </c>
      <c r="Z26" s="24" t="str">
        <f>IFERROR(VLOOKUP($A26, statusinvest!$A:$I, 9, FALSE), "")</f>
        <v/>
      </c>
      <c r="AA26" s="24" t="str">
        <f>IFERROR(VLOOKUP($A26, statusinvest!$A:$M, 13, FALSE), "")</f>
        <v/>
      </c>
      <c r="AB26" s="24" t="str">
        <f>IFERROR(VLOOKUP($A26, statusinvest!$A:$Q, 17, FALSE), "")</f>
        <v/>
      </c>
      <c r="AC26" s="17" t="str">
        <f>IFERROR(VLOOKUP($A26, statusinvest!$A:$Z, 25, FALSE), "")</f>
        <v/>
      </c>
      <c r="AD26" s="17" t="str">
        <f>IFERROR(VLOOKUP($A26, statusinvest!$A:$C, 3, FALSE), "")</f>
        <v/>
      </c>
      <c r="AF26" s="29" t="str">
        <f>IFERROR(VLOOKUP($A26, forecast!$A:$F, 2, FALSE), "")</f>
        <v/>
      </c>
      <c r="AG26" s="29" t="str">
        <f>IFERROR(VLOOKUP($A26, forecast!$A:$F, 3, FALSE), "")</f>
        <v/>
      </c>
      <c r="AH26" s="29" t="str">
        <f>IFERROR(VLOOKUP($A26, forecast!$A:$F, 4, FALSE), "")</f>
        <v/>
      </c>
      <c r="AI26" s="29" t="str">
        <f>IFERROR(VLOOKUP($A26, forecast!$A:$F, 5, FALSE), "")</f>
        <v/>
      </c>
      <c r="AJ26" s="29" t="str">
        <f>IFERROR(VLOOKUP($A26, forecast!$A:$F, 6, FALSE), "")</f>
        <v/>
      </c>
      <c r="AK26" s="30" t="str">
        <f>IFERROR(VLOOKUP($A26, forecast!$A:$AS, 38, FALSE), "")</f>
        <v/>
      </c>
      <c r="AL26" s="30" t="str">
        <f>IFERROR(VLOOKUP($A26, forecast!$A:$AS, 39, FALSE), "")</f>
        <v/>
      </c>
      <c r="AM26" s="30" t="str">
        <f>IFERROR(VLOOKUP($A26, forecast!$A:$AS, 40, FALSE), "")</f>
        <v/>
      </c>
      <c r="AN26" s="30" t="str">
        <f>IFERROR(VLOOKUP($A26, forecast!$A:$AS, 41, FALSE), "")</f>
        <v/>
      </c>
      <c r="AO26" s="30" t="str">
        <f>IFERROR(VLOOKUP($A26, forecast!$A:$AS, 42, FALSE), "")</f>
        <v/>
      </c>
      <c r="AP26" s="31" t="str">
        <f>IFERROR(IF(VLOOKUP($A26, forecast!$A:$AS, 43, FALSE)="", "", (VLOOKUP($A26, forecast!$A:$AS, 43, FALSE)-$H26)/$H26), "")
</f>
        <v/>
      </c>
      <c r="AQ26" s="31" t="str">
        <f>IFERROR(IF(VLOOKUP($A26, forecast!$A:$AS, 44, FALSE)="", "", (VLOOKUP($A26, forecast!$A:$AS, 44, FALSE)-$H26)/$H26), "")
</f>
        <v/>
      </c>
      <c r="AR26" s="31" t="str">
        <f>IFERROR(IF(VLOOKUP($A26, forecast!$A:$AS, 45, FALSE)="", "", (VLOOKUP($A26, forecast!$A:$AS, 45, FALSE)-$H26)/$H26), "")
</f>
        <v/>
      </c>
    </row>
    <row r="27">
      <c r="B27" s="16"/>
      <c r="C27" s="17"/>
      <c r="D27" s="18" t="str">
        <f>IFERROR(VLOOKUP($A27, carteira!$A:$F, 6, FALSE)*H27, "")</f>
        <v/>
      </c>
      <c r="E27" s="19" t="str">
        <f>IFERROR(VLOOKUP($A27, carteira!$A:$C, 3, FALSE), "")</f>
        <v/>
      </c>
      <c r="F27" s="20" t="str">
        <f t="shared" si="1"/>
        <v/>
      </c>
      <c r="G27" s="21"/>
      <c r="H27" s="22" t="str">
        <f>IFERROR(__xludf.DUMMYFUNCTION("IF(ISBLANK(A27), """", HYPERLINK(""https://br.tradingview.com/chart/hAM5aSQ3/?symbol=BMFBOVESPA%3A"" &amp; $A27,GOOGLEFINANCE(""BVMF:""&amp;$A27, ""price"")))"),"")</f>
        <v/>
      </c>
      <c r="I27" s="23" t="str">
        <f>IFERROR(__xludf.DUMMYFUNCTION("IF($H27, ($H27 - INDEX(SORT(GOOGLEFINANCE(""BVMF:""&amp;$A27,""close"", $B$1-7, $B$1), 1, false), 3,2))/$H27, """")"),"")</f>
        <v/>
      </c>
      <c r="J27" s="24" t="str">
        <f>IFERROR(__xludf.DUMMYFUNCTION("IF(ISBLANK(A27), """", SPARKLINE(INDEX(GOOGLEFINANCE(""BVMF:""&amp;$A27, ""price"", EDATE($B$1, -1), $B$1), ,2)))"),"")</f>
        <v/>
      </c>
      <c r="K27" s="23" t="str">
        <f>IFERROR(__xludf.DUMMYFUNCTION("IF($H27, ($H27 - INDEX(GOOGLEFINANCE(""BVMF:""&amp;$A27,""close"", $B$1-30, $B$1), 2,2))/$H27, """")"),"")</f>
        <v/>
      </c>
      <c r="L27" s="24" t="str">
        <f>IFERROR(__xludf.DUMMYFUNCTION("IF(ISBLANK(A27), """", SPARKLINE(INDEX(GOOGLEFINANCE(""BVMF:""&amp;$A27, ""price"", EDATE($B$1, -12), $B$1), ,2)))"),"")</f>
        <v/>
      </c>
      <c r="M27" s="23" t="str">
        <f>IFERROR(__xludf.DUMMYFUNCTION("IF($H27, ($H27 - INDEX(GOOGLEFINANCE(""BVMF:""&amp;$A27,""close"", $B$1-365, $B$1), 2,2))/$H27, """")"),"")</f>
        <v/>
      </c>
      <c r="N27" s="24" t="str">
        <f>IFERROR(__xludf.DUMMYFUNCTION("IF(ISBLANK(A27), """", SPARKLINE(INDEX(GOOGLEFINANCE(""BVMF:""&amp;$A27, ""price"", EDATE($B$1, -60), $B$1), ,2)))"),"")</f>
        <v/>
      </c>
      <c r="O27" s="23" t="str">
        <f>IFERROR(__xludf.DUMMYFUNCTION("IF($H27, ($H27 - INDEX(GOOGLEFINANCE(""BVMF:""&amp;$A27,""close"", $B$1-1825, $B$1), 2,2))/$H27, """")"),"")</f>
        <v/>
      </c>
      <c r="P27" s="25" t="str">
        <f t="shared" si="2"/>
        <v/>
      </c>
      <c r="Q27" s="25" t="str">
        <f t="shared" si="3"/>
        <v/>
      </c>
      <c r="R27" s="25" t="str">
        <f t="shared" si="4"/>
        <v/>
      </c>
      <c r="S27" s="26" t="str">
        <f>IFERROR(VLOOKUP($A27, fundamentus!$A:$S, 19, FALSE)/1000000000, "")</f>
        <v/>
      </c>
      <c r="T27" s="27" t="str">
        <f>IFERROR(VLOOKUP($A27, statusinvest!$A:$Z, 26, FALSE)/1000000, "")</f>
        <v/>
      </c>
      <c r="U27" s="24" t="str">
        <f>IFERROR(VLOOKUP($A27, statusinvest!$A:$D, 4, FALSE), "")</f>
        <v/>
      </c>
      <c r="V27" s="24" t="str">
        <f>IFERROR(VLOOKUP($A27, statusinvest!$A:$E, 5, FALSE), "")</f>
        <v/>
      </c>
      <c r="W27" s="28" t="str">
        <f>IFERROR(1/VLOOKUP($A27, statusinvest!$A:$K, 11, FALSE), "")</f>
        <v/>
      </c>
      <c r="X27" s="24" t="str">
        <f>IFERROR(VLOOKUP($A27, statusinvest!$A:$R, 18, FALSE), "")</f>
        <v/>
      </c>
      <c r="Y27" s="24" t="str">
        <f>IFERROR(VLOOKUP($A27, statusinvest!$A:$T, 20, FALSE), "")</f>
        <v/>
      </c>
      <c r="Z27" s="24" t="str">
        <f>IFERROR(VLOOKUP($A27, statusinvest!$A:$I, 9, FALSE), "")</f>
        <v/>
      </c>
      <c r="AA27" s="24" t="str">
        <f>IFERROR(VLOOKUP($A27, statusinvest!$A:$M, 13, FALSE), "")</f>
        <v/>
      </c>
      <c r="AB27" s="24" t="str">
        <f>IFERROR(VLOOKUP($A27, statusinvest!$A:$Q, 17, FALSE), "")</f>
        <v/>
      </c>
      <c r="AC27" s="17" t="str">
        <f>IFERROR(VLOOKUP($A27, statusinvest!$A:$Z, 25, FALSE), "")</f>
        <v/>
      </c>
      <c r="AD27" s="17" t="str">
        <f>IFERROR(VLOOKUP($A27, statusinvest!$A:$C, 3, FALSE), "")</f>
        <v/>
      </c>
      <c r="AF27" s="29" t="str">
        <f>IFERROR(VLOOKUP($A27, forecast!$A:$F, 2, FALSE), "")</f>
        <v/>
      </c>
      <c r="AG27" s="29" t="str">
        <f>IFERROR(VLOOKUP($A27, forecast!$A:$F, 3, FALSE), "")</f>
        <v/>
      </c>
      <c r="AH27" s="29" t="str">
        <f>IFERROR(VLOOKUP($A27, forecast!$A:$F, 4, FALSE), "")</f>
        <v/>
      </c>
      <c r="AI27" s="29" t="str">
        <f>IFERROR(VLOOKUP($A27, forecast!$A:$F, 5, FALSE), "")</f>
        <v/>
      </c>
      <c r="AJ27" s="29" t="str">
        <f>IFERROR(VLOOKUP($A27, forecast!$A:$F, 6, FALSE), "")</f>
        <v/>
      </c>
      <c r="AK27" s="30" t="str">
        <f>IFERROR(VLOOKUP($A27, forecast!$A:$AS, 38, FALSE), "")</f>
        <v/>
      </c>
      <c r="AL27" s="30" t="str">
        <f>IFERROR(VLOOKUP($A27, forecast!$A:$AS, 39, FALSE), "")</f>
        <v/>
      </c>
      <c r="AM27" s="30" t="str">
        <f>IFERROR(VLOOKUP($A27, forecast!$A:$AS, 40, FALSE), "")</f>
        <v/>
      </c>
      <c r="AN27" s="30" t="str">
        <f>IFERROR(VLOOKUP($A27, forecast!$A:$AS, 41, FALSE), "")</f>
        <v/>
      </c>
      <c r="AO27" s="30" t="str">
        <f>IFERROR(VLOOKUP($A27, forecast!$A:$AS, 42, FALSE), "")</f>
        <v/>
      </c>
      <c r="AP27" s="31" t="str">
        <f>IFERROR(IF(VLOOKUP($A27, forecast!$A:$AS, 43, FALSE)="", "", (VLOOKUP($A27, forecast!$A:$AS, 43, FALSE)-$H27)/$H27), "")
</f>
        <v/>
      </c>
      <c r="AQ27" s="31" t="str">
        <f>IFERROR(IF(VLOOKUP($A27, forecast!$A:$AS, 44, FALSE)="", "", (VLOOKUP($A27, forecast!$A:$AS, 44, FALSE)-$H27)/$H27), "")
</f>
        <v/>
      </c>
      <c r="AR27" s="31" t="str">
        <f>IFERROR(IF(VLOOKUP($A27, forecast!$A:$AS, 45, FALSE)="", "", (VLOOKUP($A27, forecast!$A:$AS, 45, FALSE)-$H27)/$H27), "")
</f>
        <v/>
      </c>
    </row>
    <row r="28">
      <c r="B28" s="16"/>
      <c r="C28" s="17"/>
      <c r="D28" s="18" t="str">
        <f>IFERROR(VLOOKUP($A28, carteira!$A:$F, 6, FALSE)*H28, "")</f>
        <v/>
      </c>
      <c r="E28" s="19" t="str">
        <f>IFERROR(VLOOKUP($A28, carteira!$A:$C, 3, FALSE), "")</f>
        <v/>
      </c>
      <c r="F28" s="20" t="str">
        <f t="shared" si="1"/>
        <v/>
      </c>
      <c r="G28" s="21"/>
      <c r="H28" s="22" t="str">
        <f>IFERROR(__xludf.DUMMYFUNCTION("IF(ISBLANK(A28), """", HYPERLINK(""https://br.tradingview.com/chart/hAM5aSQ3/?symbol=BMFBOVESPA%3A"" &amp; $A28,GOOGLEFINANCE(""BVMF:""&amp;$A28, ""price"")))"),"")</f>
        <v/>
      </c>
      <c r="I28" s="23" t="str">
        <f>IFERROR(__xludf.DUMMYFUNCTION("IF($H28, ($H28 - INDEX(SORT(GOOGLEFINANCE(""BVMF:""&amp;$A28,""close"", $B$1-7, $B$1), 1, false), 3,2))/$H28, """")"),"")</f>
        <v/>
      </c>
      <c r="J28" s="24" t="str">
        <f>IFERROR(__xludf.DUMMYFUNCTION("IF(ISBLANK(A28), """", SPARKLINE(INDEX(GOOGLEFINANCE(""BVMF:""&amp;$A28, ""price"", EDATE($B$1, -1), $B$1), ,2)))"),"")</f>
        <v/>
      </c>
      <c r="K28" s="23" t="str">
        <f>IFERROR(__xludf.DUMMYFUNCTION("IF($H28, ($H28 - INDEX(GOOGLEFINANCE(""BVMF:""&amp;$A28,""close"", $B$1-30, $B$1), 2,2))/$H28, """")"),"")</f>
        <v/>
      </c>
      <c r="L28" s="24" t="str">
        <f>IFERROR(__xludf.DUMMYFUNCTION("IF(ISBLANK(A28), """", SPARKLINE(INDEX(GOOGLEFINANCE(""BVMF:""&amp;$A28, ""price"", EDATE($B$1, -12), $B$1), ,2)))"),"")</f>
        <v/>
      </c>
      <c r="M28" s="23" t="str">
        <f>IFERROR(__xludf.DUMMYFUNCTION("IF($H28, ($H28 - INDEX(GOOGLEFINANCE(""BVMF:""&amp;$A28,""close"", $B$1-365, $B$1), 2,2))/$H28, """")"),"")</f>
        <v/>
      </c>
      <c r="N28" s="24" t="str">
        <f>IFERROR(__xludf.DUMMYFUNCTION("IF(ISBLANK(A28), """", SPARKLINE(INDEX(GOOGLEFINANCE(""BVMF:""&amp;$A28, ""price"", EDATE($B$1, -60), $B$1), ,2)))"),"")</f>
        <v/>
      </c>
      <c r="O28" s="23" t="str">
        <f>IFERROR(__xludf.DUMMYFUNCTION("IF($H28, ($H28 - INDEX(GOOGLEFINANCE(""BVMF:""&amp;$A28,""close"", $B$1-1825, $B$1), 2,2))/$H28, """")"),"")</f>
        <v/>
      </c>
      <c r="P28" s="25" t="str">
        <f t="shared" si="2"/>
        <v/>
      </c>
      <c r="Q28" s="25" t="str">
        <f t="shared" si="3"/>
        <v/>
      </c>
      <c r="R28" s="25" t="str">
        <f t="shared" si="4"/>
        <v/>
      </c>
      <c r="S28" s="26" t="str">
        <f>IFERROR(VLOOKUP($A28, fundamentus!$A:$S, 19, FALSE)/1000000000, "")</f>
        <v/>
      </c>
      <c r="T28" s="27" t="str">
        <f>IFERROR(VLOOKUP($A28, statusinvest!$A:$Z, 26, FALSE)/1000000, "")</f>
        <v/>
      </c>
      <c r="U28" s="24" t="str">
        <f>IFERROR(VLOOKUP($A28, statusinvest!$A:$D, 4, FALSE), "")</f>
        <v/>
      </c>
      <c r="V28" s="24" t="str">
        <f>IFERROR(VLOOKUP($A28, statusinvest!$A:$E, 5, FALSE), "")</f>
        <v/>
      </c>
      <c r="W28" s="28" t="str">
        <f>IFERROR(1/VLOOKUP($A28, statusinvest!$A:$K, 11, FALSE), "")</f>
        <v/>
      </c>
      <c r="X28" s="24" t="str">
        <f>IFERROR(VLOOKUP($A28, statusinvest!$A:$R, 18, FALSE), "")</f>
        <v/>
      </c>
      <c r="Y28" s="24" t="str">
        <f>IFERROR(VLOOKUP($A28, statusinvest!$A:$T, 20, FALSE), "")</f>
        <v/>
      </c>
      <c r="Z28" s="24" t="str">
        <f>IFERROR(VLOOKUP($A28, statusinvest!$A:$I, 9, FALSE), "")</f>
        <v/>
      </c>
      <c r="AA28" s="24" t="str">
        <f>IFERROR(VLOOKUP($A28, statusinvest!$A:$M, 13, FALSE), "")</f>
        <v/>
      </c>
      <c r="AB28" s="24" t="str">
        <f>IFERROR(VLOOKUP($A28, statusinvest!$A:$Q, 17, FALSE), "")</f>
        <v/>
      </c>
      <c r="AC28" s="17" t="str">
        <f>IFERROR(VLOOKUP($A28, statusinvest!$A:$Z, 25, FALSE), "")</f>
        <v/>
      </c>
      <c r="AD28" s="17" t="str">
        <f>IFERROR(VLOOKUP($A28, statusinvest!$A:$C, 3, FALSE), "")</f>
        <v/>
      </c>
      <c r="AF28" s="29" t="str">
        <f>IFERROR(VLOOKUP($A28, forecast!$A:$F, 2, FALSE), "")</f>
        <v/>
      </c>
      <c r="AG28" s="29" t="str">
        <f>IFERROR(VLOOKUP($A28, forecast!$A:$F, 3, FALSE), "")</f>
        <v/>
      </c>
      <c r="AH28" s="29" t="str">
        <f>IFERROR(VLOOKUP($A28, forecast!$A:$F, 4, FALSE), "")</f>
        <v/>
      </c>
      <c r="AI28" s="29" t="str">
        <f>IFERROR(VLOOKUP($A28, forecast!$A:$F, 5, FALSE), "")</f>
        <v/>
      </c>
      <c r="AJ28" s="29" t="str">
        <f>IFERROR(VLOOKUP($A28, forecast!$A:$F, 6, FALSE), "")</f>
        <v/>
      </c>
      <c r="AK28" s="30" t="str">
        <f>IFERROR(VLOOKUP($A28, forecast!$A:$AS, 38, FALSE), "")</f>
        <v/>
      </c>
      <c r="AL28" s="30" t="str">
        <f>IFERROR(VLOOKUP($A28, forecast!$A:$AS, 39, FALSE), "")</f>
        <v/>
      </c>
      <c r="AM28" s="30" t="str">
        <f>IFERROR(VLOOKUP($A28, forecast!$A:$AS, 40, FALSE), "")</f>
        <v/>
      </c>
      <c r="AN28" s="30" t="str">
        <f>IFERROR(VLOOKUP($A28, forecast!$A:$AS, 41, FALSE), "")</f>
        <v/>
      </c>
      <c r="AO28" s="30" t="str">
        <f>IFERROR(VLOOKUP($A28, forecast!$A:$AS, 42, FALSE), "")</f>
        <v/>
      </c>
      <c r="AP28" s="31" t="str">
        <f>IFERROR(IF(VLOOKUP($A28, forecast!$A:$AS, 43, FALSE)="", "", (VLOOKUP($A28, forecast!$A:$AS, 43, FALSE)-$H28)/$H28), "")
</f>
        <v/>
      </c>
      <c r="AQ28" s="31" t="str">
        <f>IFERROR(IF(VLOOKUP($A28, forecast!$A:$AS, 44, FALSE)="", "", (VLOOKUP($A28, forecast!$A:$AS, 44, FALSE)-$H28)/$H28), "")
</f>
        <v/>
      </c>
      <c r="AR28" s="31" t="str">
        <f>IFERROR(IF(VLOOKUP($A28, forecast!$A:$AS, 45, FALSE)="", "", (VLOOKUP($A28, forecast!$A:$AS, 45, FALSE)-$H28)/$H28), "")
</f>
        <v/>
      </c>
    </row>
    <row r="29">
      <c r="B29" s="16"/>
      <c r="C29" s="17"/>
      <c r="D29" s="18" t="str">
        <f>IFERROR(VLOOKUP($A29, carteira!$A:$F, 6, FALSE)*H29, "")</f>
        <v/>
      </c>
      <c r="E29" s="19" t="str">
        <f>IFERROR(VLOOKUP($A29, carteira!$A:$C, 3, FALSE), "")</f>
        <v/>
      </c>
      <c r="F29" s="20" t="str">
        <f t="shared" si="1"/>
        <v/>
      </c>
      <c r="G29" s="21"/>
      <c r="H29" s="22" t="str">
        <f>IFERROR(__xludf.DUMMYFUNCTION("IF(ISBLANK(A29), """", HYPERLINK(""https://br.tradingview.com/chart/hAM5aSQ3/?symbol=BMFBOVESPA%3A"" &amp; $A29,GOOGLEFINANCE(""BVMF:""&amp;$A29, ""price"")))"),"")</f>
        <v/>
      </c>
      <c r="I29" s="23" t="str">
        <f>IFERROR(__xludf.DUMMYFUNCTION("IF($H29, ($H29 - INDEX(SORT(GOOGLEFINANCE(""BVMF:""&amp;$A29,""close"", $B$1-7, $B$1), 1, false), 3,2))/$H29, """")"),"")</f>
        <v/>
      </c>
      <c r="J29" s="24" t="str">
        <f>IFERROR(__xludf.DUMMYFUNCTION("IF(ISBLANK(A29), """", SPARKLINE(INDEX(GOOGLEFINANCE(""BVMF:""&amp;$A29, ""price"", EDATE($B$1, -1), $B$1), ,2)))"),"")</f>
        <v/>
      </c>
      <c r="K29" s="23" t="str">
        <f>IFERROR(__xludf.DUMMYFUNCTION("IF($H29, ($H29 - INDEX(GOOGLEFINANCE(""BVMF:""&amp;$A29,""close"", $B$1-30, $B$1), 2,2))/$H29, """")"),"")</f>
        <v/>
      </c>
      <c r="L29" s="24" t="str">
        <f>IFERROR(__xludf.DUMMYFUNCTION("IF(ISBLANK(A29), """", SPARKLINE(INDEX(GOOGLEFINANCE(""BVMF:""&amp;$A29, ""price"", EDATE($B$1, -12), $B$1), ,2)))"),"")</f>
        <v/>
      </c>
      <c r="M29" s="23" t="str">
        <f>IFERROR(__xludf.DUMMYFUNCTION("IF($H29, ($H29 - INDEX(GOOGLEFINANCE(""BVMF:""&amp;$A29,""close"", $B$1-365, $B$1), 2,2))/$H29, """")"),"")</f>
        <v/>
      </c>
      <c r="N29" s="24" t="str">
        <f>IFERROR(__xludf.DUMMYFUNCTION("IF(ISBLANK(A29), """", SPARKLINE(INDEX(GOOGLEFINANCE(""BVMF:""&amp;$A29, ""price"", EDATE($B$1, -60), $B$1), ,2)))"),"")</f>
        <v/>
      </c>
      <c r="O29" s="23" t="str">
        <f>IFERROR(__xludf.DUMMYFUNCTION("IF($H29, ($H29 - INDEX(GOOGLEFINANCE(""BVMF:""&amp;$A29,""close"", $B$1-1825, $B$1), 2,2))/$H29, """")"),"")</f>
        <v/>
      </c>
      <c r="P29" s="25" t="str">
        <f t="shared" si="2"/>
        <v/>
      </c>
      <c r="Q29" s="25" t="str">
        <f t="shared" si="3"/>
        <v/>
      </c>
      <c r="R29" s="25" t="str">
        <f t="shared" si="4"/>
        <v/>
      </c>
      <c r="S29" s="26" t="str">
        <f>IFERROR(VLOOKUP($A29, fundamentus!$A:$S, 19, FALSE)/1000000000, "")</f>
        <v/>
      </c>
      <c r="T29" s="27" t="str">
        <f>IFERROR(VLOOKUP($A29, statusinvest!$A:$Z, 26, FALSE)/1000000, "")</f>
        <v/>
      </c>
      <c r="U29" s="24" t="str">
        <f>IFERROR(VLOOKUP($A29, statusinvest!$A:$D, 4, FALSE), "")</f>
        <v/>
      </c>
      <c r="V29" s="24" t="str">
        <f>IFERROR(VLOOKUP($A29, statusinvest!$A:$E, 5, FALSE), "")</f>
        <v/>
      </c>
      <c r="W29" s="28" t="str">
        <f>IFERROR(1/VLOOKUP($A29, statusinvest!$A:$K, 11, FALSE), "")</f>
        <v/>
      </c>
      <c r="X29" s="24" t="str">
        <f>IFERROR(VLOOKUP($A29, statusinvest!$A:$R, 18, FALSE), "")</f>
        <v/>
      </c>
      <c r="Y29" s="24" t="str">
        <f>IFERROR(VLOOKUP($A29, statusinvest!$A:$T, 20, FALSE), "")</f>
        <v/>
      </c>
      <c r="Z29" s="24" t="str">
        <f>IFERROR(VLOOKUP($A29, statusinvest!$A:$I, 9, FALSE), "")</f>
        <v/>
      </c>
      <c r="AA29" s="24" t="str">
        <f>IFERROR(VLOOKUP($A29, statusinvest!$A:$M, 13, FALSE), "")</f>
        <v/>
      </c>
      <c r="AB29" s="24" t="str">
        <f>IFERROR(VLOOKUP($A29, statusinvest!$A:$Q, 17, FALSE), "")</f>
        <v/>
      </c>
      <c r="AC29" s="17" t="str">
        <f>IFERROR(VLOOKUP($A29, statusinvest!$A:$Z, 25, FALSE), "")</f>
        <v/>
      </c>
      <c r="AD29" s="17" t="str">
        <f>IFERROR(VLOOKUP($A29, statusinvest!$A:$C, 3, FALSE), "")</f>
        <v/>
      </c>
      <c r="AF29" s="29" t="str">
        <f>IFERROR(VLOOKUP($A29, forecast!$A:$F, 2, FALSE), "")</f>
        <v/>
      </c>
      <c r="AG29" s="29" t="str">
        <f>IFERROR(VLOOKUP($A29, forecast!$A:$F, 3, FALSE), "")</f>
        <v/>
      </c>
      <c r="AH29" s="29" t="str">
        <f>IFERROR(VLOOKUP($A29, forecast!$A:$F, 4, FALSE), "")</f>
        <v/>
      </c>
      <c r="AI29" s="29" t="str">
        <f>IFERROR(VLOOKUP($A29, forecast!$A:$F, 5, FALSE), "")</f>
        <v/>
      </c>
      <c r="AJ29" s="29" t="str">
        <f>IFERROR(VLOOKUP($A29, forecast!$A:$F, 6, FALSE), "")</f>
        <v/>
      </c>
      <c r="AK29" s="30" t="str">
        <f>IFERROR(VLOOKUP($A29, forecast!$A:$AS, 38, FALSE), "")</f>
        <v/>
      </c>
      <c r="AL29" s="30" t="str">
        <f>IFERROR(VLOOKUP($A29, forecast!$A:$AS, 39, FALSE), "")</f>
        <v/>
      </c>
      <c r="AM29" s="30" t="str">
        <f>IFERROR(VLOOKUP($A29, forecast!$A:$AS, 40, FALSE), "")</f>
        <v/>
      </c>
      <c r="AN29" s="30" t="str">
        <f>IFERROR(VLOOKUP($A29, forecast!$A:$AS, 41, FALSE), "")</f>
        <v/>
      </c>
      <c r="AO29" s="30" t="str">
        <f>IFERROR(VLOOKUP($A29, forecast!$A:$AS, 42, FALSE), "")</f>
        <v/>
      </c>
      <c r="AP29" s="31" t="str">
        <f>IFERROR(IF(VLOOKUP($A29, forecast!$A:$AS, 43, FALSE)="", "", (VLOOKUP($A29, forecast!$A:$AS, 43, FALSE)-$H29)/$H29), "")
</f>
        <v/>
      </c>
      <c r="AQ29" s="31" t="str">
        <f>IFERROR(IF(VLOOKUP($A29, forecast!$A:$AS, 44, FALSE)="", "", (VLOOKUP($A29, forecast!$A:$AS, 44, FALSE)-$H29)/$H29), "")
</f>
        <v/>
      </c>
      <c r="AR29" s="31" t="str">
        <f>IFERROR(IF(VLOOKUP($A29, forecast!$A:$AS, 45, FALSE)="", "", (VLOOKUP($A29, forecast!$A:$AS, 45, FALSE)-$H29)/$H29), "")
</f>
        <v/>
      </c>
    </row>
    <row r="30">
      <c r="B30" s="16"/>
      <c r="C30" s="17"/>
      <c r="D30" s="18" t="str">
        <f>IFERROR(VLOOKUP($A30, carteira!$A:$F, 6, FALSE)*H30, "")</f>
        <v/>
      </c>
      <c r="E30" s="19" t="str">
        <f>IFERROR(VLOOKUP($A30, carteira!$A:$C, 3, FALSE), "")</f>
        <v/>
      </c>
      <c r="F30" s="20" t="str">
        <f t="shared" si="1"/>
        <v/>
      </c>
      <c r="G30" s="21"/>
      <c r="H30" s="22" t="str">
        <f>IFERROR(__xludf.DUMMYFUNCTION("IF(ISBLANK(A30), """", HYPERLINK(""https://br.tradingview.com/chart/hAM5aSQ3/?symbol=BMFBOVESPA%3A"" &amp; $A30,GOOGLEFINANCE(""BVMF:""&amp;$A30, ""price"")))"),"")</f>
        <v/>
      </c>
      <c r="I30" s="23" t="str">
        <f>IFERROR(__xludf.DUMMYFUNCTION("IF($H30, ($H30 - INDEX(SORT(GOOGLEFINANCE(""BVMF:""&amp;$A30,""close"", $B$1-7, $B$1), 1, false), 3,2))/$H30, """")"),"")</f>
        <v/>
      </c>
      <c r="J30" s="24" t="str">
        <f>IFERROR(__xludf.DUMMYFUNCTION("IF(ISBLANK(A30), """", SPARKLINE(INDEX(GOOGLEFINANCE(""BVMF:""&amp;$A30, ""price"", EDATE($B$1, -1), $B$1), ,2)))"),"")</f>
        <v/>
      </c>
      <c r="K30" s="23" t="str">
        <f>IFERROR(__xludf.DUMMYFUNCTION("IF($H30, ($H30 - INDEX(GOOGLEFINANCE(""BVMF:""&amp;$A30,""close"", $B$1-30, $B$1), 2,2))/$H30, """")"),"")</f>
        <v/>
      </c>
      <c r="L30" s="24" t="str">
        <f>IFERROR(__xludf.DUMMYFUNCTION("IF(ISBLANK(A30), """", SPARKLINE(INDEX(GOOGLEFINANCE(""BVMF:""&amp;$A30, ""price"", EDATE($B$1, -12), $B$1), ,2)))"),"")</f>
        <v/>
      </c>
      <c r="M30" s="23" t="str">
        <f>IFERROR(__xludf.DUMMYFUNCTION("IF($H30, ($H30 - INDEX(GOOGLEFINANCE(""BVMF:""&amp;$A30,""close"", $B$1-365, $B$1), 2,2))/$H30, """")"),"")</f>
        <v/>
      </c>
      <c r="N30" s="24" t="str">
        <f>IFERROR(__xludf.DUMMYFUNCTION("IF(ISBLANK(A30), """", SPARKLINE(INDEX(GOOGLEFINANCE(""BVMF:""&amp;$A30, ""price"", EDATE($B$1, -60), $B$1), ,2)))"),"")</f>
        <v/>
      </c>
      <c r="O30" s="23" t="str">
        <f>IFERROR(__xludf.DUMMYFUNCTION("IF($H30, ($H30 - INDEX(GOOGLEFINANCE(""BVMF:""&amp;$A30,""close"", $B$1-1825, $B$1), 2,2))/$H30, """")"),"")</f>
        <v/>
      </c>
      <c r="P30" s="25" t="str">
        <f t="shared" si="2"/>
        <v/>
      </c>
      <c r="Q30" s="25" t="str">
        <f t="shared" si="3"/>
        <v/>
      </c>
      <c r="R30" s="25" t="str">
        <f t="shared" si="4"/>
        <v/>
      </c>
      <c r="S30" s="26" t="str">
        <f>IFERROR(VLOOKUP($A30, fundamentus!$A:$S, 19, FALSE)/1000000000, "")</f>
        <v/>
      </c>
      <c r="T30" s="27" t="str">
        <f>IFERROR(VLOOKUP($A30, statusinvest!$A:$Z, 26, FALSE)/1000000, "")</f>
        <v/>
      </c>
      <c r="U30" s="24" t="str">
        <f>IFERROR(VLOOKUP($A30, statusinvest!$A:$D, 4, FALSE), "")</f>
        <v/>
      </c>
      <c r="V30" s="24" t="str">
        <f>IFERROR(VLOOKUP($A30, statusinvest!$A:$E, 5, FALSE), "")</f>
        <v/>
      </c>
      <c r="W30" s="28" t="str">
        <f>IFERROR(1/VLOOKUP($A30, statusinvest!$A:$K, 11, FALSE), "")</f>
        <v/>
      </c>
      <c r="X30" s="24" t="str">
        <f>IFERROR(VLOOKUP($A30, statusinvest!$A:$R, 18, FALSE), "")</f>
        <v/>
      </c>
      <c r="Y30" s="24" t="str">
        <f>IFERROR(VLOOKUP($A30, statusinvest!$A:$T, 20, FALSE), "")</f>
        <v/>
      </c>
      <c r="Z30" s="24" t="str">
        <f>IFERROR(VLOOKUP($A30, statusinvest!$A:$I, 9, FALSE), "")</f>
        <v/>
      </c>
      <c r="AA30" s="24" t="str">
        <f>IFERROR(VLOOKUP($A30, statusinvest!$A:$M, 13, FALSE), "")</f>
        <v/>
      </c>
      <c r="AB30" s="24" t="str">
        <f>IFERROR(VLOOKUP($A30, statusinvest!$A:$Q, 17, FALSE), "")</f>
        <v/>
      </c>
      <c r="AC30" s="17" t="str">
        <f>IFERROR(VLOOKUP($A30, statusinvest!$A:$Z, 25, FALSE), "")</f>
        <v/>
      </c>
      <c r="AD30" s="17" t="str">
        <f>IFERROR(VLOOKUP($A30, statusinvest!$A:$C, 3, FALSE), "")</f>
        <v/>
      </c>
      <c r="AF30" s="29" t="str">
        <f>IFERROR(VLOOKUP($A30, forecast!$A:$F, 2, FALSE), "")</f>
        <v/>
      </c>
      <c r="AG30" s="29" t="str">
        <f>IFERROR(VLOOKUP($A30, forecast!$A:$F, 3, FALSE), "")</f>
        <v/>
      </c>
      <c r="AH30" s="29" t="str">
        <f>IFERROR(VLOOKUP($A30, forecast!$A:$F, 4, FALSE), "")</f>
        <v/>
      </c>
      <c r="AI30" s="29" t="str">
        <f>IFERROR(VLOOKUP($A30, forecast!$A:$F, 5, FALSE), "")</f>
        <v/>
      </c>
      <c r="AJ30" s="29" t="str">
        <f>IFERROR(VLOOKUP($A30, forecast!$A:$F, 6, FALSE), "")</f>
        <v/>
      </c>
      <c r="AK30" s="30" t="str">
        <f>IFERROR(VLOOKUP($A30, forecast!$A:$AS, 38, FALSE), "")</f>
        <v/>
      </c>
      <c r="AL30" s="30" t="str">
        <f>IFERROR(VLOOKUP($A30, forecast!$A:$AS, 39, FALSE), "")</f>
        <v/>
      </c>
      <c r="AM30" s="30" t="str">
        <f>IFERROR(VLOOKUP($A30, forecast!$A:$AS, 40, FALSE), "")</f>
        <v/>
      </c>
      <c r="AN30" s="30" t="str">
        <f>IFERROR(VLOOKUP($A30, forecast!$A:$AS, 41, FALSE), "")</f>
        <v/>
      </c>
      <c r="AO30" s="30" t="str">
        <f>IFERROR(VLOOKUP($A30, forecast!$A:$AS, 42, FALSE), "")</f>
        <v/>
      </c>
      <c r="AP30" s="31" t="str">
        <f>IFERROR(IF(VLOOKUP($A30, forecast!$A:$AS, 43, FALSE)="", "", (VLOOKUP($A30, forecast!$A:$AS, 43, FALSE)-$H30)/$H30), "")
</f>
        <v/>
      </c>
      <c r="AQ30" s="31" t="str">
        <f>IFERROR(IF(VLOOKUP($A30, forecast!$A:$AS, 44, FALSE)="", "", (VLOOKUP($A30, forecast!$A:$AS, 44, FALSE)-$H30)/$H30), "")
</f>
        <v/>
      </c>
      <c r="AR30" s="31" t="str">
        <f>IFERROR(IF(VLOOKUP($A30, forecast!$A:$AS, 45, FALSE)="", "", (VLOOKUP($A30, forecast!$A:$AS, 45, FALSE)-$H30)/$H30), "")
</f>
        <v/>
      </c>
    </row>
    <row r="31">
      <c r="B31" s="16"/>
      <c r="C31" s="17"/>
      <c r="D31" s="18" t="str">
        <f>IFERROR(VLOOKUP($A31, carteira!$A:$F, 6, FALSE)*H31, "")</f>
        <v/>
      </c>
      <c r="E31" s="19" t="str">
        <f>IFERROR(VLOOKUP($A31, carteira!$A:$C, 3, FALSE), "")</f>
        <v/>
      </c>
      <c r="F31" s="20" t="str">
        <f t="shared" si="1"/>
        <v/>
      </c>
      <c r="G31" s="21"/>
      <c r="H31" s="22" t="str">
        <f>IFERROR(__xludf.DUMMYFUNCTION("IF(ISBLANK(A31), """", HYPERLINK(""https://br.tradingview.com/chart/hAM5aSQ3/?symbol=BMFBOVESPA%3A"" &amp; $A31,GOOGLEFINANCE(""BVMF:""&amp;$A31, ""price"")))"),"")</f>
        <v/>
      </c>
      <c r="I31" s="23" t="str">
        <f>IFERROR(__xludf.DUMMYFUNCTION("IF($H31, ($H31 - INDEX(SORT(GOOGLEFINANCE(""BVMF:""&amp;$A31,""close"", $B$1-7, $B$1), 1, false), 3,2))/$H31, """")"),"")</f>
        <v/>
      </c>
      <c r="J31" s="24" t="str">
        <f>IFERROR(__xludf.DUMMYFUNCTION("IF(ISBLANK(A31), """", SPARKLINE(INDEX(GOOGLEFINANCE(""BVMF:""&amp;$A31, ""price"", EDATE($B$1, -1), $B$1), ,2)))"),"")</f>
        <v/>
      </c>
      <c r="K31" s="23" t="str">
        <f>IFERROR(__xludf.DUMMYFUNCTION("IF($H31, ($H31 - INDEX(GOOGLEFINANCE(""BVMF:""&amp;$A31,""close"", $B$1-30, $B$1), 2,2))/$H31, """")"),"")</f>
        <v/>
      </c>
      <c r="L31" s="24" t="str">
        <f>IFERROR(__xludf.DUMMYFUNCTION("IF(ISBLANK(A31), """", SPARKLINE(INDEX(GOOGLEFINANCE(""BVMF:""&amp;$A31, ""price"", EDATE($B$1, -12), $B$1), ,2)))"),"")</f>
        <v/>
      </c>
      <c r="M31" s="23" t="str">
        <f>IFERROR(__xludf.DUMMYFUNCTION("IF($H31, ($H31 - INDEX(GOOGLEFINANCE(""BVMF:""&amp;$A31,""close"", $B$1-365, $B$1), 2,2))/$H31, """")"),"")</f>
        <v/>
      </c>
      <c r="N31" s="24" t="str">
        <f>IFERROR(__xludf.DUMMYFUNCTION("IF(ISBLANK(A31), """", SPARKLINE(INDEX(GOOGLEFINANCE(""BVMF:""&amp;$A31, ""price"", EDATE($B$1, -60), $B$1), ,2)))"),"")</f>
        <v/>
      </c>
      <c r="O31" s="23" t="str">
        <f>IFERROR(__xludf.DUMMYFUNCTION("IF($H31, ($H31 - INDEX(GOOGLEFINANCE(""BVMF:""&amp;$A31,""close"", $B$1-1825, $B$1), 2,2))/$H31, """")"),"")</f>
        <v/>
      </c>
      <c r="P31" s="25" t="str">
        <f t="shared" si="2"/>
        <v/>
      </c>
      <c r="Q31" s="25" t="str">
        <f t="shared" si="3"/>
        <v/>
      </c>
      <c r="R31" s="25" t="str">
        <f t="shared" si="4"/>
        <v/>
      </c>
      <c r="S31" s="26" t="str">
        <f>IFERROR(VLOOKUP($A31, fundamentus!$A:$S, 19, FALSE)/1000000000, "")</f>
        <v/>
      </c>
      <c r="T31" s="27" t="str">
        <f>IFERROR(VLOOKUP($A31, statusinvest!$A:$Z, 26, FALSE)/1000000, "")</f>
        <v/>
      </c>
      <c r="U31" s="24" t="str">
        <f>IFERROR(VLOOKUP($A31, statusinvest!$A:$D, 4, FALSE), "")</f>
        <v/>
      </c>
      <c r="V31" s="24" t="str">
        <f>IFERROR(VLOOKUP($A31, statusinvest!$A:$E, 5, FALSE), "")</f>
        <v/>
      </c>
      <c r="W31" s="28" t="str">
        <f>IFERROR(1/VLOOKUP($A31, statusinvest!$A:$K, 11, FALSE), "")</f>
        <v/>
      </c>
      <c r="X31" s="24" t="str">
        <f>IFERROR(VLOOKUP($A31, statusinvest!$A:$R, 18, FALSE), "")</f>
        <v/>
      </c>
      <c r="Y31" s="24" t="str">
        <f>IFERROR(VLOOKUP($A31, statusinvest!$A:$T, 20, FALSE), "")</f>
        <v/>
      </c>
      <c r="Z31" s="24" t="str">
        <f>IFERROR(VLOOKUP($A31, statusinvest!$A:$I, 9, FALSE), "")</f>
        <v/>
      </c>
      <c r="AA31" s="24" t="str">
        <f>IFERROR(VLOOKUP($A31, statusinvest!$A:$M, 13, FALSE), "")</f>
        <v/>
      </c>
      <c r="AB31" s="24" t="str">
        <f>IFERROR(VLOOKUP($A31, statusinvest!$A:$Q, 17, FALSE), "")</f>
        <v/>
      </c>
      <c r="AC31" s="17" t="str">
        <f>IFERROR(VLOOKUP($A31, statusinvest!$A:$Z, 25, FALSE), "")</f>
        <v/>
      </c>
      <c r="AD31" s="17" t="str">
        <f>IFERROR(VLOOKUP($A31, statusinvest!$A:$C, 3, FALSE), "")</f>
        <v/>
      </c>
      <c r="AF31" s="29" t="str">
        <f>IFERROR(VLOOKUP($A31, forecast!$A:$F, 2, FALSE), "")</f>
        <v/>
      </c>
      <c r="AG31" s="29" t="str">
        <f>IFERROR(VLOOKUP($A31, forecast!$A:$F, 3, FALSE), "")</f>
        <v/>
      </c>
      <c r="AH31" s="29" t="str">
        <f>IFERROR(VLOOKUP($A31, forecast!$A:$F, 4, FALSE), "")</f>
        <v/>
      </c>
      <c r="AI31" s="29" t="str">
        <f>IFERROR(VLOOKUP($A31, forecast!$A:$F, 5, FALSE), "")</f>
        <v/>
      </c>
      <c r="AJ31" s="29" t="str">
        <f>IFERROR(VLOOKUP($A31, forecast!$A:$F, 6, FALSE), "")</f>
        <v/>
      </c>
      <c r="AK31" s="30" t="str">
        <f>IFERROR(VLOOKUP($A31, forecast!$A:$AS, 38, FALSE), "")</f>
        <v/>
      </c>
      <c r="AL31" s="30" t="str">
        <f>IFERROR(VLOOKUP($A31, forecast!$A:$AS, 39, FALSE), "")</f>
        <v/>
      </c>
      <c r="AM31" s="30" t="str">
        <f>IFERROR(VLOOKUP($A31, forecast!$A:$AS, 40, FALSE), "")</f>
        <v/>
      </c>
      <c r="AN31" s="30" t="str">
        <f>IFERROR(VLOOKUP($A31, forecast!$A:$AS, 41, FALSE), "")</f>
        <v/>
      </c>
      <c r="AO31" s="30" t="str">
        <f>IFERROR(VLOOKUP($A31, forecast!$A:$AS, 42, FALSE), "")</f>
        <v/>
      </c>
      <c r="AP31" s="31" t="str">
        <f>IFERROR(IF(VLOOKUP($A31, forecast!$A:$AS, 43, FALSE)="", "", (VLOOKUP($A31, forecast!$A:$AS, 43, FALSE)-$H31)/$H31), "")
</f>
        <v/>
      </c>
      <c r="AQ31" s="31" t="str">
        <f>IFERROR(IF(VLOOKUP($A31, forecast!$A:$AS, 44, FALSE)="", "", (VLOOKUP($A31, forecast!$A:$AS, 44, FALSE)-$H31)/$H31), "")
</f>
        <v/>
      </c>
      <c r="AR31" s="31" t="str">
        <f>IFERROR(IF(VLOOKUP($A31, forecast!$A:$AS, 45, FALSE)="", "", (VLOOKUP($A31, forecast!$A:$AS, 45, FALSE)-$H31)/$H31), "")
</f>
        <v/>
      </c>
    </row>
    <row r="32">
      <c r="B32" s="16"/>
      <c r="C32" s="17"/>
      <c r="D32" s="18" t="str">
        <f>IFERROR(VLOOKUP($A32, carteira!$A:$F, 6, FALSE)*H32, "")</f>
        <v/>
      </c>
      <c r="E32" s="19" t="str">
        <f>IFERROR(VLOOKUP($A32, carteira!$A:$C, 3, FALSE), "")</f>
        <v/>
      </c>
      <c r="F32" s="20" t="str">
        <f t="shared" si="1"/>
        <v/>
      </c>
      <c r="G32" s="21"/>
      <c r="H32" s="22" t="str">
        <f>IFERROR(__xludf.DUMMYFUNCTION("IF(ISBLANK(A32), """", HYPERLINK(""https://br.tradingview.com/chart/hAM5aSQ3/?symbol=BMFBOVESPA%3A"" &amp; $A32,GOOGLEFINANCE(""BVMF:""&amp;$A32, ""price"")))"),"")</f>
        <v/>
      </c>
      <c r="I32" s="23" t="str">
        <f>IFERROR(__xludf.DUMMYFUNCTION("IF($H32, ($H32 - INDEX(SORT(GOOGLEFINANCE(""BVMF:""&amp;$A32,""close"", $B$1-7, $B$1), 1, false), 3,2))/$H32, """")"),"")</f>
        <v/>
      </c>
      <c r="J32" s="24" t="str">
        <f>IFERROR(__xludf.DUMMYFUNCTION("IF(ISBLANK(A32), """", SPARKLINE(INDEX(GOOGLEFINANCE(""BVMF:""&amp;$A32, ""price"", EDATE($B$1, -1), $B$1), ,2)))"),"")</f>
        <v/>
      </c>
      <c r="K32" s="23" t="str">
        <f>IFERROR(__xludf.DUMMYFUNCTION("IF($H32, ($H32 - INDEX(GOOGLEFINANCE(""BVMF:""&amp;$A32,""close"", $B$1-30, $B$1), 2,2))/$H32, """")"),"")</f>
        <v/>
      </c>
      <c r="L32" s="24" t="str">
        <f>IFERROR(__xludf.DUMMYFUNCTION("IF(ISBLANK(A32), """", SPARKLINE(INDEX(GOOGLEFINANCE(""BVMF:""&amp;$A32, ""price"", EDATE($B$1, -12), $B$1), ,2)))"),"")</f>
        <v/>
      </c>
      <c r="M32" s="23" t="str">
        <f>IFERROR(__xludf.DUMMYFUNCTION("IF($H32, ($H32 - INDEX(GOOGLEFINANCE(""BVMF:""&amp;$A32,""close"", $B$1-365, $B$1), 2,2))/$H32, """")"),"")</f>
        <v/>
      </c>
      <c r="N32" s="24" t="str">
        <f>IFERROR(__xludf.DUMMYFUNCTION("IF(ISBLANK(A32), """", SPARKLINE(INDEX(GOOGLEFINANCE(""BVMF:""&amp;$A32, ""price"", EDATE($B$1, -60), $B$1), ,2)))"),"")</f>
        <v/>
      </c>
      <c r="O32" s="23" t="str">
        <f>IFERROR(__xludf.DUMMYFUNCTION("IF($H32, ($H32 - INDEX(GOOGLEFINANCE(""BVMF:""&amp;$A32,""close"", $B$1-1825, $B$1), 2,2))/$H32, """")"),"")</f>
        <v/>
      </c>
      <c r="P32" s="25" t="str">
        <f t="shared" si="2"/>
        <v/>
      </c>
      <c r="Q32" s="25" t="str">
        <f t="shared" si="3"/>
        <v/>
      </c>
      <c r="R32" s="25" t="str">
        <f t="shared" si="4"/>
        <v/>
      </c>
      <c r="S32" s="26" t="str">
        <f>IFERROR(VLOOKUP($A32, fundamentus!$A:$S, 19, FALSE)/1000000000, "")</f>
        <v/>
      </c>
      <c r="T32" s="27" t="str">
        <f>IFERROR(VLOOKUP($A32, statusinvest!$A:$Z, 26, FALSE)/1000000, "")</f>
        <v/>
      </c>
      <c r="U32" s="24" t="str">
        <f>IFERROR(VLOOKUP($A32, statusinvest!$A:$D, 4, FALSE), "")</f>
        <v/>
      </c>
      <c r="V32" s="24" t="str">
        <f>IFERROR(VLOOKUP($A32, statusinvest!$A:$E, 5, FALSE), "")</f>
        <v/>
      </c>
      <c r="W32" s="28" t="str">
        <f>IFERROR(1/VLOOKUP($A32, statusinvest!$A:$K, 11, FALSE), "")</f>
        <v/>
      </c>
      <c r="X32" s="24" t="str">
        <f>IFERROR(VLOOKUP($A32, statusinvest!$A:$R, 18, FALSE), "")</f>
        <v/>
      </c>
      <c r="Y32" s="24" t="str">
        <f>IFERROR(VLOOKUP($A32, statusinvest!$A:$T, 20, FALSE), "")</f>
        <v/>
      </c>
      <c r="Z32" s="24" t="str">
        <f>IFERROR(VLOOKUP($A32, statusinvest!$A:$I, 9, FALSE), "")</f>
        <v/>
      </c>
      <c r="AA32" s="24" t="str">
        <f>IFERROR(VLOOKUP($A32, statusinvest!$A:$M, 13, FALSE), "")</f>
        <v/>
      </c>
      <c r="AB32" s="24" t="str">
        <f>IFERROR(VLOOKUP($A32, statusinvest!$A:$Q, 17, FALSE), "")</f>
        <v/>
      </c>
      <c r="AC32" s="17" t="str">
        <f>IFERROR(VLOOKUP($A32, statusinvest!$A:$Z, 25, FALSE), "")</f>
        <v/>
      </c>
      <c r="AD32" s="17" t="str">
        <f>IFERROR(VLOOKUP($A32, statusinvest!$A:$C, 3, FALSE), "")</f>
        <v/>
      </c>
      <c r="AF32" s="29" t="str">
        <f>IFERROR(VLOOKUP($A32, forecast!$A:$F, 2, FALSE), "")</f>
        <v/>
      </c>
      <c r="AG32" s="29" t="str">
        <f>IFERROR(VLOOKUP($A32, forecast!$A:$F, 3, FALSE), "")</f>
        <v/>
      </c>
      <c r="AH32" s="29" t="str">
        <f>IFERROR(VLOOKUP($A32, forecast!$A:$F, 4, FALSE), "")</f>
        <v/>
      </c>
      <c r="AI32" s="29" t="str">
        <f>IFERROR(VLOOKUP($A32, forecast!$A:$F, 5, FALSE), "")</f>
        <v/>
      </c>
      <c r="AJ32" s="29" t="str">
        <f>IFERROR(VLOOKUP($A32, forecast!$A:$F, 6, FALSE), "")</f>
        <v/>
      </c>
      <c r="AK32" s="30" t="str">
        <f>IFERROR(VLOOKUP($A32, forecast!$A:$AS, 38, FALSE), "")</f>
        <v/>
      </c>
      <c r="AL32" s="30" t="str">
        <f>IFERROR(VLOOKUP($A32, forecast!$A:$AS, 39, FALSE), "")</f>
        <v/>
      </c>
      <c r="AM32" s="30" t="str">
        <f>IFERROR(VLOOKUP($A32, forecast!$A:$AS, 40, FALSE), "")</f>
        <v/>
      </c>
      <c r="AN32" s="30" t="str">
        <f>IFERROR(VLOOKUP($A32, forecast!$A:$AS, 41, FALSE), "")</f>
        <v/>
      </c>
      <c r="AO32" s="30" t="str">
        <f>IFERROR(VLOOKUP($A32, forecast!$A:$AS, 42, FALSE), "")</f>
        <v/>
      </c>
      <c r="AP32" s="31" t="str">
        <f>IFERROR(IF(VLOOKUP($A32, forecast!$A:$AS, 43, FALSE)="", "", (VLOOKUP($A32, forecast!$A:$AS, 43, FALSE)-$H32)/$H32), "")
</f>
        <v/>
      </c>
      <c r="AQ32" s="31" t="str">
        <f>IFERROR(IF(VLOOKUP($A32, forecast!$A:$AS, 44, FALSE)="", "", (VLOOKUP($A32, forecast!$A:$AS, 44, FALSE)-$H32)/$H32), "")
</f>
        <v/>
      </c>
      <c r="AR32" s="31" t="str">
        <f>IFERROR(IF(VLOOKUP($A32, forecast!$A:$AS, 45, FALSE)="", "", (VLOOKUP($A32, forecast!$A:$AS, 45, FALSE)-$H32)/$H32), "")
</f>
        <v/>
      </c>
    </row>
    <row r="33">
      <c r="B33" s="16"/>
      <c r="C33" s="17"/>
      <c r="D33" s="18" t="str">
        <f>IFERROR(VLOOKUP($A33, carteira!$A:$F, 6, FALSE)*H33, "")</f>
        <v/>
      </c>
      <c r="E33" s="19" t="str">
        <f>IFERROR(VLOOKUP($A33, carteira!$A:$C, 3, FALSE), "")</f>
        <v/>
      </c>
      <c r="F33" s="20" t="str">
        <f t="shared" si="1"/>
        <v/>
      </c>
      <c r="G33" s="21"/>
      <c r="H33" s="22" t="str">
        <f>IFERROR(__xludf.DUMMYFUNCTION("IF(ISBLANK(A33), """", HYPERLINK(""https://br.tradingview.com/chart/hAM5aSQ3/?symbol=BMFBOVESPA%3A"" &amp; $A33,GOOGLEFINANCE(""BVMF:""&amp;$A33, ""price"")))"),"")</f>
        <v/>
      </c>
      <c r="I33" s="23" t="str">
        <f>IFERROR(__xludf.DUMMYFUNCTION("IF($H33, ($H33 - INDEX(SORT(GOOGLEFINANCE(""BVMF:""&amp;$A33,""close"", $B$1-7, $B$1), 1, false), 3,2))/$H33, """")"),"")</f>
        <v/>
      </c>
      <c r="J33" s="24" t="str">
        <f>IFERROR(__xludf.DUMMYFUNCTION("IF(ISBLANK(A33), """", SPARKLINE(INDEX(GOOGLEFINANCE(""BVMF:""&amp;$A33, ""price"", EDATE($B$1, -1), $B$1), ,2)))"),"")</f>
        <v/>
      </c>
      <c r="K33" s="23" t="str">
        <f>IFERROR(__xludf.DUMMYFUNCTION("IF($H33, ($H33 - INDEX(GOOGLEFINANCE(""BVMF:""&amp;$A33,""close"", $B$1-30, $B$1), 2,2))/$H33, """")"),"")</f>
        <v/>
      </c>
      <c r="L33" s="24" t="str">
        <f>IFERROR(__xludf.DUMMYFUNCTION("IF(ISBLANK(A33), """", SPARKLINE(INDEX(GOOGLEFINANCE(""BVMF:""&amp;$A33, ""price"", EDATE($B$1, -12), $B$1), ,2)))"),"")</f>
        <v/>
      </c>
      <c r="M33" s="23" t="str">
        <f>IFERROR(__xludf.DUMMYFUNCTION("IF($H33, ($H33 - INDEX(GOOGLEFINANCE(""BVMF:""&amp;$A33,""close"", $B$1-365, $B$1), 2,2))/$H33, """")"),"")</f>
        <v/>
      </c>
      <c r="N33" s="24" t="str">
        <f>IFERROR(__xludf.DUMMYFUNCTION("IF(ISBLANK(A33), """", SPARKLINE(INDEX(GOOGLEFINANCE(""BVMF:""&amp;$A33, ""price"", EDATE($B$1, -60), $B$1), ,2)))"),"")</f>
        <v/>
      </c>
      <c r="O33" s="23" t="str">
        <f>IFERROR(__xludf.DUMMYFUNCTION("IF($H33, ($H33 - INDEX(GOOGLEFINANCE(""BVMF:""&amp;$A33,""close"", $B$1-1825, $B$1), 2,2))/$H33, """")"),"")</f>
        <v/>
      </c>
      <c r="P33" s="25" t="str">
        <f t="shared" si="2"/>
        <v/>
      </c>
      <c r="Q33" s="25" t="str">
        <f t="shared" si="3"/>
        <v/>
      </c>
      <c r="R33" s="25" t="str">
        <f t="shared" si="4"/>
        <v/>
      </c>
      <c r="S33" s="26" t="str">
        <f>IFERROR(VLOOKUP($A33, fundamentus!$A:$S, 19, FALSE)/1000000000, "")</f>
        <v/>
      </c>
      <c r="T33" s="27" t="str">
        <f>IFERROR(VLOOKUP($A33, statusinvest!$A:$Z, 26, FALSE)/1000000, "")</f>
        <v/>
      </c>
      <c r="U33" s="24" t="str">
        <f>IFERROR(VLOOKUP($A33, statusinvest!$A:$D, 4, FALSE), "")</f>
        <v/>
      </c>
      <c r="V33" s="24" t="str">
        <f>IFERROR(VLOOKUP($A33, statusinvest!$A:$E, 5, FALSE), "")</f>
        <v/>
      </c>
      <c r="W33" s="28" t="str">
        <f>IFERROR(1/VLOOKUP($A33, statusinvest!$A:$K, 11, FALSE), "")</f>
        <v/>
      </c>
      <c r="X33" s="24" t="str">
        <f>IFERROR(VLOOKUP($A33, statusinvest!$A:$R, 18, FALSE), "")</f>
        <v/>
      </c>
      <c r="Y33" s="24" t="str">
        <f>IFERROR(VLOOKUP($A33, statusinvest!$A:$T, 20, FALSE), "")</f>
        <v/>
      </c>
      <c r="Z33" s="24" t="str">
        <f>IFERROR(VLOOKUP($A33, statusinvest!$A:$I, 9, FALSE), "")</f>
        <v/>
      </c>
      <c r="AA33" s="24" t="str">
        <f>IFERROR(VLOOKUP($A33, statusinvest!$A:$M, 13, FALSE), "")</f>
        <v/>
      </c>
      <c r="AB33" s="24" t="str">
        <f>IFERROR(VLOOKUP($A33, statusinvest!$A:$Q, 17, FALSE), "")</f>
        <v/>
      </c>
      <c r="AC33" s="17" t="str">
        <f>IFERROR(VLOOKUP($A33, statusinvest!$A:$Z, 25, FALSE), "")</f>
        <v/>
      </c>
      <c r="AD33" s="17" t="str">
        <f>IFERROR(VLOOKUP($A33, statusinvest!$A:$C, 3, FALSE), "")</f>
        <v/>
      </c>
      <c r="AF33" s="29" t="str">
        <f>IFERROR(VLOOKUP($A33, forecast!$A:$F, 2, FALSE), "")</f>
        <v/>
      </c>
      <c r="AG33" s="29" t="str">
        <f>IFERROR(VLOOKUP($A33, forecast!$A:$F, 3, FALSE), "")</f>
        <v/>
      </c>
      <c r="AH33" s="29" t="str">
        <f>IFERROR(VLOOKUP($A33, forecast!$A:$F, 4, FALSE), "")</f>
        <v/>
      </c>
      <c r="AI33" s="29" t="str">
        <f>IFERROR(VLOOKUP($A33, forecast!$A:$F, 5, FALSE), "")</f>
        <v/>
      </c>
      <c r="AJ33" s="29" t="str">
        <f>IFERROR(VLOOKUP($A33, forecast!$A:$F, 6, FALSE), "")</f>
        <v/>
      </c>
      <c r="AK33" s="30" t="str">
        <f>IFERROR(VLOOKUP($A33, forecast!$A:$AS, 38, FALSE), "")</f>
        <v/>
      </c>
      <c r="AL33" s="30" t="str">
        <f>IFERROR(VLOOKUP($A33, forecast!$A:$AS, 39, FALSE), "")</f>
        <v/>
      </c>
      <c r="AM33" s="30" t="str">
        <f>IFERROR(VLOOKUP($A33, forecast!$A:$AS, 40, FALSE), "")</f>
        <v/>
      </c>
      <c r="AN33" s="30" t="str">
        <f>IFERROR(VLOOKUP($A33, forecast!$A:$AS, 41, FALSE), "")</f>
        <v/>
      </c>
      <c r="AO33" s="30" t="str">
        <f>IFERROR(VLOOKUP($A33, forecast!$A:$AS, 42, FALSE), "")</f>
        <v/>
      </c>
      <c r="AP33" s="31" t="str">
        <f>IFERROR(IF(VLOOKUP($A33, forecast!$A:$AS, 43, FALSE)="", "", (VLOOKUP($A33, forecast!$A:$AS, 43, FALSE)-$H33)/$H33), "")
</f>
        <v/>
      </c>
      <c r="AQ33" s="31" t="str">
        <f>IFERROR(IF(VLOOKUP($A33, forecast!$A:$AS, 44, FALSE)="", "", (VLOOKUP($A33, forecast!$A:$AS, 44, FALSE)-$H33)/$H33), "")
</f>
        <v/>
      </c>
      <c r="AR33" s="31" t="str">
        <f>IFERROR(IF(VLOOKUP($A33, forecast!$A:$AS, 45, FALSE)="", "", (VLOOKUP($A33, forecast!$A:$AS, 45, FALSE)-$H33)/$H33), "")
</f>
        <v/>
      </c>
    </row>
    <row r="34">
      <c r="B34" s="16"/>
      <c r="C34" s="17"/>
      <c r="D34" s="18" t="str">
        <f>IFERROR(VLOOKUP($A34, carteira!$A:$F, 6, FALSE)*H34, "")</f>
        <v/>
      </c>
      <c r="E34" s="19" t="str">
        <f>IFERROR(VLOOKUP($A34, carteira!$A:$C, 3, FALSE), "")</f>
        <v/>
      </c>
      <c r="F34" s="20" t="str">
        <f t="shared" si="1"/>
        <v/>
      </c>
      <c r="G34" s="21"/>
      <c r="H34" s="22" t="str">
        <f>IFERROR(__xludf.DUMMYFUNCTION("IF(ISBLANK(A34), """", HYPERLINK(""https://br.tradingview.com/chart/hAM5aSQ3/?symbol=BMFBOVESPA%3A"" &amp; $A34,GOOGLEFINANCE(""BVMF:""&amp;$A34, ""price"")))"),"")</f>
        <v/>
      </c>
      <c r="I34" s="23" t="str">
        <f>IFERROR(__xludf.DUMMYFUNCTION("IF($H34, ($H34 - INDEX(SORT(GOOGLEFINANCE(""BVMF:""&amp;$A34,""close"", $B$1-7, $B$1), 1, false), 3,2))/$H34, """")"),"")</f>
        <v/>
      </c>
      <c r="J34" s="24" t="str">
        <f>IFERROR(__xludf.DUMMYFUNCTION("IF(ISBLANK(A34), """", SPARKLINE(INDEX(GOOGLEFINANCE(""BVMF:""&amp;$A34, ""price"", EDATE($B$1, -1), $B$1), ,2)))"),"")</f>
        <v/>
      </c>
      <c r="K34" s="23" t="str">
        <f>IFERROR(__xludf.DUMMYFUNCTION("IF($H34, ($H34 - INDEX(GOOGLEFINANCE(""BVMF:""&amp;$A34,""close"", $B$1-30, $B$1), 2,2))/$H34, """")"),"")</f>
        <v/>
      </c>
      <c r="L34" s="24" t="str">
        <f>IFERROR(__xludf.DUMMYFUNCTION("IF(ISBLANK(A34), """", SPARKLINE(INDEX(GOOGLEFINANCE(""BVMF:""&amp;$A34, ""price"", EDATE($B$1, -12), $B$1), ,2)))"),"")</f>
        <v/>
      </c>
      <c r="M34" s="23" t="str">
        <f>IFERROR(__xludf.DUMMYFUNCTION("IF($H34, ($H34 - INDEX(GOOGLEFINANCE(""BVMF:""&amp;$A34,""close"", $B$1-365, $B$1), 2,2))/$H34, """")"),"")</f>
        <v/>
      </c>
      <c r="N34" s="24" t="str">
        <f>IFERROR(__xludf.DUMMYFUNCTION("IF(ISBLANK(A34), """", SPARKLINE(INDEX(GOOGLEFINANCE(""BVMF:""&amp;$A34, ""price"", EDATE($B$1, -60), $B$1), ,2)))"),"")</f>
        <v/>
      </c>
      <c r="O34" s="23" t="str">
        <f>IFERROR(__xludf.DUMMYFUNCTION("IF($H34, ($H34 - INDEX(GOOGLEFINANCE(""BVMF:""&amp;$A34,""close"", $B$1-1825, $B$1), 2,2))/$H34, """")"),"")</f>
        <v/>
      </c>
      <c r="P34" s="25" t="str">
        <f t="shared" si="2"/>
        <v/>
      </c>
      <c r="Q34" s="25" t="str">
        <f t="shared" si="3"/>
        <v/>
      </c>
      <c r="R34" s="25" t="str">
        <f t="shared" si="4"/>
        <v/>
      </c>
      <c r="S34" s="26" t="str">
        <f>IFERROR(VLOOKUP($A34, fundamentus!$A:$S, 19, FALSE)/1000000000, "")</f>
        <v/>
      </c>
      <c r="T34" s="27" t="str">
        <f>IFERROR(VLOOKUP($A34, statusinvest!$A:$Z, 26, FALSE)/1000000, "")</f>
        <v/>
      </c>
      <c r="U34" s="24" t="str">
        <f>IFERROR(VLOOKUP($A34, statusinvest!$A:$D, 4, FALSE), "")</f>
        <v/>
      </c>
      <c r="V34" s="24" t="str">
        <f>IFERROR(VLOOKUP($A34, statusinvest!$A:$E, 5, FALSE), "")</f>
        <v/>
      </c>
      <c r="W34" s="28" t="str">
        <f>IFERROR(1/VLOOKUP($A34, statusinvest!$A:$K, 11, FALSE), "")</f>
        <v/>
      </c>
      <c r="X34" s="24" t="str">
        <f>IFERROR(VLOOKUP($A34, statusinvest!$A:$R, 18, FALSE), "")</f>
        <v/>
      </c>
      <c r="Y34" s="24" t="str">
        <f>IFERROR(VLOOKUP($A34, statusinvest!$A:$T, 20, FALSE), "")</f>
        <v/>
      </c>
      <c r="Z34" s="24" t="str">
        <f>IFERROR(VLOOKUP($A34, statusinvest!$A:$I, 9, FALSE), "")</f>
        <v/>
      </c>
      <c r="AA34" s="24" t="str">
        <f>IFERROR(VLOOKUP($A34, statusinvest!$A:$M, 13, FALSE), "")</f>
        <v/>
      </c>
      <c r="AB34" s="24" t="str">
        <f>IFERROR(VLOOKUP($A34, statusinvest!$A:$Q, 17, FALSE), "")</f>
        <v/>
      </c>
      <c r="AC34" s="17" t="str">
        <f>IFERROR(VLOOKUP($A34, statusinvest!$A:$Z, 25, FALSE), "")</f>
        <v/>
      </c>
      <c r="AD34" s="17" t="str">
        <f>IFERROR(VLOOKUP($A34, statusinvest!$A:$C, 3, FALSE), "")</f>
        <v/>
      </c>
      <c r="AF34" s="29" t="str">
        <f>IFERROR(VLOOKUP($A34, forecast!$A:$F, 2, FALSE), "")</f>
        <v/>
      </c>
      <c r="AG34" s="29" t="str">
        <f>IFERROR(VLOOKUP($A34, forecast!$A:$F, 3, FALSE), "")</f>
        <v/>
      </c>
      <c r="AH34" s="29" t="str">
        <f>IFERROR(VLOOKUP($A34, forecast!$A:$F, 4, FALSE), "")</f>
        <v/>
      </c>
      <c r="AI34" s="29" t="str">
        <f>IFERROR(VLOOKUP($A34, forecast!$A:$F, 5, FALSE), "")</f>
        <v/>
      </c>
      <c r="AJ34" s="29" t="str">
        <f>IFERROR(VLOOKUP($A34, forecast!$A:$F, 6, FALSE), "")</f>
        <v/>
      </c>
      <c r="AK34" s="30" t="str">
        <f>IFERROR(VLOOKUP($A34, forecast!$A:$AS, 38, FALSE), "")</f>
        <v/>
      </c>
      <c r="AL34" s="30" t="str">
        <f>IFERROR(VLOOKUP($A34, forecast!$A:$AS, 39, FALSE), "")</f>
        <v/>
      </c>
      <c r="AM34" s="30" t="str">
        <f>IFERROR(VLOOKUP($A34, forecast!$A:$AS, 40, FALSE), "")</f>
        <v/>
      </c>
      <c r="AN34" s="30" t="str">
        <f>IFERROR(VLOOKUP($A34, forecast!$A:$AS, 41, FALSE), "")</f>
        <v/>
      </c>
      <c r="AO34" s="30" t="str">
        <f>IFERROR(VLOOKUP($A34, forecast!$A:$AS, 42, FALSE), "")</f>
        <v/>
      </c>
      <c r="AP34" s="31" t="str">
        <f>IFERROR(IF(VLOOKUP($A34, forecast!$A:$AS, 43, FALSE)="", "", (VLOOKUP($A34, forecast!$A:$AS, 43, FALSE)-$H34)/$H34), "")
</f>
        <v/>
      </c>
      <c r="AQ34" s="31" t="str">
        <f>IFERROR(IF(VLOOKUP($A34, forecast!$A:$AS, 44, FALSE)="", "", (VLOOKUP($A34, forecast!$A:$AS, 44, FALSE)-$H34)/$H34), "")
</f>
        <v/>
      </c>
      <c r="AR34" s="31" t="str">
        <f>IFERROR(IF(VLOOKUP($A34, forecast!$A:$AS, 45, FALSE)="", "", (VLOOKUP($A34, forecast!$A:$AS, 45, FALSE)-$H34)/$H34), "")
</f>
        <v/>
      </c>
    </row>
    <row r="35">
      <c r="B35" s="16"/>
      <c r="C35" s="17"/>
      <c r="D35" s="18" t="str">
        <f>IFERROR(VLOOKUP($A35, carteira!$A:$F, 6, FALSE)*H35, "")</f>
        <v/>
      </c>
      <c r="E35" s="19" t="str">
        <f>IFERROR(VLOOKUP($A35, carteira!$A:$C, 3, FALSE), "")</f>
        <v/>
      </c>
      <c r="F35" s="20" t="str">
        <f t="shared" si="1"/>
        <v/>
      </c>
      <c r="G35" s="21"/>
      <c r="H35" s="22" t="str">
        <f>IFERROR(__xludf.DUMMYFUNCTION("IF(ISBLANK(A35), """", HYPERLINK(""https://br.tradingview.com/chart/hAM5aSQ3/?symbol=BMFBOVESPA%3A"" &amp; $A35,GOOGLEFINANCE(""BVMF:""&amp;$A35, ""price"")))"),"")</f>
        <v/>
      </c>
      <c r="I35" s="23" t="str">
        <f>IFERROR(__xludf.DUMMYFUNCTION("IF($H35, ($H35 - INDEX(SORT(GOOGLEFINANCE(""BVMF:""&amp;$A35,""close"", $B$1-7, $B$1), 1, false), 3,2))/$H35, """")"),"")</f>
        <v/>
      </c>
      <c r="J35" s="24" t="str">
        <f>IFERROR(__xludf.DUMMYFUNCTION("IF(ISBLANK(A35), """", SPARKLINE(INDEX(GOOGLEFINANCE(""BVMF:""&amp;$A35, ""price"", EDATE($B$1, -1), $B$1), ,2)))"),"")</f>
        <v/>
      </c>
      <c r="K35" s="23" t="str">
        <f>IFERROR(__xludf.DUMMYFUNCTION("IF($H35, ($H35 - INDEX(GOOGLEFINANCE(""BVMF:""&amp;$A35,""close"", $B$1-30, $B$1), 2,2))/$H35, """")"),"")</f>
        <v/>
      </c>
      <c r="L35" s="24" t="str">
        <f>IFERROR(__xludf.DUMMYFUNCTION("IF(ISBLANK(A35), """", SPARKLINE(INDEX(GOOGLEFINANCE(""BVMF:""&amp;$A35, ""price"", EDATE($B$1, -12), $B$1), ,2)))"),"")</f>
        <v/>
      </c>
      <c r="M35" s="23" t="str">
        <f>IFERROR(__xludf.DUMMYFUNCTION("IF($H35, ($H35 - INDEX(GOOGLEFINANCE(""BVMF:""&amp;$A35,""close"", $B$1-365, $B$1), 2,2))/$H35, """")"),"")</f>
        <v/>
      </c>
      <c r="N35" s="24" t="str">
        <f>IFERROR(__xludf.DUMMYFUNCTION("IF(ISBLANK(A35), """", SPARKLINE(INDEX(GOOGLEFINANCE(""BVMF:""&amp;$A35, ""price"", EDATE($B$1, -60), $B$1), ,2)))"),"")</f>
        <v/>
      </c>
      <c r="O35" s="23" t="str">
        <f>IFERROR(__xludf.DUMMYFUNCTION("IF($H35, ($H35 - INDEX(GOOGLEFINANCE(""BVMF:""&amp;$A35,""close"", $B$1-1825, $B$1), 2,2))/$H35, """")"),"")</f>
        <v/>
      </c>
      <c r="P35" s="25" t="str">
        <f t="shared" si="2"/>
        <v/>
      </c>
      <c r="Q35" s="25" t="str">
        <f t="shared" si="3"/>
        <v/>
      </c>
      <c r="R35" s="25" t="str">
        <f t="shared" si="4"/>
        <v/>
      </c>
      <c r="S35" s="26" t="str">
        <f>IFERROR(VLOOKUP($A35, fundamentus!$A:$S, 19, FALSE)/1000000000, "")</f>
        <v/>
      </c>
      <c r="T35" s="27" t="str">
        <f>IFERROR(VLOOKUP($A35, statusinvest!$A:$Z, 26, FALSE)/1000000, "")</f>
        <v/>
      </c>
      <c r="U35" s="24" t="str">
        <f>IFERROR(VLOOKUP($A35, statusinvest!$A:$D, 4, FALSE), "")</f>
        <v/>
      </c>
      <c r="V35" s="24" t="str">
        <f>IFERROR(VLOOKUP($A35, statusinvest!$A:$E, 5, FALSE), "")</f>
        <v/>
      </c>
      <c r="W35" s="28" t="str">
        <f>IFERROR(1/VLOOKUP($A35, statusinvest!$A:$K, 11, FALSE), "")</f>
        <v/>
      </c>
      <c r="X35" s="24" t="str">
        <f>IFERROR(VLOOKUP($A35, statusinvest!$A:$R, 18, FALSE), "")</f>
        <v/>
      </c>
      <c r="Y35" s="24" t="str">
        <f>IFERROR(VLOOKUP($A35, statusinvest!$A:$T, 20, FALSE), "")</f>
        <v/>
      </c>
      <c r="Z35" s="24" t="str">
        <f>IFERROR(VLOOKUP($A35, statusinvest!$A:$I, 9, FALSE), "")</f>
        <v/>
      </c>
      <c r="AA35" s="24" t="str">
        <f>IFERROR(VLOOKUP($A35, statusinvest!$A:$M, 13, FALSE), "")</f>
        <v/>
      </c>
      <c r="AB35" s="24" t="str">
        <f>IFERROR(VLOOKUP($A35, statusinvest!$A:$Q, 17, FALSE), "")</f>
        <v/>
      </c>
      <c r="AC35" s="17" t="str">
        <f>IFERROR(VLOOKUP($A35, statusinvest!$A:$Z, 25, FALSE), "")</f>
        <v/>
      </c>
      <c r="AD35" s="17" t="str">
        <f>IFERROR(VLOOKUP($A35, statusinvest!$A:$C, 3, FALSE), "")</f>
        <v/>
      </c>
      <c r="AF35" s="29" t="str">
        <f>IFERROR(VLOOKUP($A35, forecast!$A:$F, 2, FALSE), "")</f>
        <v/>
      </c>
      <c r="AG35" s="29" t="str">
        <f>IFERROR(VLOOKUP($A35, forecast!$A:$F, 3, FALSE), "")</f>
        <v/>
      </c>
      <c r="AH35" s="29" t="str">
        <f>IFERROR(VLOOKUP($A35, forecast!$A:$F, 4, FALSE), "")</f>
        <v/>
      </c>
      <c r="AI35" s="29" t="str">
        <f>IFERROR(VLOOKUP($A35, forecast!$A:$F, 5, FALSE), "")</f>
        <v/>
      </c>
      <c r="AJ35" s="29" t="str">
        <f>IFERROR(VLOOKUP($A35, forecast!$A:$F, 6, FALSE), "")</f>
        <v/>
      </c>
      <c r="AK35" s="30" t="str">
        <f>IFERROR(VLOOKUP($A35, forecast!$A:$AS, 38, FALSE), "")</f>
        <v/>
      </c>
      <c r="AL35" s="30" t="str">
        <f>IFERROR(VLOOKUP($A35, forecast!$A:$AS, 39, FALSE), "")</f>
        <v/>
      </c>
      <c r="AM35" s="30" t="str">
        <f>IFERROR(VLOOKUP($A35, forecast!$A:$AS, 40, FALSE), "")</f>
        <v/>
      </c>
      <c r="AN35" s="30" t="str">
        <f>IFERROR(VLOOKUP($A35, forecast!$A:$AS, 41, FALSE), "")</f>
        <v/>
      </c>
      <c r="AO35" s="30" t="str">
        <f>IFERROR(VLOOKUP($A35, forecast!$A:$AS, 42, FALSE), "")</f>
        <v/>
      </c>
      <c r="AP35" s="31" t="str">
        <f>IFERROR(IF(VLOOKUP($A35, forecast!$A:$AS, 43, FALSE)="", "", (VLOOKUP($A35, forecast!$A:$AS, 43, FALSE)-$H35)/$H35), "")
</f>
        <v/>
      </c>
      <c r="AQ35" s="31" t="str">
        <f>IFERROR(IF(VLOOKUP($A35, forecast!$A:$AS, 44, FALSE)="", "", (VLOOKUP($A35, forecast!$A:$AS, 44, FALSE)-$H35)/$H35), "")
</f>
        <v/>
      </c>
      <c r="AR35" s="31" t="str">
        <f>IFERROR(IF(VLOOKUP($A35, forecast!$A:$AS, 45, FALSE)="", "", (VLOOKUP($A35, forecast!$A:$AS, 45, FALSE)-$H35)/$H35), "")
</f>
        <v/>
      </c>
    </row>
    <row r="36">
      <c r="B36" s="16"/>
      <c r="C36" s="17"/>
      <c r="D36" s="18" t="str">
        <f>IFERROR(VLOOKUP($A36, carteira!$A:$F, 6, FALSE)*H36, "")</f>
        <v/>
      </c>
      <c r="E36" s="19" t="str">
        <f>IFERROR(VLOOKUP($A36, carteira!$A:$C, 3, FALSE), "")</f>
        <v/>
      </c>
      <c r="F36" s="20" t="str">
        <f t="shared" si="1"/>
        <v/>
      </c>
      <c r="G36" s="21"/>
      <c r="H36" s="22" t="str">
        <f>IFERROR(__xludf.DUMMYFUNCTION("IF(ISBLANK(A36), """", HYPERLINK(""https://br.tradingview.com/chart/hAM5aSQ3/?symbol=BMFBOVESPA%3A"" &amp; $A36,GOOGLEFINANCE(""BVMF:""&amp;$A36, ""price"")))"),"")</f>
        <v/>
      </c>
      <c r="I36" s="23" t="str">
        <f>IFERROR(__xludf.DUMMYFUNCTION("IF($H36, ($H36 - INDEX(SORT(GOOGLEFINANCE(""BVMF:""&amp;$A36,""close"", $B$1-7, $B$1), 1, false), 3,2))/$H36, """")"),"")</f>
        <v/>
      </c>
      <c r="J36" s="24" t="str">
        <f>IFERROR(__xludf.DUMMYFUNCTION("IF(ISBLANK(A36), """", SPARKLINE(INDEX(GOOGLEFINANCE(""BVMF:""&amp;$A36, ""price"", EDATE($B$1, -1), $B$1), ,2)))"),"")</f>
        <v/>
      </c>
      <c r="K36" s="23" t="str">
        <f>IFERROR(__xludf.DUMMYFUNCTION("IF($H36, ($H36 - INDEX(GOOGLEFINANCE(""BVMF:""&amp;$A36,""close"", $B$1-30, $B$1), 2,2))/$H36, """")"),"")</f>
        <v/>
      </c>
      <c r="L36" s="24" t="str">
        <f>IFERROR(__xludf.DUMMYFUNCTION("IF(ISBLANK(A36), """", SPARKLINE(INDEX(GOOGLEFINANCE(""BVMF:""&amp;$A36, ""price"", EDATE($B$1, -12), $B$1), ,2)))"),"")</f>
        <v/>
      </c>
      <c r="M36" s="23" t="str">
        <f>IFERROR(__xludf.DUMMYFUNCTION("IF($H36, ($H36 - INDEX(GOOGLEFINANCE(""BVMF:""&amp;$A36,""close"", $B$1-365, $B$1), 2,2))/$H36, """")"),"")</f>
        <v/>
      </c>
      <c r="N36" s="24" t="str">
        <f>IFERROR(__xludf.DUMMYFUNCTION("IF(ISBLANK(A36), """", SPARKLINE(INDEX(GOOGLEFINANCE(""BVMF:""&amp;$A36, ""price"", EDATE($B$1, -60), $B$1), ,2)))"),"")</f>
        <v/>
      </c>
      <c r="O36" s="23" t="str">
        <f>IFERROR(__xludf.DUMMYFUNCTION("IF($H36, ($H36 - INDEX(GOOGLEFINANCE(""BVMF:""&amp;$A36,""close"", $B$1-1825, $B$1), 2,2))/$H36, """")"),"")</f>
        <v/>
      </c>
      <c r="P36" s="25" t="str">
        <f t="shared" si="2"/>
        <v/>
      </c>
      <c r="Q36" s="25" t="str">
        <f t="shared" si="3"/>
        <v/>
      </c>
      <c r="R36" s="25" t="str">
        <f t="shared" si="4"/>
        <v/>
      </c>
      <c r="S36" s="26" t="str">
        <f>IFERROR(VLOOKUP($A36, fundamentus!$A:$S, 19, FALSE)/1000000000, "")</f>
        <v/>
      </c>
      <c r="T36" s="27" t="str">
        <f>IFERROR(VLOOKUP($A36, statusinvest!$A:$Z, 26, FALSE)/1000000, "")</f>
        <v/>
      </c>
      <c r="U36" s="24" t="str">
        <f>IFERROR(VLOOKUP($A36, statusinvest!$A:$D, 4, FALSE), "")</f>
        <v/>
      </c>
      <c r="V36" s="24" t="str">
        <f>IFERROR(VLOOKUP($A36, statusinvest!$A:$E, 5, FALSE), "")</f>
        <v/>
      </c>
      <c r="W36" s="28" t="str">
        <f>IFERROR(1/VLOOKUP($A36, statusinvest!$A:$K, 11, FALSE), "")</f>
        <v/>
      </c>
      <c r="X36" s="24" t="str">
        <f>IFERROR(VLOOKUP($A36, statusinvest!$A:$R, 18, FALSE), "")</f>
        <v/>
      </c>
      <c r="Y36" s="24" t="str">
        <f>IFERROR(VLOOKUP($A36, statusinvest!$A:$T, 20, FALSE), "")</f>
        <v/>
      </c>
      <c r="Z36" s="24" t="str">
        <f>IFERROR(VLOOKUP($A36, statusinvest!$A:$I, 9, FALSE), "")</f>
        <v/>
      </c>
      <c r="AA36" s="24" t="str">
        <f>IFERROR(VLOOKUP($A36, statusinvest!$A:$M, 13, FALSE), "")</f>
        <v/>
      </c>
      <c r="AB36" s="24" t="str">
        <f>IFERROR(VLOOKUP($A36, statusinvest!$A:$Q, 17, FALSE), "")</f>
        <v/>
      </c>
      <c r="AC36" s="17" t="str">
        <f>IFERROR(VLOOKUP($A36, statusinvest!$A:$Z, 25, FALSE), "")</f>
        <v/>
      </c>
      <c r="AD36" s="17" t="str">
        <f>IFERROR(VLOOKUP($A36, statusinvest!$A:$C, 3, FALSE), "")</f>
        <v/>
      </c>
      <c r="AF36" s="29" t="str">
        <f>IFERROR(VLOOKUP($A36, forecast!$A:$F, 2, FALSE), "")</f>
        <v/>
      </c>
      <c r="AG36" s="29" t="str">
        <f>IFERROR(VLOOKUP($A36, forecast!$A:$F, 3, FALSE), "")</f>
        <v/>
      </c>
      <c r="AH36" s="29" t="str">
        <f>IFERROR(VLOOKUP($A36, forecast!$A:$F, 4, FALSE), "")</f>
        <v/>
      </c>
      <c r="AI36" s="29" t="str">
        <f>IFERROR(VLOOKUP($A36, forecast!$A:$F, 5, FALSE), "")</f>
        <v/>
      </c>
      <c r="AJ36" s="29" t="str">
        <f>IFERROR(VLOOKUP($A36, forecast!$A:$F, 6, FALSE), "")</f>
        <v/>
      </c>
      <c r="AK36" s="30" t="str">
        <f>IFERROR(VLOOKUP($A36, forecast!$A:$AS, 38, FALSE), "")</f>
        <v/>
      </c>
      <c r="AL36" s="30" t="str">
        <f>IFERROR(VLOOKUP($A36, forecast!$A:$AS, 39, FALSE), "")</f>
        <v/>
      </c>
      <c r="AM36" s="30" t="str">
        <f>IFERROR(VLOOKUP($A36, forecast!$A:$AS, 40, FALSE), "")</f>
        <v/>
      </c>
      <c r="AN36" s="30" t="str">
        <f>IFERROR(VLOOKUP($A36, forecast!$A:$AS, 41, FALSE), "")</f>
        <v/>
      </c>
      <c r="AO36" s="30" t="str">
        <f>IFERROR(VLOOKUP($A36, forecast!$A:$AS, 42, FALSE), "")</f>
        <v/>
      </c>
      <c r="AP36" s="31" t="str">
        <f>IFERROR(IF(VLOOKUP($A36, forecast!$A:$AS, 43, FALSE)="", "", (VLOOKUP($A36, forecast!$A:$AS, 43, FALSE)-$H36)/$H36), "")
</f>
        <v/>
      </c>
      <c r="AQ36" s="31" t="str">
        <f>IFERROR(IF(VLOOKUP($A36, forecast!$A:$AS, 44, FALSE)="", "", (VLOOKUP($A36, forecast!$A:$AS, 44, FALSE)-$H36)/$H36), "")
</f>
        <v/>
      </c>
      <c r="AR36" s="31" t="str">
        <f>IFERROR(IF(VLOOKUP($A36, forecast!$A:$AS, 45, FALSE)="", "", (VLOOKUP($A36, forecast!$A:$AS, 45, FALSE)-$H36)/$H36), "")
</f>
        <v/>
      </c>
    </row>
    <row r="37">
      <c r="B37" s="16"/>
      <c r="C37" s="17"/>
      <c r="D37" s="18" t="str">
        <f>IFERROR(VLOOKUP($A37, carteira!$A:$F, 6, FALSE)*H37, "")</f>
        <v/>
      </c>
      <c r="E37" s="19" t="str">
        <f>IFERROR(VLOOKUP($A37, carteira!$A:$C, 3, FALSE), "")</f>
        <v/>
      </c>
      <c r="F37" s="20" t="str">
        <f t="shared" si="1"/>
        <v/>
      </c>
      <c r="G37" s="21"/>
      <c r="H37" s="22" t="str">
        <f>IFERROR(__xludf.DUMMYFUNCTION("IF(ISBLANK(A37), """", HYPERLINK(""https://br.tradingview.com/chart/hAM5aSQ3/?symbol=BMFBOVESPA%3A"" &amp; $A37,GOOGLEFINANCE(""BVMF:""&amp;$A37, ""price"")))"),"")</f>
        <v/>
      </c>
      <c r="I37" s="23" t="str">
        <f>IFERROR(__xludf.DUMMYFUNCTION("IF($H37, ($H37 - INDEX(SORT(GOOGLEFINANCE(""BVMF:""&amp;$A37,""close"", $B$1-7, $B$1), 1, false), 3,2))/$H37, """")"),"")</f>
        <v/>
      </c>
      <c r="J37" s="24" t="str">
        <f>IFERROR(__xludf.DUMMYFUNCTION("IF(ISBLANK(A37), """", SPARKLINE(INDEX(GOOGLEFINANCE(""BVMF:""&amp;$A37, ""price"", EDATE($B$1, -1), $B$1), ,2)))"),"")</f>
        <v/>
      </c>
      <c r="K37" s="23" t="str">
        <f>IFERROR(__xludf.DUMMYFUNCTION("IF($H37, ($H37 - INDEX(GOOGLEFINANCE(""BVMF:""&amp;$A37,""close"", $B$1-30, $B$1), 2,2))/$H37, """")"),"")</f>
        <v/>
      </c>
      <c r="L37" s="24" t="str">
        <f>IFERROR(__xludf.DUMMYFUNCTION("IF(ISBLANK(A37), """", SPARKLINE(INDEX(GOOGLEFINANCE(""BVMF:""&amp;$A37, ""price"", EDATE($B$1, -12), $B$1), ,2)))"),"")</f>
        <v/>
      </c>
      <c r="M37" s="23" t="str">
        <f>IFERROR(__xludf.DUMMYFUNCTION("IF($H37, ($H37 - INDEX(GOOGLEFINANCE(""BVMF:""&amp;$A37,""close"", $B$1-365, $B$1), 2,2))/$H37, """")"),"")</f>
        <v/>
      </c>
      <c r="N37" s="24" t="str">
        <f>IFERROR(__xludf.DUMMYFUNCTION("IF(ISBLANK(A37), """", SPARKLINE(INDEX(GOOGLEFINANCE(""BVMF:""&amp;$A37, ""price"", EDATE($B$1, -60), $B$1), ,2)))"),"")</f>
        <v/>
      </c>
      <c r="O37" s="23" t="str">
        <f>IFERROR(__xludf.DUMMYFUNCTION("IF($H37, ($H37 - INDEX(GOOGLEFINANCE(""BVMF:""&amp;$A37,""close"", $B$1-1825, $B$1), 2,2))/$H37, """")"),"")</f>
        <v/>
      </c>
      <c r="P37" s="25" t="str">
        <f t="shared" si="2"/>
        <v/>
      </c>
      <c r="Q37" s="25" t="str">
        <f t="shared" si="3"/>
        <v/>
      </c>
      <c r="R37" s="25" t="str">
        <f t="shared" si="4"/>
        <v/>
      </c>
      <c r="S37" s="26" t="str">
        <f>IFERROR(VLOOKUP($A37, fundamentus!$A:$S, 19, FALSE)/1000000000, "")</f>
        <v/>
      </c>
      <c r="T37" s="27" t="str">
        <f>IFERROR(VLOOKUP($A37, statusinvest!$A:$Z, 26, FALSE)/1000000, "")</f>
        <v/>
      </c>
      <c r="U37" s="24" t="str">
        <f>IFERROR(VLOOKUP($A37, statusinvest!$A:$D, 4, FALSE), "")</f>
        <v/>
      </c>
      <c r="V37" s="24" t="str">
        <f>IFERROR(VLOOKUP($A37, statusinvest!$A:$E, 5, FALSE), "")</f>
        <v/>
      </c>
      <c r="W37" s="28" t="str">
        <f>IFERROR(1/VLOOKUP($A37, statusinvest!$A:$K, 11, FALSE), "")</f>
        <v/>
      </c>
      <c r="X37" s="24" t="str">
        <f>IFERROR(VLOOKUP($A37, statusinvest!$A:$R, 18, FALSE), "")</f>
        <v/>
      </c>
      <c r="Y37" s="24" t="str">
        <f>IFERROR(VLOOKUP($A37, statusinvest!$A:$T, 20, FALSE), "")</f>
        <v/>
      </c>
      <c r="Z37" s="24" t="str">
        <f>IFERROR(VLOOKUP($A37, statusinvest!$A:$I, 9, FALSE), "")</f>
        <v/>
      </c>
      <c r="AA37" s="24" t="str">
        <f>IFERROR(VLOOKUP($A37, statusinvest!$A:$M, 13, FALSE), "")</f>
        <v/>
      </c>
      <c r="AB37" s="24" t="str">
        <f>IFERROR(VLOOKUP($A37, statusinvest!$A:$Q, 17, FALSE), "")</f>
        <v/>
      </c>
      <c r="AC37" s="17" t="str">
        <f>IFERROR(VLOOKUP($A37, statusinvest!$A:$Z, 25, FALSE), "")</f>
        <v/>
      </c>
      <c r="AD37" s="17" t="str">
        <f>IFERROR(VLOOKUP($A37, statusinvest!$A:$C, 3, FALSE), "")</f>
        <v/>
      </c>
      <c r="AF37" s="29" t="str">
        <f>IFERROR(VLOOKUP($A37, forecast!$A:$F, 2, FALSE), "")</f>
        <v/>
      </c>
      <c r="AG37" s="29" t="str">
        <f>IFERROR(VLOOKUP($A37, forecast!$A:$F, 3, FALSE), "")</f>
        <v/>
      </c>
      <c r="AH37" s="29" t="str">
        <f>IFERROR(VLOOKUP($A37, forecast!$A:$F, 4, FALSE), "")</f>
        <v/>
      </c>
      <c r="AI37" s="29" t="str">
        <f>IFERROR(VLOOKUP($A37, forecast!$A:$F, 5, FALSE), "")</f>
        <v/>
      </c>
      <c r="AJ37" s="29" t="str">
        <f>IFERROR(VLOOKUP($A37, forecast!$A:$F, 6, FALSE), "")</f>
        <v/>
      </c>
      <c r="AK37" s="30" t="str">
        <f>IFERROR(VLOOKUP($A37, forecast!$A:$AS, 38, FALSE), "")</f>
        <v/>
      </c>
      <c r="AL37" s="30" t="str">
        <f>IFERROR(VLOOKUP($A37, forecast!$A:$AS, 39, FALSE), "")</f>
        <v/>
      </c>
      <c r="AM37" s="30" t="str">
        <f>IFERROR(VLOOKUP($A37, forecast!$A:$AS, 40, FALSE), "")</f>
        <v/>
      </c>
      <c r="AN37" s="30" t="str">
        <f>IFERROR(VLOOKUP($A37, forecast!$A:$AS, 41, FALSE), "")</f>
        <v/>
      </c>
      <c r="AO37" s="30" t="str">
        <f>IFERROR(VLOOKUP($A37, forecast!$A:$AS, 42, FALSE), "")</f>
        <v/>
      </c>
      <c r="AP37" s="31" t="str">
        <f>IFERROR(IF(VLOOKUP($A37, forecast!$A:$AS, 43, FALSE)="", "", (VLOOKUP($A37, forecast!$A:$AS, 43, FALSE)-$H37)/$H37), "")
</f>
        <v/>
      </c>
      <c r="AQ37" s="31" t="str">
        <f>IFERROR(IF(VLOOKUP($A37, forecast!$A:$AS, 44, FALSE)="", "", (VLOOKUP($A37, forecast!$A:$AS, 44, FALSE)-$H37)/$H37), "")
</f>
        <v/>
      </c>
      <c r="AR37" s="31" t="str">
        <f>IFERROR(IF(VLOOKUP($A37, forecast!$A:$AS, 45, FALSE)="", "", (VLOOKUP($A37, forecast!$A:$AS, 45, FALSE)-$H37)/$H37), "")
</f>
        <v/>
      </c>
    </row>
    <row r="38">
      <c r="B38" s="16"/>
      <c r="C38" s="17"/>
      <c r="D38" s="18" t="str">
        <f>IFERROR(VLOOKUP($A38, carteira!$A:$F, 6, FALSE)*H38, "")</f>
        <v/>
      </c>
      <c r="E38" s="19" t="str">
        <f>IFERROR(VLOOKUP($A38, carteira!$A:$C, 3, FALSE), "")</f>
        <v/>
      </c>
      <c r="F38" s="20" t="str">
        <f t="shared" si="1"/>
        <v/>
      </c>
      <c r="G38" s="21"/>
      <c r="H38" s="22" t="str">
        <f>IFERROR(__xludf.DUMMYFUNCTION("IF(ISBLANK(A38), """", HYPERLINK(""https://br.tradingview.com/chart/hAM5aSQ3/?symbol=BMFBOVESPA%3A"" &amp; $A38,GOOGLEFINANCE(""BVMF:""&amp;$A38, ""price"")))"),"")</f>
        <v/>
      </c>
      <c r="I38" s="23" t="str">
        <f>IFERROR(__xludf.DUMMYFUNCTION("IF($H38, ($H38 - INDEX(SORT(GOOGLEFINANCE(""BVMF:""&amp;$A38,""close"", $B$1-7, $B$1), 1, false), 3,2))/$H38, """")"),"")</f>
        <v/>
      </c>
      <c r="J38" s="24" t="str">
        <f>IFERROR(__xludf.DUMMYFUNCTION("IF(ISBLANK(A38), """", SPARKLINE(INDEX(GOOGLEFINANCE(""BVMF:""&amp;$A38, ""price"", EDATE($B$1, -1), $B$1), ,2)))"),"")</f>
        <v/>
      </c>
      <c r="K38" s="23" t="str">
        <f>IFERROR(__xludf.DUMMYFUNCTION("IF($H38, ($H38 - INDEX(GOOGLEFINANCE(""BVMF:""&amp;$A38,""close"", $B$1-30, $B$1), 2,2))/$H38, """")"),"")</f>
        <v/>
      </c>
      <c r="L38" s="24" t="str">
        <f>IFERROR(__xludf.DUMMYFUNCTION("IF(ISBLANK(A38), """", SPARKLINE(INDEX(GOOGLEFINANCE(""BVMF:""&amp;$A38, ""price"", EDATE($B$1, -12), $B$1), ,2)))"),"")</f>
        <v/>
      </c>
      <c r="M38" s="23" t="str">
        <f>IFERROR(__xludf.DUMMYFUNCTION("IF($H38, ($H38 - INDEX(GOOGLEFINANCE(""BVMF:""&amp;$A38,""close"", $B$1-365, $B$1), 2,2))/$H38, """")"),"")</f>
        <v/>
      </c>
      <c r="N38" s="24" t="str">
        <f>IFERROR(__xludf.DUMMYFUNCTION("IF(ISBLANK(A38), """", SPARKLINE(INDEX(GOOGLEFINANCE(""BVMF:""&amp;$A38, ""price"", EDATE($B$1, -60), $B$1), ,2)))"),"")</f>
        <v/>
      </c>
      <c r="O38" s="23" t="str">
        <f>IFERROR(__xludf.DUMMYFUNCTION("IF($H38, ($H38 - INDEX(GOOGLEFINANCE(""BVMF:""&amp;$A38,""close"", $B$1-1825, $B$1), 2,2))/$H38, """")"),"")</f>
        <v/>
      </c>
      <c r="P38" s="25" t="str">
        <f t="shared" si="2"/>
        <v/>
      </c>
      <c r="Q38" s="25" t="str">
        <f t="shared" si="3"/>
        <v/>
      </c>
      <c r="R38" s="25" t="str">
        <f t="shared" si="4"/>
        <v/>
      </c>
      <c r="S38" s="26" t="str">
        <f>IFERROR(VLOOKUP($A38, fundamentus!$A:$S, 19, FALSE)/1000000000, "")</f>
        <v/>
      </c>
      <c r="T38" s="27" t="str">
        <f>IFERROR(VLOOKUP($A38, statusinvest!$A:$Z, 26, FALSE)/1000000, "")</f>
        <v/>
      </c>
      <c r="U38" s="24" t="str">
        <f>IFERROR(VLOOKUP($A38, statusinvest!$A:$D, 4, FALSE), "")</f>
        <v/>
      </c>
      <c r="V38" s="24" t="str">
        <f>IFERROR(VLOOKUP($A38, statusinvest!$A:$E, 5, FALSE), "")</f>
        <v/>
      </c>
      <c r="W38" s="28" t="str">
        <f>IFERROR(1/VLOOKUP($A38, statusinvest!$A:$K, 11, FALSE), "")</f>
        <v/>
      </c>
      <c r="X38" s="24" t="str">
        <f>IFERROR(VLOOKUP($A38, statusinvest!$A:$R, 18, FALSE), "")</f>
        <v/>
      </c>
      <c r="Y38" s="24" t="str">
        <f>IFERROR(VLOOKUP($A38, statusinvest!$A:$T, 20, FALSE), "")</f>
        <v/>
      </c>
      <c r="Z38" s="24" t="str">
        <f>IFERROR(VLOOKUP($A38, statusinvest!$A:$I, 9, FALSE), "")</f>
        <v/>
      </c>
      <c r="AA38" s="24" t="str">
        <f>IFERROR(VLOOKUP($A38, statusinvest!$A:$M, 13, FALSE), "")</f>
        <v/>
      </c>
      <c r="AB38" s="24" t="str">
        <f>IFERROR(VLOOKUP($A38, statusinvest!$A:$Q, 17, FALSE), "")</f>
        <v/>
      </c>
      <c r="AC38" s="17" t="str">
        <f>IFERROR(VLOOKUP($A38, statusinvest!$A:$Z, 25, FALSE), "")</f>
        <v/>
      </c>
      <c r="AD38" s="17" t="str">
        <f>IFERROR(VLOOKUP($A38, statusinvest!$A:$C, 3, FALSE), "")</f>
        <v/>
      </c>
      <c r="AF38" s="29" t="str">
        <f>IFERROR(VLOOKUP($A38, forecast!$A:$F, 2, FALSE), "")</f>
        <v/>
      </c>
      <c r="AG38" s="29" t="str">
        <f>IFERROR(VLOOKUP($A38, forecast!$A:$F, 3, FALSE), "")</f>
        <v/>
      </c>
      <c r="AH38" s="29" t="str">
        <f>IFERROR(VLOOKUP($A38, forecast!$A:$F, 4, FALSE), "")</f>
        <v/>
      </c>
      <c r="AI38" s="29" t="str">
        <f>IFERROR(VLOOKUP($A38, forecast!$A:$F, 5, FALSE), "")</f>
        <v/>
      </c>
      <c r="AJ38" s="29" t="str">
        <f>IFERROR(VLOOKUP($A38, forecast!$A:$F, 6, FALSE), "")</f>
        <v/>
      </c>
      <c r="AK38" s="30" t="str">
        <f>IFERROR(VLOOKUP($A38, forecast!$A:$AS, 38, FALSE), "")</f>
        <v/>
      </c>
      <c r="AL38" s="30" t="str">
        <f>IFERROR(VLOOKUP($A38, forecast!$A:$AS, 39, FALSE), "")</f>
        <v/>
      </c>
      <c r="AM38" s="30" t="str">
        <f>IFERROR(VLOOKUP($A38, forecast!$A:$AS, 40, FALSE), "")</f>
        <v/>
      </c>
      <c r="AN38" s="30" t="str">
        <f>IFERROR(VLOOKUP($A38, forecast!$A:$AS, 41, FALSE), "")</f>
        <v/>
      </c>
      <c r="AO38" s="30" t="str">
        <f>IFERROR(VLOOKUP($A38, forecast!$A:$AS, 42, FALSE), "")</f>
        <v/>
      </c>
      <c r="AP38" s="31" t="str">
        <f>IFERROR(IF(VLOOKUP($A38, forecast!$A:$AS, 43, FALSE)="", "", (VLOOKUP($A38, forecast!$A:$AS, 43, FALSE)-$H38)/$H38), "")
</f>
        <v/>
      </c>
      <c r="AQ38" s="31" t="str">
        <f>IFERROR(IF(VLOOKUP($A38, forecast!$A:$AS, 44, FALSE)="", "", (VLOOKUP($A38, forecast!$A:$AS, 44, FALSE)-$H38)/$H38), "")
</f>
        <v/>
      </c>
      <c r="AR38" s="31" t="str">
        <f>IFERROR(IF(VLOOKUP($A38, forecast!$A:$AS, 45, FALSE)="", "", (VLOOKUP($A38, forecast!$A:$AS, 45, FALSE)-$H38)/$H38), "")
</f>
        <v/>
      </c>
    </row>
    <row r="39">
      <c r="B39" s="16"/>
      <c r="C39" s="17"/>
      <c r="D39" s="18" t="str">
        <f>IFERROR(VLOOKUP($A39, carteira!$A:$F, 6, FALSE)*H39, "")</f>
        <v/>
      </c>
      <c r="E39" s="19" t="str">
        <f>IFERROR(VLOOKUP($A39, carteira!$A:$C, 3, FALSE), "")</f>
        <v/>
      </c>
      <c r="F39" s="20" t="str">
        <f t="shared" si="1"/>
        <v/>
      </c>
      <c r="G39" s="21"/>
      <c r="H39" s="22" t="str">
        <f>IFERROR(__xludf.DUMMYFUNCTION("IF(ISBLANK(A39), """", HYPERLINK(""https://br.tradingview.com/chart/hAM5aSQ3/?symbol=BMFBOVESPA%3A"" &amp; $A39,GOOGLEFINANCE(""BVMF:""&amp;$A39, ""price"")))"),"")</f>
        <v/>
      </c>
      <c r="I39" s="23" t="str">
        <f>IFERROR(__xludf.DUMMYFUNCTION("IF($H39, ($H39 - INDEX(SORT(GOOGLEFINANCE(""BVMF:""&amp;$A39,""close"", $B$1-7, $B$1), 1, false), 3,2))/$H39, """")"),"")</f>
        <v/>
      </c>
      <c r="J39" s="24" t="str">
        <f>IFERROR(__xludf.DUMMYFUNCTION("IF(ISBLANK(A39), """", SPARKLINE(INDEX(GOOGLEFINANCE(""BVMF:""&amp;$A39, ""price"", EDATE($B$1, -1), $B$1), ,2)))"),"")</f>
        <v/>
      </c>
      <c r="K39" s="23" t="str">
        <f>IFERROR(__xludf.DUMMYFUNCTION("IF($H39, ($H39 - INDEX(GOOGLEFINANCE(""BVMF:""&amp;$A39,""close"", $B$1-30, $B$1), 2,2))/$H39, """")"),"")</f>
        <v/>
      </c>
      <c r="L39" s="24" t="str">
        <f>IFERROR(__xludf.DUMMYFUNCTION("IF(ISBLANK(A39), """", SPARKLINE(INDEX(GOOGLEFINANCE(""BVMF:""&amp;$A39, ""price"", EDATE($B$1, -12), $B$1), ,2)))"),"")</f>
        <v/>
      </c>
      <c r="M39" s="23" t="str">
        <f>IFERROR(__xludf.DUMMYFUNCTION("IF($H39, ($H39 - INDEX(GOOGLEFINANCE(""BVMF:""&amp;$A39,""close"", $B$1-365, $B$1), 2,2))/$H39, """")"),"")</f>
        <v/>
      </c>
      <c r="N39" s="24" t="str">
        <f>IFERROR(__xludf.DUMMYFUNCTION("IF(ISBLANK(A39), """", SPARKLINE(INDEX(GOOGLEFINANCE(""BVMF:""&amp;$A39, ""price"", EDATE($B$1, -60), $B$1), ,2)))"),"")</f>
        <v/>
      </c>
      <c r="O39" s="23" t="str">
        <f>IFERROR(__xludf.DUMMYFUNCTION("IF($H39, ($H39 - INDEX(GOOGLEFINANCE(""BVMF:""&amp;$A39,""close"", $B$1-1825, $B$1), 2,2))/$H39, """")"),"")</f>
        <v/>
      </c>
      <c r="P39" s="25" t="str">
        <f t="shared" si="2"/>
        <v/>
      </c>
      <c r="Q39" s="25" t="str">
        <f t="shared" si="3"/>
        <v/>
      </c>
      <c r="R39" s="25" t="str">
        <f t="shared" si="4"/>
        <v/>
      </c>
      <c r="S39" s="26" t="str">
        <f>IFERROR(VLOOKUP($A39, fundamentus!$A:$S, 19, FALSE)/1000000000, "")</f>
        <v/>
      </c>
      <c r="T39" s="27" t="str">
        <f>IFERROR(VLOOKUP($A39, statusinvest!$A:$Z, 26, FALSE)/1000000, "")</f>
        <v/>
      </c>
      <c r="U39" s="24" t="str">
        <f>IFERROR(VLOOKUP($A39, statusinvest!$A:$D, 4, FALSE), "")</f>
        <v/>
      </c>
      <c r="V39" s="24" t="str">
        <f>IFERROR(VLOOKUP($A39, statusinvest!$A:$E, 5, FALSE), "")</f>
        <v/>
      </c>
      <c r="W39" s="28" t="str">
        <f>IFERROR(1/VLOOKUP($A39, statusinvest!$A:$K, 11, FALSE), "")</f>
        <v/>
      </c>
      <c r="X39" s="24" t="str">
        <f>IFERROR(VLOOKUP($A39, statusinvest!$A:$R, 18, FALSE), "")</f>
        <v/>
      </c>
      <c r="Y39" s="24" t="str">
        <f>IFERROR(VLOOKUP($A39, statusinvest!$A:$T, 20, FALSE), "")</f>
        <v/>
      </c>
      <c r="Z39" s="24" t="str">
        <f>IFERROR(VLOOKUP($A39, statusinvest!$A:$I, 9, FALSE), "")</f>
        <v/>
      </c>
      <c r="AA39" s="24" t="str">
        <f>IFERROR(VLOOKUP($A39, statusinvest!$A:$M, 13, FALSE), "")</f>
        <v/>
      </c>
      <c r="AB39" s="24" t="str">
        <f>IFERROR(VLOOKUP($A39, statusinvest!$A:$Q, 17, FALSE), "")</f>
        <v/>
      </c>
      <c r="AC39" s="17" t="str">
        <f>IFERROR(VLOOKUP($A39, statusinvest!$A:$Z, 25, FALSE), "")</f>
        <v/>
      </c>
      <c r="AD39" s="17" t="str">
        <f>IFERROR(VLOOKUP($A39, statusinvest!$A:$C, 3, FALSE), "")</f>
        <v/>
      </c>
      <c r="AF39" s="29" t="str">
        <f>IFERROR(VLOOKUP($A39, forecast!$A:$F, 2, FALSE), "")</f>
        <v/>
      </c>
      <c r="AG39" s="29" t="str">
        <f>IFERROR(VLOOKUP($A39, forecast!$A:$F, 3, FALSE), "")</f>
        <v/>
      </c>
      <c r="AH39" s="29" t="str">
        <f>IFERROR(VLOOKUP($A39, forecast!$A:$F, 4, FALSE), "")</f>
        <v/>
      </c>
      <c r="AI39" s="29" t="str">
        <f>IFERROR(VLOOKUP($A39, forecast!$A:$F, 5, FALSE), "")</f>
        <v/>
      </c>
      <c r="AJ39" s="29" t="str">
        <f>IFERROR(VLOOKUP($A39, forecast!$A:$F, 6, FALSE), "")</f>
        <v/>
      </c>
      <c r="AK39" s="30" t="str">
        <f>IFERROR(VLOOKUP($A39, forecast!$A:$AS, 38, FALSE), "")</f>
        <v/>
      </c>
      <c r="AL39" s="30" t="str">
        <f>IFERROR(VLOOKUP($A39, forecast!$A:$AS, 39, FALSE), "")</f>
        <v/>
      </c>
      <c r="AM39" s="30" t="str">
        <f>IFERROR(VLOOKUP($A39, forecast!$A:$AS, 40, FALSE), "")</f>
        <v/>
      </c>
      <c r="AN39" s="30" t="str">
        <f>IFERROR(VLOOKUP($A39, forecast!$A:$AS, 41, FALSE), "")</f>
        <v/>
      </c>
      <c r="AO39" s="30" t="str">
        <f>IFERROR(VLOOKUP($A39, forecast!$A:$AS, 42, FALSE), "")</f>
        <v/>
      </c>
      <c r="AP39" s="31" t="str">
        <f>IFERROR(IF(VLOOKUP($A39, forecast!$A:$AS, 43, FALSE)="", "", (VLOOKUP($A39, forecast!$A:$AS, 43, FALSE)-$H39)/$H39), "")
</f>
        <v/>
      </c>
      <c r="AQ39" s="31" t="str">
        <f>IFERROR(IF(VLOOKUP($A39, forecast!$A:$AS, 44, FALSE)="", "", (VLOOKUP($A39, forecast!$A:$AS, 44, FALSE)-$H39)/$H39), "")
</f>
        <v/>
      </c>
      <c r="AR39" s="31" t="str">
        <f>IFERROR(IF(VLOOKUP($A39, forecast!$A:$AS, 45, FALSE)="", "", (VLOOKUP($A39, forecast!$A:$AS, 45, FALSE)-$H39)/$H39), "")
</f>
        <v/>
      </c>
    </row>
    <row r="40">
      <c r="B40" s="16"/>
      <c r="C40" s="17"/>
      <c r="D40" s="18" t="str">
        <f>IFERROR(VLOOKUP($A40, carteira!$A:$F, 6, FALSE)*H40, "")</f>
        <v/>
      </c>
      <c r="E40" s="19" t="str">
        <f>IFERROR(VLOOKUP($A40, carteira!$A:$C, 3, FALSE), "")</f>
        <v/>
      </c>
      <c r="F40" s="20" t="str">
        <f t="shared" si="1"/>
        <v/>
      </c>
      <c r="G40" s="21"/>
      <c r="H40" s="22" t="str">
        <f>IFERROR(__xludf.DUMMYFUNCTION("IF(ISBLANK(A40), """", HYPERLINK(""https://br.tradingview.com/chart/hAM5aSQ3/?symbol=BMFBOVESPA%3A"" &amp; $A40,GOOGLEFINANCE(""BVMF:""&amp;$A40, ""price"")))"),"")</f>
        <v/>
      </c>
      <c r="I40" s="23" t="str">
        <f>IFERROR(__xludf.DUMMYFUNCTION("IF($H40, ($H40 - INDEX(SORT(GOOGLEFINANCE(""BVMF:""&amp;$A40,""close"", $B$1-7, $B$1), 1, false), 3,2))/$H40, """")"),"")</f>
        <v/>
      </c>
      <c r="J40" s="24" t="str">
        <f>IFERROR(__xludf.DUMMYFUNCTION("IF(ISBLANK(A40), """", SPARKLINE(INDEX(GOOGLEFINANCE(""BVMF:""&amp;$A40, ""price"", EDATE($B$1, -1), $B$1), ,2)))"),"")</f>
        <v/>
      </c>
      <c r="K40" s="23" t="str">
        <f>IFERROR(__xludf.DUMMYFUNCTION("IF($H40, ($H40 - INDEX(GOOGLEFINANCE(""BVMF:""&amp;$A40,""close"", $B$1-30, $B$1), 2,2))/$H40, """")"),"")</f>
        <v/>
      </c>
      <c r="L40" s="24" t="str">
        <f>IFERROR(__xludf.DUMMYFUNCTION("IF(ISBLANK(A40), """", SPARKLINE(INDEX(GOOGLEFINANCE(""BVMF:""&amp;$A40, ""price"", EDATE($B$1, -12), $B$1), ,2)))"),"")</f>
        <v/>
      </c>
      <c r="M40" s="23" t="str">
        <f>IFERROR(__xludf.DUMMYFUNCTION("IF($H40, ($H40 - INDEX(GOOGLEFINANCE(""BVMF:""&amp;$A40,""close"", $B$1-365, $B$1), 2,2))/$H40, """")"),"")</f>
        <v/>
      </c>
      <c r="N40" s="24" t="str">
        <f>IFERROR(__xludf.DUMMYFUNCTION("IF(ISBLANK(A40), """", SPARKLINE(INDEX(GOOGLEFINANCE(""BVMF:""&amp;$A40, ""price"", EDATE($B$1, -60), $B$1), ,2)))"),"")</f>
        <v/>
      </c>
      <c r="O40" s="23" t="str">
        <f>IFERROR(__xludf.DUMMYFUNCTION("IF($H40, ($H40 - INDEX(GOOGLEFINANCE(""BVMF:""&amp;$A40,""close"", $B$1-1825, $B$1), 2,2))/$H40, """")"),"")</f>
        <v/>
      </c>
      <c r="P40" s="25" t="str">
        <f t="shared" si="2"/>
        <v/>
      </c>
      <c r="Q40" s="25" t="str">
        <f t="shared" si="3"/>
        <v/>
      </c>
      <c r="R40" s="25" t="str">
        <f t="shared" si="4"/>
        <v/>
      </c>
      <c r="S40" s="26" t="str">
        <f>IFERROR(VLOOKUP($A40, fundamentus!$A:$S, 19, FALSE)/1000000000, "")</f>
        <v/>
      </c>
      <c r="T40" s="27" t="str">
        <f>IFERROR(VLOOKUP($A40, statusinvest!$A:$Z, 26, FALSE)/1000000, "")</f>
        <v/>
      </c>
      <c r="U40" s="24" t="str">
        <f>IFERROR(VLOOKUP($A40, statusinvest!$A:$D, 4, FALSE), "")</f>
        <v/>
      </c>
      <c r="V40" s="24" t="str">
        <f>IFERROR(VLOOKUP($A40, statusinvest!$A:$E, 5, FALSE), "")</f>
        <v/>
      </c>
      <c r="W40" s="28" t="str">
        <f>IFERROR(1/VLOOKUP($A40, statusinvest!$A:$K, 11, FALSE), "")</f>
        <v/>
      </c>
      <c r="X40" s="24" t="str">
        <f>IFERROR(VLOOKUP($A40, statusinvest!$A:$R, 18, FALSE), "")</f>
        <v/>
      </c>
      <c r="Y40" s="24" t="str">
        <f>IFERROR(VLOOKUP($A40, statusinvest!$A:$T, 20, FALSE), "")</f>
        <v/>
      </c>
      <c r="Z40" s="24" t="str">
        <f>IFERROR(VLOOKUP($A40, statusinvest!$A:$I, 9, FALSE), "")</f>
        <v/>
      </c>
      <c r="AA40" s="24" t="str">
        <f>IFERROR(VLOOKUP($A40, statusinvest!$A:$M, 13, FALSE), "")</f>
        <v/>
      </c>
      <c r="AB40" s="24" t="str">
        <f>IFERROR(VLOOKUP($A40, statusinvest!$A:$Q, 17, FALSE), "")</f>
        <v/>
      </c>
      <c r="AC40" s="17" t="str">
        <f>IFERROR(VLOOKUP($A40, statusinvest!$A:$Z, 25, FALSE), "")</f>
        <v/>
      </c>
      <c r="AD40" s="17" t="str">
        <f>IFERROR(VLOOKUP($A40, statusinvest!$A:$C, 3, FALSE), "")</f>
        <v/>
      </c>
      <c r="AF40" s="29" t="str">
        <f>IFERROR(VLOOKUP($A40, forecast!$A:$F, 2, FALSE), "")</f>
        <v/>
      </c>
      <c r="AG40" s="29" t="str">
        <f>IFERROR(VLOOKUP($A40, forecast!$A:$F, 3, FALSE), "")</f>
        <v/>
      </c>
      <c r="AH40" s="29" t="str">
        <f>IFERROR(VLOOKUP($A40, forecast!$A:$F, 4, FALSE), "")</f>
        <v/>
      </c>
      <c r="AI40" s="29" t="str">
        <f>IFERROR(VLOOKUP($A40, forecast!$A:$F, 5, FALSE), "")</f>
        <v/>
      </c>
      <c r="AJ40" s="29" t="str">
        <f>IFERROR(VLOOKUP($A40, forecast!$A:$F, 6, FALSE), "")</f>
        <v/>
      </c>
      <c r="AK40" s="30" t="str">
        <f>IFERROR(VLOOKUP($A40, forecast!$A:$AS, 38, FALSE), "")</f>
        <v/>
      </c>
      <c r="AL40" s="30" t="str">
        <f>IFERROR(VLOOKUP($A40, forecast!$A:$AS, 39, FALSE), "")</f>
        <v/>
      </c>
      <c r="AM40" s="30" t="str">
        <f>IFERROR(VLOOKUP($A40, forecast!$A:$AS, 40, FALSE), "")</f>
        <v/>
      </c>
      <c r="AN40" s="30" t="str">
        <f>IFERROR(VLOOKUP($A40, forecast!$A:$AS, 41, FALSE), "")</f>
        <v/>
      </c>
      <c r="AO40" s="30" t="str">
        <f>IFERROR(VLOOKUP($A40, forecast!$A:$AS, 42, FALSE), "")</f>
        <v/>
      </c>
      <c r="AP40" s="31" t="str">
        <f>IFERROR(IF(VLOOKUP($A40, forecast!$A:$AS, 43, FALSE)="", "", (VLOOKUP($A40, forecast!$A:$AS, 43, FALSE)-$H40)/$H40), "")
</f>
        <v/>
      </c>
      <c r="AQ40" s="31" t="str">
        <f>IFERROR(IF(VLOOKUP($A40, forecast!$A:$AS, 44, FALSE)="", "", (VLOOKUP($A40, forecast!$A:$AS, 44, FALSE)-$H40)/$H40), "")
</f>
        <v/>
      </c>
      <c r="AR40" s="31" t="str">
        <f>IFERROR(IF(VLOOKUP($A40, forecast!$A:$AS, 45, FALSE)="", "", (VLOOKUP($A40, forecast!$A:$AS, 45, FALSE)-$H40)/$H40), "")
</f>
        <v/>
      </c>
    </row>
    <row r="41">
      <c r="B41" s="16"/>
      <c r="C41" s="17"/>
      <c r="D41" s="18" t="str">
        <f>IFERROR(VLOOKUP($A41, carteira!$A:$F, 6, FALSE)*H41, "")</f>
        <v/>
      </c>
      <c r="E41" s="19" t="str">
        <f>IFERROR(VLOOKUP($A41, carteira!$A:$C, 3, FALSE), "")</f>
        <v/>
      </c>
      <c r="F41" s="20" t="str">
        <f t="shared" si="1"/>
        <v/>
      </c>
      <c r="G41" s="21"/>
      <c r="H41" s="22" t="str">
        <f>IFERROR(__xludf.DUMMYFUNCTION("IF(ISBLANK(A41), """", HYPERLINK(""https://br.tradingview.com/chart/hAM5aSQ3/?symbol=BMFBOVESPA%3A"" &amp; $A41,GOOGLEFINANCE(""BVMF:""&amp;$A41, ""price"")))"),"")</f>
        <v/>
      </c>
      <c r="I41" s="23" t="str">
        <f>IFERROR(__xludf.DUMMYFUNCTION("IF($H41, ($H41 - INDEX(SORT(GOOGLEFINANCE(""BVMF:""&amp;$A41,""close"", $B$1-7, $B$1), 1, false), 3,2))/$H41, """")"),"")</f>
        <v/>
      </c>
      <c r="J41" s="24" t="str">
        <f>IFERROR(__xludf.DUMMYFUNCTION("IF(ISBLANK(A41), """", SPARKLINE(INDEX(GOOGLEFINANCE(""BVMF:""&amp;$A41, ""price"", EDATE($B$1, -1), $B$1), ,2)))"),"")</f>
        <v/>
      </c>
      <c r="K41" s="23" t="str">
        <f>IFERROR(__xludf.DUMMYFUNCTION("IF($H41, ($H41 - INDEX(GOOGLEFINANCE(""BVMF:""&amp;$A41,""close"", $B$1-30, $B$1), 2,2))/$H41, """")"),"")</f>
        <v/>
      </c>
      <c r="L41" s="24" t="str">
        <f>IFERROR(__xludf.DUMMYFUNCTION("IF(ISBLANK(A41), """", SPARKLINE(INDEX(GOOGLEFINANCE(""BVMF:""&amp;$A41, ""price"", EDATE($B$1, -12), $B$1), ,2)))"),"")</f>
        <v/>
      </c>
      <c r="M41" s="23" t="str">
        <f>IFERROR(__xludf.DUMMYFUNCTION("IF($H41, ($H41 - INDEX(GOOGLEFINANCE(""BVMF:""&amp;$A41,""close"", $B$1-365, $B$1), 2,2))/$H41, """")"),"")</f>
        <v/>
      </c>
      <c r="N41" s="24" t="str">
        <f>IFERROR(__xludf.DUMMYFUNCTION("IF(ISBLANK(A41), """", SPARKLINE(INDEX(GOOGLEFINANCE(""BVMF:""&amp;$A41, ""price"", EDATE($B$1, -60), $B$1), ,2)))"),"")</f>
        <v/>
      </c>
      <c r="O41" s="23" t="str">
        <f>IFERROR(__xludf.DUMMYFUNCTION("IF($H41, ($H41 - INDEX(GOOGLEFINANCE(""BVMF:""&amp;$A41,""close"", $B$1-1825, $B$1), 2,2))/$H41, """")"),"")</f>
        <v/>
      </c>
      <c r="P41" s="25" t="str">
        <f t="shared" si="2"/>
        <v/>
      </c>
      <c r="Q41" s="25" t="str">
        <f t="shared" si="3"/>
        <v/>
      </c>
      <c r="R41" s="25" t="str">
        <f t="shared" si="4"/>
        <v/>
      </c>
      <c r="S41" s="26" t="str">
        <f>IFERROR(VLOOKUP($A41, fundamentus!$A:$S, 19, FALSE)/1000000000, "")</f>
        <v/>
      </c>
      <c r="T41" s="27" t="str">
        <f>IFERROR(VLOOKUP($A41, statusinvest!$A:$Z, 26, FALSE)/1000000, "")</f>
        <v/>
      </c>
      <c r="U41" s="24" t="str">
        <f>IFERROR(VLOOKUP($A41, statusinvest!$A:$D, 4, FALSE), "")</f>
        <v/>
      </c>
      <c r="V41" s="24" t="str">
        <f>IFERROR(VLOOKUP($A41, statusinvest!$A:$E, 5, FALSE), "")</f>
        <v/>
      </c>
      <c r="W41" s="28" t="str">
        <f>IFERROR(1/VLOOKUP($A41, statusinvest!$A:$K, 11, FALSE), "")</f>
        <v/>
      </c>
      <c r="X41" s="24" t="str">
        <f>IFERROR(VLOOKUP($A41, statusinvest!$A:$R, 18, FALSE), "")</f>
        <v/>
      </c>
      <c r="Y41" s="24" t="str">
        <f>IFERROR(VLOOKUP($A41, statusinvest!$A:$T, 20, FALSE), "")</f>
        <v/>
      </c>
      <c r="Z41" s="24" t="str">
        <f>IFERROR(VLOOKUP($A41, statusinvest!$A:$I, 9, FALSE), "")</f>
        <v/>
      </c>
      <c r="AA41" s="24" t="str">
        <f>IFERROR(VLOOKUP($A41, statusinvest!$A:$M, 13, FALSE), "")</f>
        <v/>
      </c>
      <c r="AB41" s="24" t="str">
        <f>IFERROR(VLOOKUP($A41, statusinvest!$A:$Q, 17, FALSE), "")</f>
        <v/>
      </c>
      <c r="AC41" s="17" t="str">
        <f>IFERROR(VLOOKUP($A41, statusinvest!$A:$Z, 25, FALSE), "")</f>
        <v/>
      </c>
      <c r="AD41" s="17" t="str">
        <f>IFERROR(VLOOKUP($A41, statusinvest!$A:$C, 3, FALSE), "")</f>
        <v/>
      </c>
      <c r="AF41" s="29" t="str">
        <f>IFERROR(VLOOKUP($A41, forecast!$A:$F, 2, FALSE), "")</f>
        <v/>
      </c>
      <c r="AG41" s="29" t="str">
        <f>IFERROR(VLOOKUP($A41, forecast!$A:$F, 3, FALSE), "")</f>
        <v/>
      </c>
      <c r="AH41" s="29" t="str">
        <f>IFERROR(VLOOKUP($A41, forecast!$A:$F, 4, FALSE), "")</f>
        <v/>
      </c>
      <c r="AI41" s="29" t="str">
        <f>IFERROR(VLOOKUP($A41, forecast!$A:$F, 5, FALSE), "")</f>
        <v/>
      </c>
      <c r="AJ41" s="29" t="str">
        <f>IFERROR(VLOOKUP($A41, forecast!$A:$F, 6, FALSE), "")</f>
        <v/>
      </c>
      <c r="AK41" s="30" t="str">
        <f>IFERROR(VLOOKUP($A41, forecast!$A:$AS, 38, FALSE), "")</f>
        <v/>
      </c>
      <c r="AL41" s="30" t="str">
        <f>IFERROR(VLOOKUP($A41, forecast!$A:$AS, 39, FALSE), "")</f>
        <v/>
      </c>
      <c r="AM41" s="30" t="str">
        <f>IFERROR(VLOOKUP($A41, forecast!$A:$AS, 40, FALSE), "")</f>
        <v/>
      </c>
      <c r="AN41" s="30" t="str">
        <f>IFERROR(VLOOKUP($A41, forecast!$A:$AS, 41, FALSE), "")</f>
        <v/>
      </c>
      <c r="AO41" s="30" t="str">
        <f>IFERROR(VLOOKUP($A41, forecast!$A:$AS, 42, FALSE), "")</f>
        <v/>
      </c>
      <c r="AP41" s="31" t="str">
        <f>IFERROR(IF(VLOOKUP($A41, forecast!$A:$AS, 43, FALSE)="", "", (VLOOKUP($A41, forecast!$A:$AS, 43, FALSE)-$H41)/$H41), "")
</f>
        <v/>
      </c>
      <c r="AQ41" s="31" t="str">
        <f>IFERROR(IF(VLOOKUP($A41, forecast!$A:$AS, 44, FALSE)="", "", (VLOOKUP($A41, forecast!$A:$AS, 44, FALSE)-$H41)/$H41), "")
</f>
        <v/>
      </c>
      <c r="AR41" s="31" t="str">
        <f>IFERROR(IF(VLOOKUP($A41, forecast!$A:$AS, 45, FALSE)="", "", (VLOOKUP($A41, forecast!$A:$AS, 45, FALSE)-$H41)/$H41), "")
</f>
        <v/>
      </c>
    </row>
    <row r="42">
      <c r="B42" s="16"/>
      <c r="C42" s="17"/>
      <c r="D42" s="18" t="str">
        <f>IFERROR(VLOOKUP($A42, carteira!$A:$F, 6, FALSE)*H42, "")</f>
        <v/>
      </c>
      <c r="E42" s="19" t="str">
        <f>IFERROR(VLOOKUP($A42, carteira!$A:$C, 3, FALSE), "")</f>
        <v/>
      </c>
      <c r="F42" s="20" t="str">
        <f t="shared" si="1"/>
        <v/>
      </c>
      <c r="G42" s="21"/>
      <c r="H42" s="22" t="str">
        <f>IFERROR(__xludf.DUMMYFUNCTION("IF(ISBLANK(A42), """", HYPERLINK(""https://br.tradingview.com/chart/hAM5aSQ3/?symbol=BMFBOVESPA%3A"" &amp; $A42,GOOGLEFINANCE(""BVMF:""&amp;$A42, ""price"")))"),"")</f>
        <v/>
      </c>
      <c r="I42" s="23" t="str">
        <f>IFERROR(__xludf.DUMMYFUNCTION("IF($H42, ($H42 - INDEX(SORT(GOOGLEFINANCE(""BVMF:""&amp;$A42,""close"", $B$1-7, $B$1), 1, false), 3,2))/$H42, """")"),"")</f>
        <v/>
      </c>
      <c r="J42" s="24" t="str">
        <f>IFERROR(__xludf.DUMMYFUNCTION("IF(ISBLANK(A42), """", SPARKLINE(INDEX(GOOGLEFINANCE(""BVMF:""&amp;$A42, ""price"", EDATE($B$1, -1), $B$1), ,2)))"),"")</f>
        <v/>
      </c>
      <c r="K42" s="23" t="str">
        <f>IFERROR(__xludf.DUMMYFUNCTION("IF($H42, ($H42 - INDEX(GOOGLEFINANCE(""BVMF:""&amp;$A42,""close"", $B$1-30, $B$1), 2,2))/$H42, """")"),"")</f>
        <v/>
      </c>
      <c r="L42" s="24" t="str">
        <f>IFERROR(__xludf.DUMMYFUNCTION("IF(ISBLANK(A42), """", SPARKLINE(INDEX(GOOGLEFINANCE(""BVMF:""&amp;$A42, ""price"", EDATE($B$1, -12), $B$1), ,2)))"),"")</f>
        <v/>
      </c>
      <c r="M42" s="23" t="str">
        <f>IFERROR(__xludf.DUMMYFUNCTION("IF($H42, ($H42 - INDEX(GOOGLEFINANCE(""BVMF:""&amp;$A42,""close"", $B$1-365, $B$1), 2,2))/$H42, """")"),"")</f>
        <v/>
      </c>
      <c r="N42" s="24" t="str">
        <f>IFERROR(__xludf.DUMMYFUNCTION("IF(ISBLANK(A42), """", SPARKLINE(INDEX(GOOGLEFINANCE(""BVMF:""&amp;$A42, ""price"", EDATE($B$1, -60), $B$1), ,2)))"),"")</f>
        <v/>
      </c>
      <c r="O42" s="23" t="str">
        <f>IFERROR(__xludf.DUMMYFUNCTION("IF($H42, ($H42 - INDEX(GOOGLEFINANCE(""BVMF:""&amp;$A42,""close"", $B$1-1825, $B$1), 2,2))/$H42, """")"),"")</f>
        <v/>
      </c>
      <c r="P42" s="25" t="str">
        <f t="shared" si="2"/>
        <v/>
      </c>
      <c r="Q42" s="25" t="str">
        <f t="shared" si="3"/>
        <v/>
      </c>
      <c r="R42" s="25" t="str">
        <f t="shared" si="4"/>
        <v/>
      </c>
      <c r="S42" s="26" t="str">
        <f>IFERROR(VLOOKUP($A42, fundamentus!$A:$S, 19, FALSE)/1000000000, "")</f>
        <v/>
      </c>
      <c r="T42" s="27" t="str">
        <f>IFERROR(VLOOKUP($A42, statusinvest!$A:$Z, 26, FALSE)/1000000, "")</f>
        <v/>
      </c>
      <c r="U42" s="24" t="str">
        <f>IFERROR(VLOOKUP($A42, statusinvest!$A:$D, 4, FALSE), "")</f>
        <v/>
      </c>
      <c r="V42" s="24" t="str">
        <f>IFERROR(VLOOKUP($A42, statusinvest!$A:$E, 5, FALSE), "")</f>
        <v/>
      </c>
      <c r="W42" s="28" t="str">
        <f>IFERROR(1/VLOOKUP($A42, statusinvest!$A:$K, 11, FALSE), "")</f>
        <v/>
      </c>
      <c r="X42" s="24" t="str">
        <f>IFERROR(VLOOKUP($A42, statusinvest!$A:$R, 18, FALSE), "")</f>
        <v/>
      </c>
      <c r="Y42" s="24" t="str">
        <f>IFERROR(VLOOKUP($A42, statusinvest!$A:$T, 20, FALSE), "")</f>
        <v/>
      </c>
      <c r="Z42" s="24" t="str">
        <f>IFERROR(VLOOKUP($A42, statusinvest!$A:$I, 9, FALSE), "")</f>
        <v/>
      </c>
      <c r="AA42" s="24" t="str">
        <f>IFERROR(VLOOKUP($A42, statusinvest!$A:$M, 13, FALSE), "")</f>
        <v/>
      </c>
      <c r="AB42" s="24" t="str">
        <f>IFERROR(VLOOKUP($A42, statusinvest!$A:$Q, 17, FALSE), "")</f>
        <v/>
      </c>
      <c r="AC42" s="17" t="str">
        <f>IFERROR(VLOOKUP($A42, statusinvest!$A:$Z, 25, FALSE), "")</f>
        <v/>
      </c>
      <c r="AD42" s="17" t="str">
        <f>IFERROR(VLOOKUP($A42, statusinvest!$A:$C, 3, FALSE), "")</f>
        <v/>
      </c>
      <c r="AF42" s="29" t="str">
        <f>IFERROR(VLOOKUP($A42, forecast!$A:$F, 2, FALSE), "")</f>
        <v/>
      </c>
      <c r="AG42" s="29" t="str">
        <f>IFERROR(VLOOKUP($A42, forecast!$A:$F, 3, FALSE), "")</f>
        <v/>
      </c>
      <c r="AH42" s="29" t="str">
        <f>IFERROR(VLOOKUP($A42, forecast!$A:$F, 4, FALSE), "")</f>
        <v/>
      </c>
      <c r="AI42" s="29" t="str">
        <f>IFERROR(VLOOKUP($A42, forecast!$A:$F, 5, FALSE), "")</f>
        <v/>
      </c>
      <c r="AJ42" s="29" t="str">
        <f>IFERROR(VLOOKUP($A42, forecast!$A:$F, 6, FALSE), "")</f>
        <v/>
      </c>
      <c r="AK42" s="30" t="str">
        <f>IFERROR(VLOOKUP($A42, forecast!$A:$AS, 38, FALSE), "")</f>
        <v/>
      </c>
      <c r="AL42" s="30" t="str">
        <f>IFERROR(VLOOKUP($A42, forecast!$A:$AS, 39, FALSE), "")</f>
        <v/>
      </c>
      <c r="AM42" s="30" t="str">
        <f>IFERROR(VLOOKUP($A42, forecast!$A:$AS, 40, FALSE), "")</f>
        <v/>
      </c>
      <c r="AN42" s="30" t="str">
        <f>IFERROR(VLOOKUP($A42, forecast!$A:$AS, 41, FALSE), "")</f>
        <v/>
      </c>
      <c r="AO42" s="30" t="str">
        <f>IFERROR(VLOOKUP($A42, forecast!$A:$AS, 42, FALSE), "")</f>
        <v/>
      </c>
      <c r="AP42" s="31" t="str">
        <f>IFERROR(IF(VLOOKUP($A42, forecast!$A:$AS, 43, FALSE)="", "", (VLOOKUP($A42, forecast!$A:$AS, 43, FALSE)-$H42)/$H42), "")
</f>
        <v/>
      </c>
      <c r="AQ42" s="31" t="str">
        <f>IFERROR(IF(VLOOKUP($A42, forecast!$A:$AS, 44, FALSE)="", "", (VLOOKUP($A42, forecast!$A:$AS, 44, FALSE)-$H42)/$H42), "")
</f>
        <v/>
      </c>
      <c r="AR42" s="31" t="str">
        <f>IFERROR(IF(VLOOKUP($A42, forecast!$A:$AS, 45, FALSE)="", "", (VLOOKUP($A42, forecast!$A:$AS, 45, FALSE)-$H42)/$H42), "")
</f>
        <v/>
      </c>
    </row>
    <row r="43">
      <c r="B43" s="16"/>
      <c r="C43" s="17"/>
      <c r="D43" s="18" t="str">
        <f>IFERROR(VLOOKUP($A43, carteira!$A:$F, 6, FALSE)*H43, "")</f>
        <v/>
      </c>
      <c r="E43" s="19" t="str">
        <f>IFERROR(VLOOKUP($A43, carteira!$A:$C, 3, FALSE), "")</f>
        <v/>
      </c>
      <c r="F43" s="20" t="str">
        <f t="shared" si="1"/>
        <v/>
      </c>
      <c r="G43" s="21"/>
      <c r="H43" s="22" t="str">
        <f>IFERROR(__xludf.DUMMYFUNCTION("IF(ISBLANK(A43), """", HYPERLINK(""https://br.tradingview.com/chart/hAM5aSQ3/?symbol=BMFBOVESPA%3A"" &amp; $A43,GOOGLEFINANCE(""BVMF:""&amp;$A43, ""price"")))"),"")</f>
        <v/>
      </c>
      <c r="I43" s="23" t="str">
        <f>IFERROR(__xludf.DUMMYFUNCTION("IF($H43, ($H43 - INDEX(SORT(GOOGLEFINANCE(""BVMF:""&amp;$A43,""close"", $B$1-7, $B$1), 1, false), 3,2))/$H43, """")"),"")</f>
        <v/>
      </c>
      <c r="J43" s="24" t="str">
        <f>IFERROR(__xludf.DUMMYFUNCTION("IF(ISBLANK(A43), """", SPARKLINE(INDEX(GOOGLEFINANCE(""BVMF:""&amp;$A43, ""price"", EDATE($B$1, -1), $B$1), ,2)))"),"")</f>
        <v/>
      </c>
      <c r="K43" s="23" t="str">
        <f>IFERROR(__xludf.DUMMYFUNCTION("IF($H43, ($H43 - INDEX(GOOGLEFINANCE(""BVMF:""&amp;$A43,""close"", $B$1-30, $B$1), 2,2))/$H43, """")"),"")</f>
        <v/>
      </c>
      <c r="L43" s="24" t="str">
        <f>IFERROR(__xludf.DUMMYFUNCTION("IF(ISBLANK(A43), """", SPARKLINE(INDEX(GOOGLEFINANCE(""BVMF:""&amp;$A43, ""price"", EDATE($B$1, -12), $B$1), ,2)))"),"")</f>
        <v/>
      </c>
      <c r="M43" s="23" t="str">
        <f>IFERROR(__xludf.DUMMYFUNCTION("IF($H43, ($H43 - INDEX(GOOGLEFINANCE(""BVMF:""&amp;$A43,""close"", $B$1-365, $B$1), 2,2))/$H43, """")"),"")</f>
        <v/>
      </c>
      <c r="N43" s="24" t="str">
        <f>IFERROR(__xludf.DUMMYFUNCTION("IF(ISBLANK(A43), """", SPARKLINE(INDEX(GOOGLEFINANCE(""BVMF:""&amp;$A43, ""price"", EDATE($B$1, -60), $B$1), ,2)))"),"")</f>
        <v/>
      </c>
      <c r="O43" s="23" t="str">
        <f>IFERROR(__xludf.DUMMYFUNCTION("IF($H43, ($H43 - INDEX(GOOGLEFINANCE(""BVMF:""&amp;$A43,""close"", $B$1-1825, $B$1), 2,2))/$H43, """")"),"")</f>
        <v/>
      </c>
      <c r="P43" s="25" t="str">
        <f t="shared" si="2"/>
        <v/>
      </c>
      <c r="Q43" s="25" t="str">
        <f t="shared" si="3"/>
        <v/>
      </c>
      <c r="R43" s="25" t="str">
        <f t="shared" si="4"/>
        <v/>
      </c>
      <c r="S43" s="26" t="str">
        <f>IFERROR(VLOOKUP($A43, fundamentus!$A:$S, 19, FALSE)/1000000000, "")</f>
        <v/>
      </c>
      <c r="T43" s="27" t="str">
        <f>IFERROR(VLOOKUP($A43, statusinvest!$A:$Z, 26, FALSE)/1000000, "")</f>
        <v/>
      </c>
      <c r="U43" s="24" t="str">
        <f>IFERROR(VLOOKUP($A43, statusinvest!$A:$D, 4, FALSE), "")</f>
        <v/>
      </c>
      <c r="V43" s="24" t="str">
        <f>IFERROR(VLOOKUP($A43, statusinvest!$A:$E, 5, FALSE), "")</f>
        <v/>
      </c>
      <c r="W43" s="28" t="str">
        <f>IFERROR(1/VLOOKUP($A43, statusinvest!$A:$K, 11, FALSE), "")</f>
        <v/>
      </c>
      <c r="X43" s="24" t="str">
        <f>IFERROR(VLOOKUP($A43, statusinvest!$A:$R, 18, FALSE), "")</f>
        <v/>
      </c>
      <c r="Y43" s="24" t="str">
        <f>IFERROR(VLOOKUP($A43, statusinvest!$A:$T, 20, FALSE), "")</f>
        <v/>
      </c>
      <c r="Z43" s="24" t="str">
        <f>IFERROR(VLOOKUP($A43, statusinvest!$A:$I, 9, FALSE), "")</f>
        <v/>
      </c>
      <c r="AA43" s="24" t="str">
        <f>IFERROR(VLOOKUP($A43, statusinvest!$A:$M, 13, FALSE), "")</f>
        <v/>
      </c>
      <c r="AB43" s="24" t="str">
        <f>IFERROR(VLOOKUP($A43, statusinvest!$A:$Q, 17, FALSE), "")</f>
        <v/>
      </c>
      <c r="AC43" s="17" t="str">
        <f>IFERROR(VLOOKUP($A43, statusinvest!$A:$Z, 25, FALSE), "")</f>
        <v/>
      </c>
      <c r="AD43" s="17" t="str">
        <f>IFERROR(VLOOKUP($A43, statusinvest!$A:$C, 3, FALSE), "")</f>
        <v/>
      </c>
      <c r="AF43" s="29" t="str">
        <f>IFERROR(VLOOKUP($A43, forecast!$A:$F, 2, FALSE), "")</f>
        <v/>
      </c>
      <c r="AG43" s="29" t="str">
        <f>IFERROR(VLOOKUP($A43, forecast!$A:$F, 3, FALSE), "")</f>
        <v/>
      </c>
      <c r="AH43" s="29" t="str">
        <f>IFERROR(VLOOKUP($A43, forecast!$A:$F, 4, FALSE), "")</f>
        <v/>
      </c>
      <c r="AI43" s="29" t="str">
        <f>IFERROR(VLOOKUP($A43, forecast!$A:$F, 5, FALSE), "")</f>
        <v/>
      </c>
      <c r="AJ43" s="29" t="str">
        <f>IFERROR(VLOOKUP($A43, forecast!$A:$F, 6, FALSE), "")</f>
        <v/>
      </c>
      <c r="AK43" s="30" t="str">
        <f>IFERROR(VLOOKUP($A43, forecast!$A:$AS, 38, FALSE), "")</f>
        <v/>
      </c>
      <c r="AL43" s="30" t="str">
        <f>IFERROR(VLOOKUP($A43, forecast!$A:$AS, 39, FALSE), "")</f>
        <v/>
      </c>
      <c r="AM43" s="30" t="str">
        <f>IFERROR(VLOOKUP($A43, forecast!$A:$AS, 40, FALSE), "")</f>
        <v/>
      </c>
      <c r="AN43" s="30" t="str">
        <f>IFERROR(VLOOKUP($A43, forecast!$A:$AS, 41, FALSE), "")</f>
        <v/>
      </c>
      <c r="AO43" s="30" t="str">
        <f>IFERROR(VLOOKUP($A43, forecast!$A:$AS, 42, FALSE), "")</f>
        <v/>
      </c>
      <c r="AP43" s="31" t="str">
        <f>IFERROR(IF(VLOOKUP($A43, forecast!$A:$AS, 43, FALSE)="", "", (VLOOKUP($A43, forecast!$A:$AS, 43, FALSE)-$H43)/$H43), "")
</f>
        <v/>
      </c>
      <c r="AQ43" s="31" t="str">
        <f>IFERROR(IF(VLOOKUP($A43, forecast!$A:$AS, 44, FALSE)="", "", (VLOOKUP($A43, forecast!$A:$AS, 44, FALSE)-$H43)/$H43), "")
</f>
        <v/>
      </c>
      <c r="AR43" s="31" t="str">
        <f>IFERROR(IF(VLOOKUP($A43, forecast!$A:$AS, 45, FALSE)="", "", (VLOOKUP($A43, forecast!$A:$AS, 45, FALSE)-$H43)/$H43), "")
</f>
        <v/>
      </c>
    </row>
    <row r="44">
      <c r="B44" s="16"/>
      <c r="C44" s="17"/>
      <c r="D44" s="18" t="str">
        <f>IFERROR(VLOOKUP($A44, carteira!$A:$F, 6, FALSE)*H44, "")</f>
        <v/>
      </c>
      <c r="E44" s="19" t="str">
        <f>IFERROR(VLOOKUP($A44, carteira!$A:$C, 3, FALSE), "")</f>
        <v/>
      </c>
      <c r="F44" s="20" t="str">
        <f t="shared" si="1"/>
        <v/>
      </c>
      <c r="G44" s="21"/>
      <c r="H44" s="22" t="str">
        <f>IFERROR(__xludf.DUMMYFUNCTION("IF(ISBLANK(A44), """", HYPERLINK(""https://br.tradingview.com/chart/hAM5aSQ3/?symbol=BMFBOVESPA%3A"" &amp; $A44,GOOGLEFINANCE(""BVMF:""&amp;$A44, ""price"")))"),"")</f>
        <v/>
      </c>
      <c r="I44" s="23" t="str">
        <f>IFERROR(__xludf.DUMMYFUNCTION("IF($H44, ($H44 - INDEX(SORT(GOOGLEFINANCE(""BVMF:""&amp;$A44,""close"", $B$1-7, $B$1), 1, false), 3,2))/$H44, """")"),"")</f>
        <v/>
      </c>
      <c r="J44" s="24" t="str">
        <f>IFERROR(__xludf.DUMMYFUNCTION("IF(ISBLANK(A44), """", SPARKLINE(INDEX(GOOGLEFINANCE(""BVMF:""&amp;$A44, ""price"", EDATE($B$1, -1), $B$1), ,2)))"),"")</f>
        <v/>
      </c>
      <c r="K44" s="23" t="str">
        <f>IFERROR(__xludf.DUMMYFUNCTION("IF($H44, ($H44 - INDEX(GOOGLEFINANCE(""BVMF:""&amp;$A44,""close"", $B$1-30, $B$1), 2,2))/$H44, """")"),"")</f>
        <v/>
      </c>
      <c r="L44" s="24" t="str">
        <f>IFERROR(__xludf.DUMMYFUNCTION("IF(ISBLANK(A44), """", SPARKLINE(INDEX(GOOGLEFINANCE(""BVMF:""&amp;$A44, ""price"", EDATE($B$1, -12), $B$1), ,2)))"),"")</f>
        <v/>
      </c>
      <c r="M44" s="23" t="str">
        <f>IFERROR(__xludf.DUMMYFUNCTION("IF($H44, ($H44 - INDEX(GOOGLEFINANCE(""BVMF:""&amp;$A44,""close"", $B$1-365, $B$1), 2,2))/$H44, """")"),"")</f>
        <v/>
      </c>
      <c r="N44" s="24" t="str">
        <f>IFERROR(__xludf.DUMMYFUNCTION("IF(ISBLANK(A44), """", SPARKLINE(INDEX(GOOGLEFINANCE(""BVMF:""&amp;$A44, ""price"", EDATE($B$1, -60), $B$1), ,2)))"),"")</f>
        <v/>
      </c>
      <c r="O44" s="23" t="str">
        <f>IFERROR(__xludf.DUMMYFUNCTION("IF($H44, ($H44 - INDEX(GOOGLEFINANCE(""BVMF:""&amp;$A44,""close"", $B$1-1825, $B$1), 2,2))/$H44, """")"),"")</f>
        <v/>
      </c>
      <c r="P44" s="25" t="str">
        <f t="shared" si="2"/>
        <v/>
      </c>
      <c r="Q44" s="25" t="str">
        <f t="shared" si="3"/>
        <v/>
      </c>
      <c r="R44" s="25" t="str">
        <f t="shared" si="4"/>
        <v/>
      </c>
      <c r="S44" s="26" t="str">
        <f>IFERROR(VLOOKUP($A44, fundamentus!$A:$S, 19, FALSE)/1000000000, "")</f>
        <v/>
      </c>
      <c r="T44" s="27" t="str">
        <f>IFERROR(VLOOKUP($A44, statusinvest!$A:$Z, 26, FALSE)/1000000, "")</f>
        <v/>
      </c>
      <c r="U44" s="24" t="str">
        <f>IFERROR(VLOOKUP($A44, statusinvest!$A:$D, 4, FALSE), "")</f>
        <v/>
      </c>
      <c r="V44" s="24" t="str">
        <f>IFERROR(VLOOKUP($A44, statusinvest!$A:$E, 5, FALSE), "")</f>
        <v/>
      </c>
      <c r="W44" s="28" t="str">
        <f>IFERROR(1/VLOOKUP($A44, statusinvest!$A:$K, 11, FALSE), "")</f>
        <v/>
      </c>
      <c r="X44" s="24" t="str">
        <f>IFERROR(VLOOKUP($A44, statusinvest!$A:$R, 18, FALSE), "")</f>
        <v/>
      </c>
      <c r="Y44" s="24" t="str">
        <f>IFERROR(VLOOKUP($A44, statusinvest!$A:$T, 20, FALSE), "")</f>
        <v/>
      </c>
      <c r="Z44" s="24" t="str">
        <f>IFERROR(VLOOKUP($A44, statusinvest!$A:$I, 9, FALSE), "")</f>
        <v/>
      </c>
      <c r="AA44" s="24" t="str">
        <f>IFERROR(VLOOKUP($A44, statusinvest!$A:$M, 13, FALSE), "")</f>
        <v/>
      </c>
      <c r="AB44" s="24" t="str">
        <f>IFERROR(VLOOKUP($A44, statusinvest!$A:$Q, 17, FALSE), "")</f>
        <v/>
      </c>
      <c r="AC44" s="17" t="str">
        <f>IFERROR(VLOOKUP($A44, statusinvest!$A:$Z, 25, FALSE), "")</f>
        <v/>
      </c>
      <c r="AD44" s="17" t="str">
        <f>IFERROR(VLOOKUP($A44, statusinvest!$A:$C, 3, FALSE), "")</f>
        <v/>
      </c>
      <c r="AF44" s="29" t="str">
        <f>IFERROR(VLOOKUP($A44, forecast!$A:$F, 2, FALSE), "")</f>
        <v/>
      </c>
      <c r="AG44" s="29" t="str">
        <f>IFERROR(VLOOKUP($A44, forecast!$A:$F, 3, FALSE), "")</f>
        <v/>
      </c>
      <c r="AH44" s="29" t="str">
        <f>IFERROR(VLOOKUP($A44, forecast!$A:$F, 4, FALSE), "")</f>
        <v/>
      </c>
      <c r="AI44" s="29" t="str">
        <f>IFERROR(VLOOKUP($A44, forecast!$A:$F, 5, FALSE), "")</f>
        <v/>
      </c>
      <c r="AJ44" s="29" t="str">
        <f>IFERROR(VLOOKUP($A44, forecast!$A:$F, 6, FALSE), "")</f>
        <v/>
      </c>
      <c r="AK44" s="30" t="str">
        <f>IFERROR(VLOOKUP($A44, forecast!$A:$AS, 38, FALSE), "")</f>
        <v/>
      </c>
      <c r="AL44" s="30" t="str">
        <f>IFERROR(VLOOKUP($A44, forecast!$A:$AS, 39, FALSE), "")</f>
        <v/>
      </c>
      <c r="AM44" s="30" t="str">
        <f>IFERROR(VLOOKUP($A44, forecast!$A:$AS, 40, FALSE), "")</f>
        <v/>
      </c>
      <c r="AN44" s="30" t="str">
        <f>IFERROR(VLOOKUP($A44, forecast!$A:$AS, 41, FALSE), "")</f>
        <v/>
      </c>
      <c r="AO44" s="30" t="str">
        <f>IFERROR(VLOOKUP($A44, forecast!$A:$AS, 42, FALSE), "")</f>
        <v/>
      </c>
      <c r="AP44" s="31" t="str">
        <f>IFERROR(IF(VLOOKUP($A44, forecast!$A:$AS, 43, FALSE)="", "", (VLOOKUP($A44, forecast!$A:$AS, 43, FALSE)-$H44)/$H44), "")
</f>
        <v/>
      </c>
      <c r="AQ44" s="31" t="str">
        <f>IFERROR(IF(VLOOKUP($A44, forecast!$A:$AS, 44, FALSE)="", "", (VLOOKUP($A44, forecast!$A:$AS, 44, FALSE)-$H44)/$H44), "")
</f>
        <v/>
      </c>
      <c r="AR44" s="31" t="str">
        <f>IFERROR(IF(VLOOKUP($A44, forecast!$A:$AS, 45, FALSE)="", "", (VLOOKUP($A44, forecast!$A:$AS, 45, FALSE)-$H44)/$H44), "")
</f>
        <v/>
      </c>
    </row>
    <row r="45">
      <c r="B45" s="16"/>
      <c r="C45" s="17"/>
      <c r="D45" s="18" t="str">
        <f>IFERROR(VLOOKUP($A45, carteira!$A:$F, 6, FALSE)*H45, "")</f>
        <v/>
      </c>
      <c r="E45" s="19" t="str">
        <f>IFERROR(VLOOKUP($A45, carteira!$A:$C, 3, FALSE), "")</f>
        <v/>
      </c>
      <c r="F45" s="20" t="str">
        <f t="shared" si="1"/>
        <v/>
      </c>
      <c r="G45" s="21"/>
      <c r="H45" s="22" t="str">
        <f>IFERROR(__xludf.DUMMYFUNCTION("IF(ISBLANK(A45), """", HYPERLINK(""https://br.tradingview.com/chart/hAM5aSQ3/?symbol=BMFBOVESPA%3A"" &amp; $A45,GOOGLEFINANCE(""BVMF:""&amp;$A45, ""price"")))"),"")</f>
        <v/>
      </c>
      <c r="I45" s="23" t="str">
        <f>IFERROR(__xludf.DUMMYFUNCTION("IF($H45, ($H45 - INDEX(SORT(GOOGLEFINANCE(""BVMF:""&amp;$A45,""close"", $B$1-7, $B$1), 1, false), 3,2))/$H45, """")"),"")</f>
        <v/>
      </c>
      <c r="J45" s="24" t="str">
        <f>IFERROR(__xludf.DUMMYFUNCTION("IF(ISBLANK(A45), """", SPARKLINE(INDEX(GOOGLEFINANCE(""BVMF:""&amp;$A45, ""price"", EDATE($B$1, -1), $B$1), ,2)))"),"")</f>
        <v/>
      </c>
      <c r="K45" s="23" t="str">
        <f>IFERROR(__xludf.DUMMYFUNCTION("IF($H45, ($H45 - INDEX(GOOGLEFINANCE(""BVMF:""&amp;$A45,""close"", $B$1-30, $B$1), 2,2))/$H45, """")"),"")</f>
        <v/>
      </c>
      <c r="L45" s="24" t="str">
        <f>IFERROR(__xludf.DUMMYFUNCTION("IF(ISBLANK(A45), """", SPARKLINE(INDEX(GOOGLEFINANCE(""BVMF:""&amp;$A45, ""price"", EDATE($B$1, -12), $B$1), ,2)))"),"")</f>
        <v/>
      </c>
      <c r="M45" s="23" t="str">
        <f>IFERROR(__xludf.DUMMYFUNCTION("IF($H45, ($H45 - INDEX(GOOGLEFINANCE(""BVMF:""&amp;$A45,""close"", $B$1-365, $B$1), 2,2))/$H45, """")"),"")</f>
        <v/>
      </c>
      <c r="N45" s="24" t="str">
        <f>IFERROR(__xludf.DUMMYFUNCTION("IF(ISBLANK(A45), """", SPARKLINE(INDEX(GOOGLEFINANCE(""BVMF:""&amp;$A45, ""price"", EDATE($B$1, -60), $B$1), ,2)))"),"")</f>
        <v/>
      </c>
      <c r="O45" s="23" t="str">
        <f>IFERROR(__xludf.DUMMYFUNCTION("IF($H45, ($H45 - INDEX(GOOGLEFINANCE(""BVMF:""&amp;$A45,""close"", $B$1-1825, $B$1), 2,2))/$H45, """")"),"")</f>
        <v/>
      </c>
      <c r="P45" s="25" t="str">
        <f t="shared" si="2"/>
        <v/>
      </c>
      <c r="Q45" s="25" t="str">
        <f t="shared" si="3"/>
        <v/>
      </c>
      <c r="R45" s="25" t="str">
        <f t="shared" si="4"/>
        <v/>
      </c>
      <c r="S45" s="26" t="str">
        <f>IFERROR(VLOOKUP($A45, fundamentus!$A:$S, 19, FALSE)/1000000000, "")</f>
        <v/>
      </c>
      <c r="T45" s="27" t="str">
        <f>IFERROR(VLOOKUP($A45, statusinvest!$A:$Z, 26, FALSE)/1000000, "")</f>
        <v/>
      </c>
      <c r="U45" s="24" t="str">
        <f>IFERROR(VLOOKUP($A45, statusinvest!$A:$D, 4, FALSE), "")</f>
        <v/>
      </c>
      <c r="V45" s="24" t="str">
        <f>IFERROR(VLOOKUP($A45, statusinvest!$A:$E, 5, FALSE), "")</f>
        <v/>
      </c>
      <c r="W45" s="28" t="str">
        <f>IFERROR(1/VLOOKUP($A45, statusinvest!$A:$K, 11, FALSE), "")</f>
        <v/>
      </c>
      <c r="X45" s="24" t="str">
        <f>IFERROR(VLOOKUP($A45, statusinvest!$A:$R, 18, FALSE), "")</f>
        <v/>
      </c>
      <c r="Y45" s="24" t="str">
        <f>IFERROR(VLOOKUP($A45, statusinvest!$A:$T, 20, FALSE), "")</f>
        <v/>
      </c>
      <c r="Z45" s="24" t="str">
        <f>IFERROR(VLOOKUP($A45, statusinvest!$A:$I, 9, FALSE), "")</f>
        <v/>
      </c>
      <c r="AA45" s="24" t="str">
        <f>IFERROR(VLOOKUP($A45, statusinvest!$A:$M, 13, FALSE), "")</f>
        <v/>
      </c>
      <c r="AB45" s="24" t="str">
        <f>IFERROR(VLOOKUP($A45, statusinvest!$A:$Q, 17, FALSE), "")</f>
        <v/>
      </c>
      <c r="AC45" s="17" t="str">
        <f>IFERROR(VLOOKUP($A45, statusinvest!$A:$Z, 25, FALSE), "")</f>
        <v/>
      </c>
      <c r="AD45" s="17" t="str">
        <f>IFERROR(VLOOKUP($A45, statusinvest!$A:$C, 3, FALSE), "")</f>
        <v/>
      </c>
      <c r="AF45" s="29" t="str">
        <f>IFERROR(VLOOKUP($A45, forecast!$A:$F, 2, FALSE), "")</f>
        <v/>
      </c>
      <c r="AG45" s="29" t="str">
        <f>IFERROR(VLOOKUP($A45, forecast!$A:$F, 3, FALSE), "")</f>
        <v/>
      </c>
      <c r="AH45" s="29" t="str">
        <f>IFERROR(VLOOKUP($A45, forecast!$A:$F, 4, FALSE), "")</f>
        <v/>
      </c>
      <c r="AI45" s="29" t="str">
        <f>IFERROR(VLOOKUP($A45, forecast!$A:$F, 5, FALSE), "")</f>
        <v/>
      </c>
      <c r="AJ45" s="29" t="str">
        <f>IFERROR(VLOOKUP($A45, forecast!$A:$F, 6, FALSE), "")</f>
        <v/>
      </c>
      <c r="AK45" s="30" t="str">
        <f>IFERROR(VLOOKUP($A45, forecast!$A:$AS, 38, FALSE), "")</f>
        <v/>
      </c>
      <c r="AL45" s="30" t="str">
        <f>IFERROR(VLOOKUP($A45, forecast!$A:$AS, 39, FALSE), "")</f>
        <v/>
      </c>
      <c r="AM45" s="30" t="str">
        <f>IFERROR(VLOOKUP($A45, forecast!$A:$AS, 40, FALSE), "")</f>
        <v/>
      </c>
      <c r="AN45" s="30" t="str">
        <f>IFERROR(VLOOKUP($A45, forecast!$A:$AS, 41, FALSE), "")</f>
        <v/>
      </c>
      <c r="AO45" s="30" t="str">
        <f>IFERROR(VLOOKUP($A45, forecast!$A:$AS, 42, FALSE), "")</f>
        <v/>
      </c>
      <c r="AP45" s="31" t="str">
        <f>IFERROR(IF(VLOOKUP($A45, forecast!$A:$AS, 43, FALSE)="", "", (VLOOKUP($A45, forecast!$A:$AS, 43, FALSE)-$H45)/$H45), "")
</f>
        <v/>
      </c>
      <c r="AQ45" s="31" t="str">
        <f>IFERROR(IF(VLOOKUP($A45, forecast!$A:$AS, 44, FALSE)="", "", (VLOOKUP($A45, forecast!$A:$AS, 44, FALSE)-$H45)/$H45), "")
</f>
        <v/>
      </c>
      <c r="AR45" s="31" t="str">
        <f>IFERROR(IF(VLOOKUP($A45, forecast!$A:$AS, 45, FALSE)="", "", (VLOOKUP($A45, forecast!$A:$AS, 45, FALSE)-$H45)/$H45), "")
</f>
        <v/>
      </c>
    </row>
    <row r="46">
      <c r="B46" s="16"/>
      <c r="C46" s="17"/>
      <c r="D46" s="18" t="str">
        <f>IFERROR(VLOOKUP($A46, carteira!$A:$F, 6, FALSE)*H46, "")</f>
        <v/>
      </c>
      <c r="E46" s="19" t="str">
        <f>IFERROR(VLOOKUP($A46, carteira!$A:$C, 3, FALSE), "")</f>
        <v/>
      </c>
      <c r="F46" s="20" t="str">
        <f t="shared" si="1"/>
        <v/>
      </c>
      <c r="G46" s="21"/>
      <c r="H46" s="22" t="str">
        <f>IFERROR(__xludf.DUMMYFUNCTION("IF(ISBLANK(A46), """", HYPERLINK(""https://br.tradingview.com/chart/hAM5aSQ3/?symbol=BMFBOVESPA%3A"" &amp; $A46,GOOGLEFINANCE(""BVMF:""&amp;$A46, ""price"")))"),"")</f>
        <v/>
      </c>
      <c r="I46" s="23" t="str">
        <f>IFERROR(__xludf.DUMMYFUNCTION("IF($H46, ($H46 - INDEX(SORT(GOOGLEFINANCE(""BVMF:""&amp;$A46,""close"", $B$1-7, $B$1), 1, false), 3,2))/$H46, """")"),"")</f>
        <v/>
      </c>
      <c r="J46" s="24" t="str">
        <f>IFERROR(__xludf.DUMMYFUNCTION("IF(ISBLANK(A46), """", SPARKLINE(INDEX(GOOGLEFINANCE(""BVMF:""&amp;$A46, ""price"", EDATE($B$1, -1), $B$1), ,2)))"),"")</f>
        <v/>
      </c>
      <c r="K46" s="23" t="str">
        <f>IFERROR(__xludf.DUMMYFUNCTION("IF($H46, ($H46 - INDEX(GOOGLEFINANCE(""BVMF:""&amp;$A46,""close"", $B$1-30, $B$1), 2,2))/$H46, """")"),"")</f>
        <v/>
      </c>
      <c r="L46" s="24" t="str">
        <f>IFERROR(__xludf.DUMMYFUNCTION("IF(ISBLANK(A46), """", SPARKLINE(INDEX(GOOGLEFINANCE(""BVMF:""&amp;$A46, ""price"", EDATE($B$1, -12), $B$1), ,2)))"),"")</f>
        <v/>
      </c>
      <c r="M46" s="23" t="str">
        <f>IFERROR(__xludf.DUMMYFUNCTION("IF($H46, ($H46 - INDEX(GOOGLEFINANCE(""BVMF:""&amp;$A46,""close"", $B$1-365, $B$1), 2,2))/$H46, """")"),"")</f>
        <v/>
      </c>
      <c r="N46" s="24" t="str">
        <f>IFERROR(__xludf.DUMMYFUNCTION("IF(ISBLANK(A46), """", SPARKLINE(INDEX(GOOGLEFINANCE(""BVMF:""&amp;$A46, ""price"", EDATE($B$1, -60), $B$1), ,2)))"),"")</f>
        <v/>
      </c>
      <c r="O46" s="23" t="str">
        <f>IFERROR(__xludf.DUMMYFUNCTION("IF($H46, ($H46 - INDEX(GOOGLEFINANCE(""BVMF:""&amp;$A46,""close"", $B$1-1825, $B$1), 2,2))/$H46, """")"),"")</f>
        <v/>
      </c>
      <c r="P46" s="25" t="str">
        <f t="shared" si="2"/>
        <v/>
      </c>
      <c r="Q46" s="25" t="str">
        <f t="shared" si="3"/>
        <v/>
      </c>
      <c r="R46" s="25" t="str">
        <f t="shared" si="4"/>
        <v/>
      </c>
      <c r="S46" s="26" t="str">
        <f>IFERROR(VLOOKUP($A46, fundamentus!$A:$S, 19, FALSE)/1000000000, "")</f>
        <v/>
      </c>
      <c r="T46" s="27" t="str">
        <f>IFERROR(VLOOKUP($A46, statusinvest!$A:$Z, 26, FALSE)/1000000, "")</f>
        <v/>
      </c>
      <c r="U46" s="24" t="str">
        <f>IFERROR(VLOOKUP($A46, statusinvest!$A:$D, 4, FALSE), "")</f>
        <v/>
      </c>
      <c r="V46" s="24" t="str">
        <f>IFERROR(VLOOKUP($A46, statusinvest!$A:$E, 5, FALSE), "")</f>
        <v/>
      </c>
      <c r="W46" s="28" t="str">
        <f>IFERROR(1/VLOOKUP($A46, statusinvest!$A:$K, 11, FALSE), "")</f>
        <v/>
      </c>
      <c r="X46" s="24" t="str">
        <f>IFERROR(VLOOKUP($A46, statusinvest!$A:$R, 18, FALSE), "")</f>
        <v/>
      </c>
      <c r="Y46" s="24" t="str">
        <f>IFERROR(VLOOKUP($A46, statusinvest!$A:$T, 20, FALSE), "")</f>
        <v/>
      </c>
      <c r="Z46" s="24" t="str">
        <f>IFERROR(VLOOKUP($A46, statusinvest!$A:$I, 9, FALSE), "")</f>
        <v/>
      </c>
      <c r="AA46" s="24" t="str">
        <f>IFERROR(VLOOKUP($A46, statusinvest!$A:$M, 13, FALSE), "")</f>
        <v/>
      </c>
      <c r="AB46" s="24" t="str">
        <f>IFERROR(VLOOKUP($A46, statusinvest!$A:$Q, 17, FALSE), "")</f>
        <v/>
      </c>
      <c r="AC46" s="17" t="str">
        <f>IFERROR(VLOOKUP($A46, statusinvest!$A:$Z, 25, FALSE), "")</f>
        <v/>
      </c>
      <c r="AD46" s="17" t="str">
        <f>IFERROR(VLOOKUP($A46, statusinvest!$A:$C, 3, FALSE), "")</f>
        <v/>
      </c>
      <c r="AF46" s="29" t="str">
        <f>IFERROR(VLOOKUP($A46, forecast!$A:$F, 2, FALSE), "")</f>
        <v/>
      </c>
      <c r="AG46" s="29" t="str">
        <f>IFERROR(VLOOKUP($A46, forecast!$A:$F, 3, FALSE), "")</f>
        <v/>
      </c>
      <c r="AH46" s="29" t="str">
        <f>IFERROR(VLOOKUP($A46, forecast!$A:$F, 4, FALSE), "")</f>
        <v/>
      </c>
      <c r="AI46" s="29" t="str">
        <f>IFERROR(VLOOKUP($A46, forecast!$A:$F, 5, FALSE), "")</f>
        <v/>
      </c>
      <c r="AJ46" s="29" t="str">
        <f>IFERROR(VLOOKUP($A46, forecast!$A:$F, 6, FALSE), "")</f>
        <v/>
      </c>
      <c r="AK46" s="30" t="str">
        <f>IFERROR(VLOOKUP($A46, forecast!$A:$AS, 38, FALSE), "")</f>
        <v/>
      </c>
      <c r="AL46" s="30" t="str">
        <f>IFERROR(VLOOKUP($A46, forecast!$A:$AS, 39, FALSE), "")</f>
        <v/>
      </c>
      <c r="AM46" s="30" t="str">
        <f>IFERROR(VLOOKUP($A46, forecast!$A:$AS, 40, FALSE), "")</f>
        <v/>
      </c>
      <c r="AN46" s="30" t="str">
        <f>IFERROR(VLOOKUP($A46, forecast!$A:$AS, 41, FALSE), "")</f>
        <v/>
      </c>
      <c r="AO46" s="30" t="str">
        <f>IFERROR(VLOOKUP($A46, forecast!$A:$AS, 42, FALSE), "")</f>
        <v/>
      </c>
      <c r="AP46" s="31" t="str">
        <f>IFERROR(IF(VLOOKUP($A46, forecast!$A:$AS, 43, FALSE)="", "", (VLOOKUP($A46, forecast!$A:$AS, 43, FALSE)-$H46)/$H46), "")
</f>
        <v/>
      </c>
      <c r="AQ46" s="31" t="str">
        <f>IFERROR(IF(VLOOKUP($A46, forecast!$A:$AS, 44, FALSE)="", "", (VLOOKUP($A46, forecast!$A:$AS, 44, FALSE)-$H46)/$H46), "")
</f>
        <v/>
      </c>
      <c r="AR46" s="31" t="str">
        <f>IFERROR(IF(VLOOKUP($A46, forecast!$A:$AS, 45, FALSE)="", "", (VLOOKUP($A46, forecast!$A:$AS, 45, FALSE)-$H46)/$H46), "")
</f>
        <v/>
      </c>
    </row>
    <row r="47">
      <c r="B47" s="16"/>
      <c r="C47" s="17"/>
      <c r="D47" s="18" t="str">
        <f>IFERROR(VLOOKUP($A47, carteira!$A:$F, 6, FALSE)*H47, "")</f>
        <v/>
      </c>
      <c r="E47" s="19" t="str">
        <f>IFERROR(VLOOKUP($A47, carteira!$A:$C, 3, FALSE), "")</f>
        <v/>
      </c>
      <c r="F47" s="20" t="str">
        <f t="shared" si="1"/>
        <v/>
      </c>
      <c r="G47" s="21"/>
      <c r="H47" s="22" t="str">
        <f>IFERROR(__xludf.DUMMYFUNCTION("IF(ISBLANK(A47), """", HYPERLINK(""https://br.tradingview.com/chart/hAM5aSQ3/?symbol=BMFBOVESPA%3A"" &amp; $A47,GOOGLEFINANCE(""BVMF:""&amp;$A47, ""price"")))"),"")</f>
        <v/>
      </c>
      <c r="I47" s="23" t="str">
        <f>IFERROR(__xludf.DUMMYFUNCTION("IF($H47, ($H47 - INDEX(SORT(GOOGLEFINANCE(""BVMF:""&amp;$A47,""close"", $B$1-7, $B$1), 1, false), 3,2))/$H47, """")"),"")</f>
        <v/>
      </c>
      <c r="J47" s="24" t="str">
        <f>IFERROR(__xludf.DUMMYFUNCTION("IF(ISBLANK(A47), """", SPARKLINE(INDEX(GOOGLEFINANCE(""BVMF:""&amp;$A47, ""price"", EDATE($B$1, -1), $B$1), ,2)))"),"")</f>
        <v/>
      </c>
      <c r="K47" s="23" t="str">
        <f>IFERROR(__xludf.DUMMYFUNCTION("IF($H47, ($H47 - INDEX(GOOGLEFINANCE(""BVMF:""&amp;$A47,""close"", $B$1-30, $B$1), 2,2))/$H47, """")"),"")</f>
        <v/>
      </c>
      <c r="L47" s="24" t="str">
        <f>IFERROR(__xludf.DUMMYFUNCTION("IF(ISBLANK(A47), """", SPARKLINE(INDEX(GOOGLEFINANCE(""BVMF:""&amp;$A47, ""price"", EDATE($B$1, -12), $B$1), ,2)))"),"")</f>
        <v/>
      </c>
      <c r="M47" s="23" t="str">
        <f>IFERROR(__xludf.DUMMYFUNCTION("IF($H47, ($H47 - INDEX(GOOGLEFINANCE(""BVMF:""&amp;$A47,""close"", $B$1-365, $B$1), 2,2))/$H47, """")"),"")</f>
        <v/>
      </c>
      <c r="N47" s="24" t="str">
        <f>IFERROR(__xludf.DUMMYFUNCTION("IF(ISBLANK(A47), """", SPARKLINE(INDEX(GOOGLEFINANCE(""BVMF:""&amp;$A47, ""price"", EDATE($B$1, -60), $B$1), ,2)))"),"")</f>
        <v/>
      </c>
      <c r="O47" s="23" t="str">
        <f>IFERROR(__xludf.DUMMYFUNCTION("IF($H47, ($H47 - INDEX(GOOGLEFINANCE(""BVMF:""&amp;$A47,""close"", $B$1-1825, $B$1), 2,2))/$H47, """")"),"")</f>
        <v/>
      </c>
      <c r="P47" s="25" t="str">
        <f t="shared" si="2"/>
        <v/>
      </c>
      <c r="Q47" s="25" t="str">
        <f t="shared" si="3"/>
        <v/>
      </c>
      <c r="R47" s="25" t="str">
        <f t="shared" si="4"/>
        <v/>
      </c>
      <c r="S47" s="26" t="str">
        <f>IFERROR(VLOOKUP($A47, fundamentus!$A:$S, 19, FALSE)/1000000000, "")</f>
        <v/>
      </c>
      <c r="T47" s="27" t="str">
        <f>IFERROR(VLOOKUP($A47, statusinvest!$A:$Z, 26, FALSE)/1000000, "")</f>
        <v/>
      </c>
      <c r="U47" s="24" t="str">
        <f>IFERROR(VLOOKUP($A47, statusinvest!$A:$D, 4, FALSE), "")</f>
        <v/>
      </c>
      <c r="V47" s="24" t="str">
        <f>IFERROR(VLOOKUP($A47, statusinvest!$A:$E, 5, FALSE), "")</f>
        <v/>
      </c>
      <c r="W47" s="28" t="str">
        <f>IFERROR(1/VLOOKUP($A47, statusinvest!$A:$K, 11, FALSE), "")</f>
        <v/>
      </c>
      <c r="X47" s="24" t="str">
        <f>IFERROR(VLOOKUP($A47, statusinvest!$A:$R, 18, FALSE), "")</f>
        <v/>
      </c>
      <c r="Y47" s="24" t="str">
        <f>IFERROR(VLOOKUP($A47, statusinvest!$A:$T, 20, FALSE), "")</f>
        <v/>
      </c>
      <c r="Z47" s="24" t="str">
        <f>IFERROR(VLOOKUP($A47, statusinvest!$A:$I, 9, FALSE), "")</f>
        <v/>
      </c>
      <c r="AA47" s="24" t="str">
        <f>IFERROR(VLOOKUP($A47, statusinvest!$A:$M, 13, FALSE), "")</f>
        <v/>
      </c>
      <c r="AB47" s="24" t="str">
        <f>IFERROR(VLOOKUP($A47, statusinvest!$A:$Q, 17, FALSE), "")</f>
        <v/>
      </c>
      <c r="AC47" s="17" t="str">
        <f>IFERROR(VLOOKUP($A47, statusinvest!$A:$Z, 25, FALSE), "")</f>
        <v/>
      </c>
      <c r="AD47" s="17" t="str">
        <f>IFERROR(VLOOKUP($A47, statusinvest!$A:$C, 3, FALSE), "")</f>
        <v/>
      </c>
      <c r="AF47" s="29" t="str">
        <f>IFERROR(VLOOKUP($A47, forecast!$A:$F, 2, FALSE), "")</f>
        <v/>
      </c>
      <c r="AG47" s="29" t="str">
        <f>IFERROR(VLOOKUP($A47, forecast!$A:$F, 3, FALSE), "")</f>
        <v/>
      </c>
      <c r="AH47" s="29" t="str">
        <f>IFERROR(VLOOKUP($A47, forecast!$A:$F, 4, FALSE), "")</f>
        <v/>
      </c>
      <c r="AI47" s="29" t="str">
        <f>IFERROR(VLOOKUP($A47, forecast!$A:$F, 5, FALSE), "")</f>
        <v/>
      </c>
      <c r="AJ47" s="29" t="str">
        <f>IFERROR(VLOOKUP($A47, forecast!$A:$F, 6, FALSE), "")</f>
        <v/>
      </c>
      <c r="AK47" s="30" t="str">
        <f>IFERROR(VLOOKUP($A47, forecast!$A:$AS, 38, FALSE), "")</f>
        <v/>
      </c>
      <c r="AL47" s="30" t="str">
        <f>IFERROR(VLOOKUP($A47, forecast!$A:$AS, 39, FALSE), "")</f>
        <v/>
      </c>
      <c r="AM47" s="30" t="str">
        <f>IFERROR(VLOOKUP($A47, forecast!$A:$AS, 40, FALSE), "")</f>
        <v/>
      </c>
      <c r="AN47" s="30" t="str">
        <f>IFERROR(VLOOKUP($A47, forecast!$A:$AS, 41, FALSE), "")</f>
        <v/>
      </c>
      <c r="AO47" s="30" t="str">
        <f>IFERROR(VLOOKUP($A47, forecast!$A:$AS, 42, FALSE), "")</f>
        <v/>
      </c>
      <c r="AP47" s="31" t="str">
        <f>IFERROR(IF(VLOOKUP($A47, forecast!$A:$AS, 43, FALSE)="", "", (VLOOKUP($A47, forecast!$A:$AS, 43, FALSE)-$H47)/$H47), "")
</f>
        <v/>
      </c>
      <c r="AQ47" s="31" t="str">
        <f>IFERROR(IF(VLOOKUP($A47, forecast!$A:$AS, 44, FALSE)="", "", (VLOOKUP($A47, forecast!$A:$AS, 44, FALSE)-$H47)/$H47), "")
</f>
        <v/>
      </c>
      <c r="AR47" s="31" t="str">
        <f>IFERROR(IF(VLOOKUP($A47, forecast!$A:$AS, 45, FALSE)="", "", (VLOOKUP($A47, forecast!$A:$AS, 45, FALSE)-$H47)/$H47), "")
</f>
        <v/>
      </c>
    </row>
    <row r="48">
      <c r="B48" s="16"/>
      <c r="C48" s="17"/>
      <c r="D48" s="18" t="str">
        <f>IFERROR(VLOOKUP($A48, carteira!$A:$F, 6, FALSE)*H48, "")</f>
        <v/>
      </c>
      <c r="E48" s="19" t="str">
        <f>IFERROR(VLOOKUP($A48, carteira!$A:$C, 3, FALSE), "")</f>
        <v/>
      </c>
      <c r="F48" s="20" t="str">
        <f t="shared" si="1"/>
        <v/>
      </c>
      <c r="G48" s="21"/>
      <c r="H48" s="22" t="str">
        <f>IFERROR(__xludf.DUMMYFUNCTION("IF(ISBLANK(A48), """", HYPERLINK(""https://br.tradingview.com/chart/hAM5aSQ3/?symbol=BMFBOVESPA%3A"" &amp; $A48,GOOGLEFINANCE(""BVMF:""&amp;$A48, ""price"")))"),"")</f>
        <v/>
      </c>
      <c r="I48" s="23" t="str">
        <f>IFERROR(__xludf.DUMMYFUNCTION("IF($H48, ($H48 - INDEX(SORT(GOOGLEFINANCE(""BVMF:""&amp;$A48,""close"", $B$1-7, $B$1), 1, false), 3,2))/$H48, """")"),"")</f>
        <v/>
      </c>
      <c r="J48" s="24" t="str">
        <f>IFERROR(__xludf.DUMMYFUNCTION("IF(ISBLANK(A48), """", SPARKLINE(INDEX(GOOGLEFINANCE(""BVMF:""&amp;$A48, ""price"", EDATE($B$1, -1), $B$1), ,2)))"),"")</f>
        <v/>
      </c>
      <c r="K48" s="23" t="str">
        <f>IFERROR(__xludf.DUMMYFUNCTION("IF($H48, ($H48 - INDEX(GOOGLEFINANCE(""BVMF:""&amp;$A48,""close"", $B$1-30, $B$1), 2,2))/$H48, """")"),"")</f>
        <v/>
      </c>
      <c r="L48" s="24" t="str">
        <f>IFERROR(__xludf.DUMMYFUNCTION("IF(ISBLANK(A48), """", SPARKLINE(INDEX(GOOGLEFINANCE(""BVMF:""&amp;$A48, ""price"", EDATE($B$1, -12), $B$1), ,2)))"),"")</f>
        <v/>
      </c>
      <c r="M48" s="23" t="str">
        <f>IFERROR(__xludf.DUMMYFUNCTION("IF($H48, ($H48 - INDEX(GOOGLEFINANCE(""BVMF:""&amp;$A48,""close"", $B$1-365, $B$1), 2,2))/$H48, """")"),"")</f>
        <v/>
      </c>
      <c r="N48" s="24" t="str">
        <f>IFERROR(__xludf.DUMMYFUNCTION("IF(ISBLANK(A48), """", SPARKLINE(INDEX(GOOGLEFINANCE(""BVMF:""&amp;$A48, ""price"", EDATE($B$1, -60), $B$1), ,2)))"),"")</f>
        <v/>
      </c>
      <c r="O48" s="23" t="str">
        <f>IFERROR(__xludf.DUMMYFUNCTION("IF($H48, ($H48 - INDEX(GOOGLEFINANCE(""BVMF:""&amp;$A48,""close"", $B$1-1825, $B$1), 2,2))/$H48, """")"),"")</f>
        <v/>
      </c>
      <c r="P48" s="25" t="str">
        <f t="shared" si="2"/>
        <v/>
      </c>
      <c r="Q48" s="25" t="str">
        <f t="shared" si="3"/>
        <v/>
      </c>
      <c r="R48" s="25" t="str">
        <f t="shared" si="4"/>
        <v/>
      </c>
      <c r="S48" s="26" t="str">
        <f>IFERROR(VLOOKUP($A48, fundamentus!$A:$S, 19, FALSE)/1000000000, "")</f>
        <v/>
      </c>
      <c r="T48" s="27" t="str">
        <f>IFERROR(VLOOKUP($A48, statusinvest!$A:$Z, 26, FALSE)/1000000, "")</f>
        <v/>
      </c>
      <c r="U48" s="24" t="str">
        <f>IFERROR(VLOOKUP($A48, statusinvest!$A:$D, 4, FALSE), "")</f>
        <v/>
      </c>
      <c r="V48" s="24" t="str">
        <f>IFERROR(VLOOKUP($A48, statusinvest!$A:$E, 5, FALSE), "")</f>
        <v/>
      </c>
      <c r="W48" s="28" t="str">
        <f>IFERROR(1/VLOOKUP($A48, statusinvest!$A:$K, 11, FALSE), "")</f>
        <v/>
      </c>
      <c r="X48" s="24" t="str">
        <f>IFERROR(VLOOKUP($A48, statusinvest!$A:$R, 18, FALSE), "")</f>
        <v/>
      </c>
      <c r="Y48" s="24" t="str">
        <f>IFERROR(VLOOKUP($A48, statusinvest!$A:$T, 20, FALSE), "")</f>
        <v/>
      </c>
      <c r="Z48" s="24" t="str">
        <f>IFERROR(VLOOKUP($A48, statusinvest!$A:$I, 9, FALSE), "")</f>
        <v/>
      </c>
      <c r="AA48" s="24" t="str">
        <f>IFERROR(VLOOKUP($A48, statusinvest!$A:$M, 13, FALSE), "")</f>
        <v/>
      </c>
      <c r="AB48" s="24" t="str">
        <f>IFERROR(VLOOKUP($A48, statusinvest!$A:$Q, 17, FALSE), "")</f>
        <v/>
      </c>
      <c r="AC48" s="17" t="str">
        <f>IFERROR(VLOOKUP($A48, statusinvest!$A:$Z, 25, FALSE), "")</f>
        <v/>
      </c>
      <c r="AD48" s="17" t="str">
        <f>IFERROR(VLOOKUP($A48, statusinvest!$A:$C, 3, FALSE), "")</f>
        <v/>
      </c>
      <c r="AF48" s="29" t="str">
        <f>IFERROR(VLOOKUP($A48, forecast!$A:$F, 2, FALSE), "")</f>
        <v/>
      </c>
      <c r="AG48" s="29" t="str">
        <f>IFERROR(VLOOKUP($A48, forecast!$A:$F, 3, FALSE), "")</f>
        <v/>
      </c>
      <c r="AH48" s="29" t="str">
        <f>IFERROR(VLOOKUP($A48, forecast!$A:$F, 4, FALSE), "")</f>
        <v/>
      </c>
      <c r="AI48" s="29" t="str">
        <f>IFERROR(VLOOKUP($A48, forecast!$A:$F, 5, FALSE), "")</f>
        <v/>
      </c>
      <c r="AJ48" s="29" t="str">
        <f>IFERROR(VLOOKUP($A48, forecast!$A:$F, 6, FALSE), "")</f>
        <v/>
      </c>
      <c r="AK48" s="30" t="str">
        <f>IFERROR(VLOOKUP($A48, forecast!$A:$AS, 38, FALSE), "")</f>
        <v/>
      </c>
      <c r="AL48" s="30" t="str">
        <f>IFERROR(VLOOKUP($A48, forecast!$A:$AS, 39, FALSE), "")</f>
        <v/>
      </c>
      <c r="AM48" s="30" t="str">
        <f>IFERROR(VLOOKUP($A48, forecast!$A:$AS, 40, FALSE), "")</f>
        <v/>
      </c>
      <c r="AN48" s="30" t="str">
        <f>IFERROR(VLOOKUP($A48, forecast!$A:$AS, 41, FALSE), "")</f>
        <v/>
      </c>
      <c r="AO48" s="30" t="str">
        <f>IFERROR(VLOOKUP($A48, forecast!$A:$AS, 42, FALSE), "")</f>
        <v/>
      </c>
      <c r="AP48" s="31" t="str">
        <f>IFERROR(IF(VLOOKUP($A48, forecast!$A:$AS, 43, FALSE)="", "", (VLOOKUP($A48, forecast!$A:$AS, 43, FALSE)-$H48)/$H48), "")
</f>
        <v/>
      </c>
      <c r="AQ48" s="31" t="str">
        <f>IFERROR(IF(VLOOKUP($A48, forecast!$A:$AS, 44, FALSE)="", "", (VLOOKUP($A48, forecast!$A:$AS, 44, FALSE)-$H48)/$H48), "")
</f>
        <v/>
      </c>
      <c r="AR48" s="31" t="str">
        <f>IFERROR(IF(VLOOKUP($A48, forecast!$A:$AS, 45, FALSE)="", "", (VLOOKUP($A48, forecast!$A:$AS, 45, FALSE)-$H48)/$H48), "")
</f>
        <v/>
      </c>
    </row>
    <row r="49">
      <c r="B49" s="16"/>
      <c r="C49" s="17"/>
      <c r="D49" s="18" t="str">
        <f>IFERROR(VLOOKUP($A49, carteira!$A:$F, 6, FALSE)*H49, "")</f>
        <v/>
      </c>
      <c r="E49" s="19" t="str">
        <f>IFERROR(VLOOKUP($A49, carteira!$A:$C, 3, FALSE), "")</f>
        <v/>
      </c>
      <c r="F49" s="20" t="str">
        <f t="shared" si="1"/>
        <v/>
      </c>
      <c r="G49" s="21"/>
      <c r="H49" s="22" t="str">
        <f>IFERROR(__xludf.DUMMYFUNCTION("IF(ISBLANK(A49), """", HYPERLINK(""https://br.tradingview.com/chart/hAM5aSQ3/?symbol=BMFBOVESPA%3A"" &amp; $A49,GOOGLEFINANCE(""BVMF:""&amp;$A49, ""price"")))"),"")</f>
        <v/>
      </c>
      <c r="I49" s="23" t="str">
        <f>IFERROR(__xludf.DUMMYFUNCTION("IF($H49, ($H49 - INDEX(SORT(GOOGLEFINANCE(""BVMF:""&amp;$A49,""close"", $B$1-7, $B$1), 1, false), 3,2))/$H49, """")"),"")</f>
        <v/>
      </c>
      <c r="J49" s="24" t="str">
        <f>IFERROR(__xludf.DUMMYFUNCTION("IF(ISBLANK(A49), """", SPARKLINE(INDEX(GOOGLEFINANCE(""BVMF:""&amp;$A49, ""price"", EDATE($B$1, -1), $B$1), ,2)))"),"")</f>
        <v/>
      </c>
      <c r="K49" s="23" t="str">
        <f>IFERROR(__xludf.DUMMYFUNCTION("IF($H49, ($H49 - INDEX(GOOGLEFINANCE(""BVMF:""&amp;$A49,""close"", $B$1-30, $B$1), 2,2))/$H49, """")"),"")</f>
        <v/>
      </c>
      <c r="L49" s="24" t="str">
        <f>IFERROR(__xludf.DUMMYFUNCTION("IF(ISBLANK(A49), """", SPARKLINE(INDEX(GOOGLEFINANCE(""BVMF:""&amp;$A49, ""price"", EDATE($B$1, -12), $B$1), ,2)))"),"")</f>
        <v/>
      </c>
      <c r="M49" s="23" t="str">
        <f>IFERROR(__xludf.DUMMYFUNCTION("IF($H49, ($H49 - INDEX(GOOGLEFINANCE(""BVMF:""&amp;$A49,""close"", $B$1-365, $B$1), 2,2))/$H49, """")"),"")</f>
        <v/>
      </c>
      <c r="N49" s="24" t="str">
        <f>IFERROR(__xludf.DUMMYFUNCTION("IF(ISBLANK(A49), """", SPARKLINE(INDEX(GOOGLEFINANCE(""BVMF:""&amp;$A49, ""price"", EDATE($B$1, -60), $B$1), ,2)))"),"")</f>
        <v/>
      </c>
      <c r="O49" s="23" t="str">
        <f>IFERROR(__xludf.DUMMYFUNCTION("IF($H49, ($H49 - INDEX(GOOGLEFINANCE(""BVMF:""&amp;$A49,""close"", $B$1-1825, $B$1), 2,2))/$H49, """")"),"")</f>
        <v/>
      </c>
      <c r="P49" s="25" t="str">
        <f t="shared" si="2"/>
        <v/>
      </c>
      <c r="Q49" s="25" t="str">
        <f t="shared" si="3"/>
        <v/>
      </c>
      <c r="R49" s="25" t="str">
        <f t="shared" si="4"/>
        <v/>
      </c>
      <c r="S49" s="26" t="str">
        <f>IFERROR(VLOOKUP($A49, fundamentus!$A:$S, 19, FALSE)/1000000000, "")</f>
        <v/>
      </c>
      <c r="T49" s="27" t="str">
        <f>IFERROR(VLOOKUP($A49, statusinvest!$A:$Z, 26, FALSE)/1000000, "")</f>
        <v/>
      </c>
      <c r="U49" s="24" t="str">
        <f>IFERROR(VLOOKUP($A49, statusinvest!$A:$D, 4, FALSE), "")</f>
        <v/>
      </c>
      <c r="V49" s="24" t="str">
        <f>IFERROR(VLOOKUP($A49, statusinvest!$A:$E, 5, FALSE), "")</f>
        <v/>
      </c>
      <c r="W49" s="28" t="str">
        <f>IFERROR(1/VLOOKUP($A49, statusinvest!$A:$K, 11, FALSE), "")</f>
        <v/>
      </c>
      <c r="X49" s="24" t="str">
        <f>IFERROR(VLOOKUP($A49, statusinvest!$A:$R, 18, FALSE), "")</f>
        <v/>
      </c>
      <c r="Y49" s="24" t="str">
        <f>IFERROR(VLOOKUP($A49, statusinvest!$A:$T, 20, FALSE), "")</f>
        <v/>
      </c>
      <c r="Z49" s="24" t="str">
        <f>IFERROR(VLOOKUP($A49, statusinvest!$A:$I, 9, FALSE), "")</f>
        <v/>
      </c>
      <c r="AA49" s="24" t="str">
        <f>IFERROR(VLOOKUP($A49, statusinvest!$A:$M, 13, FALSE), "")</f>
        <v/>
      </c>
      <c r="AB49" s="24" t="str">
        <f>IFERROR(VLOOKUP($A49, statusinvest!$A:$Q, 17, FALSE), "")</f>
        <v/>
      </c>
      <c r="AC49" s="17" t="str">
        <f>IFERROR(VLOOKUP($A49, statusinvest!$A:$Z, 25, FALSE), "")</f>
        <v/>
      </c>
      <c r="AD49" s="17" t="str">
        <f>IFERROR(VLOOKUP($A49, statusinvest!$A:$C, 3, FALSE), "")</f>
        <v/>
      </c>
      <c r="AF49" s="29" t="str">
        <f>IFERROR(VLOOKUP($A49, forecast!$A:$F, 2, FALSE), "")</f>
        <v/>
      </c>
      <c r="AG49" s="29" t="str">
        <f>IFERROR(VLOOKUP($A49, forecast!$A:$F, 3, FALSE), "")</f>
        <v/>
      </c>
      <c r="AH49" s="29" t="str">
        <f>IFERROR(VLOOKUP($A49, forecast!$A:$F, 4, FALSE), "")</f>
        <v/>
      </c>
      <c r="AI49" s="29" t="str">
        <f>IFERROR(VLOOKUP($A49, forecast!$A:$F, 5, FALSE), "")</f>
        <v/>
      </c>
      <c r="AJ49" s="29" t="str">
        <f>IFERROR(VLOOKUP($A49, forecast!$A:$F, 6, FALSE), "")</f>
        <v/>
      </c>
      <c r="AK49" s="30" t="str">
        <f>IFERROR(VLOOKUP($A49, forecast!$A:$AS, 38, FALSE), "")</f>
        <v/>
      </c>
      <c r="AL49" s="30" t="str">
        <f>IFERROR(VLOOKUP($A49, forecast!$A:$AS, 39, FALSE), "")</f>
        <v/>
      </c>
      <c r="AM49" s="30" t="str">
        <f>IFERROR(VLOOKUP($A49, forecast!$A:$AS, 40, FALSE), "")</f>
        <v/>
      </c>
      <c r="AN49" s="30" t="str">
        <f>IFERROR(VLOOKUP($A49, forecast!$A:$AS, 41, FALSE), "")</f>
        <v/>
      </c>
      <c r="AO49" s="30" t="str">
        <f>IFERROR(VLOOKUP($A49, forecast!$A:$AS, 42, FALSE), "")</f>
        <v/>
      </c>
      <c r="AP49" s="31" t="str">
        <f>IFERROR(IF(VLOOKUP($A49, forecast!$A:$AS, 43, FALSE)="", "", (VLOOKUP($A49, forecast!$A:$AS, 43, FALSE)-$H49)/$H49), "")
</f>
        <v/>
      </c>
      <c r="AQ49" s="31" t="str">
        <f>IFERROR(IF(VLOOKUP($A49, forecast!$A:$AS, 44, FALSE)="", "", (VLOOKUP($A49, forecast!$A:$AS, 44, FALSE)-$H49)/$H49), "")
</f>
        <v/>
      </c>
      <c r="AR49" s="31" t="str">
        <f>IFERROR(IF(VLOOKUP($A49, forecast!$A:$AS, 45, FALSE)="", "", (VLOOKUP($A49, forecast!$A:$AS, 45, FALSE)-$H49)/$H49), "")
</f>
        <v/>
      </c>
    </row>
    <row r="50">
      <c r="B50" s="16"/>
      <c r="C50" s="17"/>
      <c r="D50" s="18" t="str">
        <f>IFERROR(VLOOKUP($A50, carteira!$A:$F, 6, FALSE)*H50, "")</f>
        <v/>
      </c>
      <c r="E50" s="19" t="str">
        <f>IFERROR(VLOOKUP($A50, carteira!$A:$C, 3, FALSE), "")</f>
        <v/>
      </c>
      <c r="F50" s="20" t="str">
        <f t="shared" si="1"/>
        <v/>
      </c>
      <c r="G50" s="21"/>
      <c r="H50" s="22" t="str">
        <f>IFERROR(__xludf.DUMMYFUNCTION("IF(ISBLANK(A50), """", HYPERLINK(""https://br.tradingview.com/chart/hAM5aSQ3/?symbol=BMFBOVESPA%3A"" &amp; $A50,GOOGLEFINANCE(""BVMF:""&amp;$A50, ""price"")))"),"")</f>
        <v/>
      </c>
      <c r="I50" s="23" t="str">
        <f>IFERROR(__xludf.DUMMYFUNCTION("IF($H50, ($H50 - INDEX(SORT(GOOGLEFINANCE(""BVMF:""&amp;$A50,""close"", $B$1-7, $B$1), 1, false), 3,2))/$H50, """")"),"")</f>
        <v/>
      </c>
      <c r="J50" s="24" t="str">
        <f>IFERROR(__xludf.DUMMYFUNCTION("IF(ISBLANK(A50), """", SPARKLINE(INDEX(GOOGLEFINANCE(""BVMF:""&amp;$A50, ""price"", EDATE($B$1, -1), $B$1), ,2)))"),"")</f>
        <v/>
      </c>
      <c r="K50" s="23" t="str">
        <f>IFERROR(__xludf.DUMMYFUNCTION("IF($H50, ($H50 - INDEX(GOOGLEFINANCE(""BVMF:""&amp;$A50,""close"", $B$1-30, $B$1), 2,2))/$H50, """")"),"")</f>
        <v/>
      </c>
      <c r="L50" s="24" t="str">
        <f>IFERROR(__xludf.DUMMYFUNCTION("IF(ISBLANK(A50), """", SPARKLINE(INDEX(GOOGLEFINANCE(""BVMF:""&amp;$A50, ""price"", EDATE($B$1, -12), $B$1), ,2)))"),"")</f>
        <v/>
      </c>
      <c r="M50" s="23" t="str">
        <f>IFERROR(__xludf.DUMMYFUNCTION("IF($H50, ($H50 - INDEX(GOOGLEFINANCE(""BVMF:""&amp;$A50,""close"", $B$1-365, $B$1), 2,2))/$H50, """")"),"")</f>
        <v/>
      </c>
      <c r="N50" s="24" t="str">
        <f>IFERROR(__xludf.DUMMYFUNCTION("IF(ISBLANK(A50), """", SPARKLINE(INDEX(GOOGLEFINANCE(""BVMF:""&amp;$A50, ""price"", EDATE($B$1, -60), $B$1), ,2)))"),"")</f>
        <v/>
      </c>
      <c r="O50" s="23" t="str">
        <f>IFERROR(__xludf.DUMMYFUNCTION("IF($H50, ($H50 - INDEX(GOOGLEFINANCE(""BVMF:""&amp;$A50,""close"", $B$1-1825, $B$1), 2,2))/$H50, """")"),"")</f>
        <v/>
      </c>
      <c r="P50" s="25" t="str">
        <f t="shared" si="2"/>
        <v/>
      </c>
      <c r="Q50" s="25" t="str">
        <f t="shared" si="3"/>
        <v/>
      </c>
      <c r="R50" s="25" t="str">
        <f t="shared" si="4"/>
        <v/>
      </c>
      <c r="S50" s="26" t="str">
        <f>IFERROR(VLOOKUP($A50, fundamentus!$A:$S, 19, FALSE)/1000000000, "")</f>
        <v/>
      </c>
      <c r="T50" s="27" t="str">
        <f>IFERROR(VLOOKUP($A50, statusinvest!$A:$Z, 26, FALSE)/1000000, "")</f>
        <v/>
      </c>
      <c r="U50" s="24" t="str">
        <f>IFERROR(VLOOKUP($A50, statusinvest!$A:$D, 4, FALSE), "")</f>
        <v/>
      </c>
      <c r="V50" s="24" t="str">
        <f>IFERROR(VLOOKUP($A50, statusinvest!$A:$E, 5, FALSE), "")</f>
        <v/>
      </c>
      <c r="W50" s="28" t="str">
        <f>IFERROR(1/VLOOKUP($A50, statusinvest!$A:$K, 11, FALSE), "")</f>
        <v/>
      </c>
      <c r="X50" s="24" t="str">
        <f>IFERROR(VLOOKUP($A50, statusinvest!$A:$R, 18, FALSE), "")</f>
        <v/>
      </c>
      <c r="Y50" s="24" t="str">
        <f>IFERROR(VLOOKUP($A50, statusinvest!$A:$T, 20, FALSE), "")</f>
        <v/>
      </c>
      <c r="Z50" s="24" t="str">
        <f>IFERROR(VLOOKUP($A50, statusinvest!$A:$I, 9, FALSE), "")</f>
        <v/>
      </c>
      <c r="AA50" s="24" t="str">
        <f>IFERROR(VLOOKUP($A50, statusinvest!$A:$M, 13, FALSE), "")</f>
        <v/>
      </c>
      <c r="AB50" s="24" t="str">
        <f>IFERROR(VLOOKUP($A50, statusinvest!$A:$Q, 17, FALSE), "")</f>
        <v/>
      </c>
      <c r="AC50" s="17" t="str">
        <f>IFERROR(VLOOKUP($A50, statusinvest!$A:$Z, 25, FALSE), "")</f>
        <v/>
      </c>
      <c r="AD50" s="17" t="str">
        <f>IFERROR(VLOOKUP($A50, statusinvest!$A:$C, 3, FALSE), "")</f>
        <v/>
      </c>
      <c r="AF50" s="29" t="str">
        <f>IFERROR(VLOOKUP($A50, forecast!$A:$F, 2, FALSE), "")</f>
        <v/>
      </c>
      <c r="AG50" s="29" t="str">
        <f>IFERROR(VLOOKUP($A50, forecast!$A:$F, 3, FALSE), "")</f>
        <v/>
      </c>
      <c r="AH50" s="29" t="str">
        <f>IFERROR(VLOOKUP($A50, forecast!$A:$F, 4, FALSE), "")</f>
        <v/>
      </c>
      <c r="AI50" s="29" t="str">
        <f>IFERROR(VLOOKUP($A50, forecast!$A:$F, 5, FALSE), "")</f>
        <v/>
      </c>
      <c r="AJ50" s="29" t="str">
        <f>IFERROR(VLOOKUP($A50, forecast!$A:$F, 6, FALSE), "")</f>
        <v/>
      </c>
      <c r="AK50" s="30" t="str">
        <f>IFERROR(VLOOKUP($A50, forecast!$A:$AS, 38, FALSE), "")</f>
        <v/>
      </c>
      <c r="AL50" s="30" t="str">
        <f>IFERROR(VLOOKUP($A50, forecast!$A:$AS, 39, FALSE), "")</f>
        <v/>
      </c>
      <c r="AM50" s="30" t="str">
        <f>IFERROR(VLOOKUP($A50, forecast!$A:$AS, 40, FALSE), "")</f>
        <v/>
      </c>
      <c r="AN50" s="30" t="str">
        <f>IFERROR(VLOOKUP($A50, forecast!$A:$AS, 41, FALSE), "")</f>
        <v/>
      </c>
      <c r="AO50" s="30" t="str">
        <f>IFERROR(VLOOKUP($A50, forecast!$A:$AS, 42, FALSE), "")</f>
        <v/>
      </c>
      <c r="AP50" s="31" t="str">
        <f>IFERROR(IF(VLOOKUP($A50, forecast!$A:$AS, 43, FALSE)="", "", (VLOOKUP($A50, forecast!$A:$AS, 43, FALSE)-$H50)/$H50), "")
</f>
        <v/>
      </c>
      <c r="AQ50" s="31" t="str">
        <f>IFERROR(IF(VLOOKUP($A50, forecast!$A:$AS, 44, FALSE)="", "", (VLOOKUP($A50, forecast!$A:$AS, 44, FALSE)-$H50)/$H50), "")
</f>
        <v/>
      </c>
      <c r="AR50" s="31" t="str">
        <f>IFERROR(IF(VLOOKUP($A50, forecast!$A:$AS, 45, FALSE)="", "", (VLOOKUP($A50, forecast!$A:$AS, 45, FALSE)-$H50)/$H50), "")
</f>
        <v/>
      </c>
    </row>
    <row r="51">
      <c r="B51" s="16"/>
      <c r="C51" s="17"/>
      <c r="D51" s="18" t="str">
        <f>IFERROR(VLOOKUP($A51, carteira!$A:$F, 6, FALSE)*H51, "")</f>
        <v/>
      </c>
      <c r="E51" s="19" t="str">
        <f>IFERROR(VLOOKUP($A51, carteira!$A:$C, 3, FALSE), "")</f>
        <v/>
      </c>
      <c r="F51" s="20" t="str">
        <f t="shared" si="1"/>
        <v/>
      </c>
      <c r="G51" s="21"/>
      <c r="H51" s="22" t="str">
        <f>IFERROR(__xludf.DUMMYFUNCTION("IF(ISBLANK(A51), """", HYPERLINK(""https://br.tradingview.com/chart/hAM5aSQ3/?symbol=BMFBOVESPA%3A"" &amp; $A51,GOOGLEFINANCE(""BVMF:""&amp;$A51, ""price"")))"),"")</f>
        <v/>
      </c>
      <c r="I51" s="23" t="str">
        <f>IFERROR(__xludf.DUMMYFUNCTION("IF($H51, ($H51 - INDEX(SORT(GOOGLEFINANCE(""BVMF:""&amp;$A51,""close"", $B$1-7, $B$1), 1, false), 3,2))/$H51, """")"),"")</f>
        <v/>
      </c>
      <c r="J51" s="24" t="str">
        <f>IFERROR(__xludf.DUMMYFUNCTION("IF(ISBLANK(A51), """", SPARKLINE(INDEX(GOOGLEFINANCE(""BVMF:""&amp;$A51, ""price"", EDATE($B$1, -1), $B$1), ,2)))"),"")</f>
        <v/>
      </c>
      <c r="K51" s="23" t="str">
        <f>IFERROR(__xludf.DUMMYFUNCTION("IF($H51, ($H51 - INDEX(GOOGLEFINANCE(""BVMF:""&amp;$A51,""close"", $B$1-30, $B$1), 2,2))/$H51, """")"),"")</f>
        <v/>
      </c>
      <c r="L51" s="24" t="str">
        <f>IFERROR(__xludf.DUMMYFUNCTION("IF(ISBLANK(A51), """", SPARKLINE(INDEX(GOOGLEFINANCE(""BVMF:""&amp;$A51, ""price"", EDATE($B$1, -12), $B$1), ,2)))"),"")</f>
        <v/>
      </c>
      <c r="M51" s="23" t="str">
        <f>IFERROR(__xludf.DUMMYFUNCTION("IF($H51, ($H51 - INDEX(GOOGLEFINANCE(""BVMF:""&amp;$A51,""close"", $B$1-365, $B$1), 2,2))/$H51, """")"),"")</f>
        <v/>
      </c>
      <c r="N51" s="24" t="str">
        <f>IFERROR(__xludf.DUMMYFUNCTION("IF(ISBLANK(A51), """", SPARKLINE(INDEX(GOOGLEFINANCE(""BVMF:""&amp;$A51, ""price"", EDATE($B$1, -60), $B$1), ,2)))"),"")</f>
        <v/>
      </c>
      <c r="O51" s="23" t="str">
        <f>IFERROR(__xludf.DUMMYFUNCTION("IF($H51, ($H51 - INDEX(GOOGLEFINANCE(""BVMF:""&amp;$A51,""close"", $B$1-1825, $B$1), 2,2))/$H51, """")"),"")</f>
        <v/>
      </c>
      <c r="P51" s="25" t="str">
        <f t="shared" si="2"/>
        <v/>
      </c>
      <c r="Q51" s="25" t="str">
        <f t="shared" si="3"/>
        <v/>
      </c>
      <c r="R51" s="25" t="str">
        <f t="shared" si="4"/>
        <v/>
      </c>
      <c r="S51" s="26" t="str">
        <f>IFERROR(VLOOKUP($A51, fundamentus!$A:$S, 19, FALSE)/1000000000, "")</f>
        <v/>
      </c>
      <c r="T51" s="27" t="str">
        <f>IFERROR(VLOOKUP($A51, statusinvest!$A:$Z, 26, FALSE)/1000000, "")</f>
        <v/>
      </c>
      <c r="U51" s="24" t="str">
        <f>IFERROR(VLOOKUP($A51, statusinvest!$A:$D, 4, FALSE), "")</f>
        <v/>
      </c>
      <c r="V51" s="24" t="str">
        <f>IFERROR(VLOOKUP($A51, statusinvest!$A:$E, 5, FALSE), "")</f>
        <v/>
      </c>
      <c r="W51" s="28" t="str">
        <f>IFERROR(1/VLOOKUP($A51, statusinvest!$A:$K, 11, FALSE), "")</f>
        <v/>
      </c>
      <c r="X51" s="24" t="str">
        <f>IFERROR(VLOOKUP($A51, statusinvest!$A:$R, 18, FALSE), "")</f>
        <v/>
      </c>
      <c r="Y51" s="24" t="str">
        <f>IFERROR(VLOOKUP($A51, statusinvest!$A:$T, 20, FALSE), "")</f>
        <v/>
      </c>
      <c r="Z51" s="24" t="str">
        <f>IFERROR(VLOOKUP($A51, statusinvest!$A:$I, 9, FALSE), "")</f>
        <v/>
      </c>
      <c r="AA51" s="24" t="str">
        <f>IFERROR(VLOOKUP($A51, statusinvest!$A:$M, 13, FALSE), "")</f>
        <v/>
      </c>
      <c r="AB51" s="24" t="str">
        <f>IFERROR(VLOOKUP($A51, statusinvest!$A:$Q, 17, FALSE), "")</f>
        <v/>
      </c>
      <c r="AC51" s="17" t="str">
        <f>IFERROR(VLOOKUP($A51, statusinvest!$A:$Z, 25, FALSE), "")</f>
        <v/>
      </c>
      <c r="AD51" s="17" t="str">
        <f>IFERROR(VLOOKUP($A51, statusinvest!$A:$C, 3, FALSE), "")</f>
        <v/>
      </c>
      <c r="AF51" s="29" t="str">
        <f>IFERROR(VLOOKUP($A51, forecast!$A:$F, 2, FALSE), "")</f>
        <v/>
      </c>
      <c r="AG51" s="29" t="str">
        <f>IFERROR(VLOOKUP($A51, forecast!$A:$F, 3, FALSE), "")</f>
        <v/>
      </c>
      <c r="AH51" s="29" t="str">
        <f>IFERROR(VLOOKUP($A51, forecast!$A:$F, 4, FALSE), "")</f>
        <v/>
      </c>
      <c r="AI51" s="29" t="str">
        <f>IFERROR(VLOOKUP($A51, forecast!$A:$F, 5, FALSE), "")</f>
        <v/>
      </c>
      <c r="AJ51" s="29" t="str">
        <f>IFERROR(VLOOKUP($A51, forecast!$A:$F, 6, FALSE), "")</f>
        <v/>
      </c>
      <c r="AK51" s="30" t="str">
        <f>IFERROR(VLOOKUP($A51, forecast!$A:$AS, 38, FALSE), "")</f>
        <v/>
      </c>
      <c r="AL51" s="30" t="str">
        <f>IFERROR(VLOOKUP($A51, forecast!$A:$AS, 39, FALSE), "")</f>
        <v/>
      </c>
      <c r="AM51" s="30" t="str">
        <f>IFERROR(VLOOKUP($A51, forecast!$A:$AS, 40, FALSE), "")</f>
        <v/>
      </c>
      <c r="AN51" s="30" t="str">
        <f>IFERROR(VLOOKUP($A51, forecast!$A:$AS, 41, FALSE), "")</f>
        <v/>
      </c>
      <c r="AO51" s="30" t="str">
        <f>IFERROR(VLOOKUP($A51, forecast!$A:$AS, 42, FALSE), "")</f>
        <v/>
      </c>
      <c r="AP51" s="31" t="str">
        <f>IFERROR(IF(VLOOKUP($A51, forecast!$A:$AS, 43, FALSE)="", "", (VLOOKUP($A51, forecast!$A:$AS, 43, FALSE)-$H51)/$H51), "")
</f>
        <v/>
      </c>
      <c r="AQ51" s="31" t="str">
        <f>IFERROR(IF(VLOOKUP($A51, forecast!$A:$AS, 44, FALSE)="", "", (VLOOKUP($A51, forecast!$A:$AS, 44, FALSE)-$H51)/$H51), "")
</f>
        <v/>
      </c>
      <c r="AR51" s="31" t="str">
        <f>IFERROR(IF(VLOOKUP($A51, forecast!$A:$AS, 45, FALSE)="", "", (VLOOKUP($A51, forecast!$A:$AS, 45, FALSE)-$H51)/$H51), "")
</f>
        <v/>
      </c>
    </row>
    <row r="52">
      <c r="B52" s="16"/>
      <c r="C52" s="17"/>
      <c r="D52" s="18" t="str">
        <f>IFERROR(VLOOKUP($A52, carteira!$A:$F, 6, FALSE)*H52, "")</f>
        <v/>
      </c>
      <c r="E52" s="19" t="str">
        <f>IFERROR(VLOOKUP($A52, carteira!$A:$C, 3, FALSE), "")</f>
        <v/>
      </c>
      <c r="F52" s="20" t="str">
        <f t="shared" si="1"/>
        <v/>
      </c>
      <c r="G52" s="21"/>
      <c r="H52" s="22" t="str">
        <f>IFERROR(__xludf.DUMMYFUNCTION("IF(ISBLANK(A52), """", HYPERLINK(""https://br.tradingview.com/chart/hAM5aSQ3/?symbol=BMFBOVESPA%3A"" &amp; $A52,GOOGLEFINANCE(""BVMF:""&amp;$A52, ""price"")))"),"")</f>
        <v/>
      </c>
      <c r="I52" s="23" t="str">
        <f>IFERROR(__xludf.DUMMYFUNCTION("IF($H52, ($H52 - INDEX(SORT(GOOGLEFINANCE(""BVMF:""&amp;$A52,""close"", $B$1-7, $B$1), 1, false), 3,2))/$H52, """")"),"")</f>
        <v/>
      </c>
      <c r="J52" s="24" t="str">
        <f>IFERROR(__xludf.DUMMYFUNCTION("IF(ISBLANK(A52), """", SPARKLINE(INDEX(GOOGLEFINANCE(""BVMF:""&amp;$A52, ""price"", EDATE($B$1, -1), $B$1), ,2)))"),"")</f>
        <v/>
      </c>
      <c r="K52" s="23" t="str">
        <f>IFERROR(__xludf.DUMMYFUNCTION("IF($H52, ($H52 - INDEX(GOOGLEFINANCE(""BVMF:""&amp;$A52,""close"", $B$1-30, $B$1), 2,2))/$H52, """")"),"")</f>
        <v/>
      </c>
      <c r="L52" s="24" t="str">
        <f>IFERROR(__xludf.DUMMYFUNCTION("IF(ISBLANK(A52), """", SPARKLINE(INDEX(GOOGLEFINANCE(""BVMF:""&amp;$A52, ""price"", EDATE($B$1, -12), $B$1), ,2)))"),"")</f>
        <v/>
      </c>
      <c r="M52" s="23" t="str">
        <f>IFERROR(__xludf.DUMMYFUNCTION("IF($H52, ($H52 - INDEX(GOOGLEFINANCE(""BVMF:""&amp;$A52,""close"", $B$1-365, $B$1), 2,2))/$H52, """")"),"")</f>
        <v/>
      </c>
      <c r="N52" s="24" t="str">
        <f>IFERROR(__xludf.DUMMYFUNCTION("IF(ISBLANK(A52), """", SPARKLINE(INDEX(GOOGLEFINANCE(""BVMF:""&amp;$A52, ""price"", EDATE($B$1, -60), $B$1), ,2)))"),"")</f>
        <v/>
      </c>
      <c r="O52" s="23" t="str">
        <f>IFERROR(__xludf.DUMMYFUNCTION("IF($H52, ($H52 - INDEX(GOOGLEFINANCE(""BVMF:""&amp;$A52,""close"", $B$1-1825, $B$1), 2,2))/$H52, """")"),"")</f>
        <v/>
      </c>
      <c r="P52" s="25" t="str">
        <f t="shared" si="2"/>
        <v/>
      </c>
      <c r="Q52" s="25" t="str">
        <f t="shared" si="3"/>
        <v/>
      </c>
      <c r="R52" s="25" t="str">
        <f t="shared" si="4"/>
        <v/>
      </c>
      <c r="S52" s="26" t="str">
        <f>IFERROR(VLOOKUP($A52, fundamentus!$A:$S, 19, FALSE)/1000000000, "")</f>
        <v/>
      </c>
      <c r="T52" s="27" t="str">
        <f>IFERROR(VLOOKUP($A52, statusinvest!$A:$Z, 26, FALSE)/1000000, "")</f>
        <v/>
      </c>
      <c r="U52" s="24" t="str">
        <f>IFERROR(VLOOKUP($A52, statusinvest!$A:$D, 4, FALSE), "")</f>
        <v/>
      </c>
      <c r="V52" s="24" t="str">
        <f>IFERROR(VLOOKUP($A52, statusinvest!$A:$E, 5, FALSE), "")</f>
        <v/>
      </c>
      <c r="W52" s="28" t="str">
        <f>IFERROR(1/VLOOKUP($A52, statusinvest!$A:$K, 11, FALSE), "")</f>
        <v/>
      </c>
      <c r="X52" s="24" t="str">
        <f>IFERROR(VLOOKUP($A52, statusinvest!$A:$R, 18, FALSE), "")</f>
        <v/>
      </c>
      <c r="Y52" s="24" t="str">
        <f>IFERROR(VLOOKUP($A52, statusinvest!$A:$T, 20, FALSE), "")</f>
        <v/>
      </c>
      <c r="Z52" s="24" t="str">
        <f>IFERROR(VLOOKUP($A52, statusinvest!$A:$I, 9, FALSE), "")</f>
        <v/>
      </c>
      <c r="AA52" s="24" t="str">
        <f>IFERROR(VLOOKUP($A52, statusinvest!$A:$M, 13, FALSE), "")</f>
        <v/>
      </c>
      <c r="AB52" s="24" t="str">
        <f>IFERROR(VLOOKUP($A52, statusinvest!$A:$Q, 17, FALSE), "")</f>
        <v/>
      </c>
      <c r="AC52" s="17" t="str">
        <f>IFERROR(VLOOKUP($A52, statusinvest!$A:$Z, 25, FALSE), "")</f>
        <v/>
      </c>
      <c r="AD52" s="17" t="str">
        <f>IFERROR(VLOOKUP($A52, statusinvest!$A:$C, 3, FALSE), "")</f>
        <v/>
      </c>
      <c r="AF52" s="29" t="str">
        <f>IFERROR(VLOOKUP($A52, forecast!$A:$F, 2, FALSE), "")</f>
        <v/>
      </c>
      <c r="AG52" s="29" t="str">
        <f>IFERROR(VLOOKUP($A52, forecast!$A:$F, 3, FALSE), "")</f>
        <v/>
      </c>
      <c r="AH52" s="29" t="str">
        <f>IFERROR(VLOOKUP($A52, forecast!$A:$F, 4, FALSE), "")</f>
        <v/>
      </c>
      <c r="AI52" s="29" t="str">
        <f>IFERROR(VLOOKUP($A52, forecast!$A:$F, 5, FALSE), "")</f>
        <v/>
      </c>
      <c r="AJ52" s="29" t="str">
        <f>IFERROR(VLOOKUP($A52, forecast!$A:$F, 6, FALSE), "")</f>
        <v/>
      </c>
      <c r="AK52" s="30" t="str">
        <f>IFERROR(VLOOKUP($A52, forecast!$A:$AS, 38, FALSE), "")</f>
        <v/>
      </c>
      <c r="AL52" s="30" t="str">
        <f>IFERROR(VLOOKUP($A52, forecast!$A:$AS, 39, FALSE), "")</f>
        <v/>
      </c>
      <c r="AM52" s="30" t="str">
        <f>IFERROR(VLOOKUP($A52, forecast!$A:$AS, 40, FALSE), "")</f>
        <v/>
      </c>
      <c r="AN52" s="30" t="str">
        <f>IFERROR(VLOOKUP($A52, forecast!$A:$AS, 41, FALSE), "")</f>
        <v/>
      </c>
      <c r="AO52" s="30" t="str">
        <f>IFERROR(VLOOKUP($A52, forecast!$A:$AS, 42, FALSE), "")</f>
        <v/>
      </c>
      <c r="AP52" s="31" t="str">
        <f>IFERROR(IF(VLOOKUP($A52, forecast!$A:$AS, 43, FALSE)="", "", (VLOOKUP($A52, forecast!$A:$AS, 43, FALSE)-$H52)/$H52), "")
</f>
        <v/>
      </c>
      <c r="AQ52" s="31" t="str">
        <f>IFERROR(IF(VLOOKUP($A52, forecast!$A:$AS, 44, FALSE)="", "", (VLOOKUP($A52, forecast!$A:$AS, 44, FALSE)-$H52)/$H52), "")
</f>
        <v/>
      </c>
      <c r="AR52" s="31" t="str">
        <f>IFERROR(IF(VLOOKUP($A52, forecast!$A:$AS, 45, FALSE)="", "", (VLOOKUP($A52, forecast!$A:$AS, 45, FALSE)-$H52)/$H52), "")
</f>
        <v/>
      </c>
    </row>
    <row r="53">
      <c r="B53" s="16"/>
      <c r="C53" s="17"/>
      <c r="D53" s="18" t="str">
        <f>IFERROR(VLOOKUP($A53, carteira!$A:$F, 6, FALSE)*H53, "")</f>
        <v/>
      </c>
      <c r="E53" s="19" t="str">
        <f>IFERROR(VLOOKUP($A53, carteira!$A:$C, 3, FALSE), "")</f>
        <v/>
      </c>
      <c r="F53" s="20" t="str">
        <f t="shared" si="1"/>
        <v/>
      </c>
      <c r="G53" s="21"/>
      <c r="H53" s="22" t="str">
        <f>IFERROR(__xludf.DUMMYFUNCTION("IF(ISBLANK(A53), """", HYPERLINK(""https://br.tradingview.com/chart/hAM5aSQ3/?symbol=BMFBOVESPA%3A"" &amp; $A53,GOOGLEFINANCE(""BVMF:""&amp;$A53, ""price"")))"),"")</f>
        <v/>
      </c>
      <c r="I53" s="23" t="str">
        <f>IFERROR(__xludf.DUMMYFUNCTION("IF($H53, ($H53 - INDEX(SORT(GOOGLEFINANCE(""BVMF:""&amp;$A53,""close"", $B$1-7, $B$1), 1, false), 3,2))/$H53, """")"),"")</f>
        <v/>
      </c>
      <c r="J53" s="24" t="str">
        <f>IFERROR(__xludf.DUMMYFUNCTION("IF(ISBLANK(A53), """", SPARKLINE(INDEX(GOOGLEFINANCE(""BVMF:""&amp;$A53, ""price"", EDATE($B$1, -1), $B$1), ,2)))"),"")</f>
        <v/>
      </c>
      <c r="K53" s="23" t="str">
        <f>IFERROR(__xludf.DUMMYFUNCTION("IF($H53, ($H53 - INDEX(GOOGLEFINANCE(""BVMF:""&amp;$A53,""close"", $B$1-30, $B$1), 2,2))/$H53, """")"),"")</f>
        <v/>
      </c>
      <c r="L53" s="24" t="str">
        <f>IFERROR(__xludf.DUMMYFUNCTION("IF(ISBLANK(A53), """", SPARKLINE(INDEX(GOOGLEFINANCE(""BVMF:""&amp;$A53, ""price"", EDATE($B$1, -12), $B$1), ,2)))"),"")</f>
        <v/>
      </c>
      <c r="M53" s="23" t="str">
        <f>IFERROR(__xludf.DUMMYFUNCTION("IF($H53, ($H53 - INDEX(GOOGLEFINANCE(""BVMF:""&amp;$A53,""close"", $B$1-365, $B$1), 2,2))/$H53, """")"),"")</f>
        <v/>
      </c>
      <c r="N53" s="24" t="str">
        <f>IFERROR(__xludf.DUMMYFUNCTION("IF(ISBLANK(A53), """", SPARKLINE(INDEX(GOOGLEFINANCE(""BVMF:""&amp;$A53, ""price"", EDATE($B$1, -60), $B$1), ,2)))"),"")</f>
        <v/>
      </c>
      <c r="O53" s="23" t="str">
        <f>IFERROR(__xludf.DUMMYFUNCTION("IF($H53, ($H53 - INDEX(GOOGLEFINANCE(""BVMF:""&amp;$A53,""close"", $B$1-1825, $B$1), 2,2))/$H53, """")"),"")</f>
        <v/>
      </c>
      <c r="P53" s="25" t="str">
        <f t="shared" si="2"/>
        <v/>
      </c>
      <c r="Q53" s="25" t="str">
        <f t="shared" si="3"/>
        <v/>
      </c>
      <c r="R53" s="25" t="str">
        <f t="shared" si="4"/>
        <v/>
      </c>
      <c r="S53" s="26" t="str">
        <f>IFERROR(VLOOKUP($A53, fundamentus!$A:$S, 19, FALSE)/1000000000, "")</f>
        <v/>
      </c>
      <c r="T53" s="27" t="str">
        <f>IFERROR(VLOOKUP($A53, statusinvest!$A:$Z, 26, FALSE)/1000000, "")</f>
        <v/>
      </c>
      <c r="U53" s="24" t="str">
        <f>IFERROR(VLOOKUP($A53, statusinvest!$A:$D, 4, FALSE), "")</f>
        <v/>
      </c>
      <c r="V53" s="24" t="str">
        <f>IFERROR(VLOOKUP($A53, statusinvest!$A:$E, 5, FALSE), "")</f>
        <v/>
      </c>
      <c r="W53" s="28" t="str">
        <f>IFERROR(1/VLOOKUP($A53, statusinvest!$A:$K, 11, FALSE), "")</f>
        <v/>
      </c>
      <c r="X53" s="24" t="str">
        <f>IFERROR(VLOOKUP($A53, statusinvest!$A:$R, 18, FALSE), "")</f>
        <v/>
      </c>
      <c r="Y53" s="24" t="str">
        <f>IFERROR(VLOOKUP($A53, statusinvest!$A:$T, 20, FALSE), "")</f>
        <v/>
      </c>
      <c r="Z53" s="24" t="str">
        <f>IFERROR(VLOOKUP($A53, statusinvest!$A:$I, 9, FALSE), "")</f>
        <v/>
      </c>
      <c r="AA53" s="24" t="str">
        <f>IFERROR(VLOOKUP($A53, statusinvest!$A:$M, 13, FALSE), "")</f>
        <v/>
      </c>
      <c r="AB53" s="24" t="str">
        <f>IFERROR(VLOOKUP($A53, statusinvest!$A:$Q, 17, FALSE), "")</f>
        <v/>
      </c>
      <c r="AC53" s="17" t="str">
        <f>IFERROR(VLOOKUP($A53, statusinvest!$A:$Z, 25, FALSE), "")</f>
        <v/>
      </c>
      <c r="AD53" s="17" t="str">
        <f>IFERROR(VLOOKUP($A53, statusinvest!$A:$C, 3, FALSE), "")</f>
        <v/>
      </c>
      <c r="AF53" s="29" t="str">
        <f>IFERROR(VLOOKUP($A53, forecast!$A:$F, 2, FALSE), "")</f>
        <v/>
      </c>
      <c r="AG53" s="29" t="str">
        <f>IFERROR(VLOOKUP($A53, forecast!$A:$F, 3, FALSE), "")</f>
        <v/>
      </c>
      <c r="AH53" s="29" t="str">
        <f>IFERROR(VLOOKUP($A53, forecast!$A:$F, 4, FALSE), "")</f>
        <v/>
      </c>
      <c r="AI53" s="29" t="str">
        <f>IFERROR(VLOOKUP($A53, forecast!$A:$F, 5, FALSE), "")</f>
        <v/>
      </c>
      <c r="AJ53" s="29" t="str">
        <f>IFERROR(VLOOKUP($A53, forecast!$A:$F, 6, FALSE), "")</f>
        <v/>
      </c>
      <c r="AK53" s="30" t="str">
        <f>IFERROR(VLOOKUP($A53, forecast!$A:$AS, 38, FALSE), "")</f>
        <v/>
      </c>
      <c r="AL53" s="30" t="str">
        <f>IFERROR(VLOOKUP($A53, forecast!$A:$AS, 39, FALSE), "")</f>
        <v/>
      </c>
      <c r="AM53" s="30" t="str">
        <f>IFERROR(VLOOKUP($A53, forecast!$A:$AS, 40, FALSE), "")</f>
        <v/>
      </c>
      <c r="AN53" s="30" t="str">
        <f>IFERROR(VLOOKUP($A53, forecast!$A:$AS, 41, FALSE), "")</f>
        <v/>
      </c>
      <c r="AO53" s="30" t="str">
        <f>IFERROR(VLOOKUP($A53, forecast!$A:$AS, 42, FALSE), "")</f>
        <v/>
      </c>
      <c r="AP53" s="31" t="str">
        <f>IFERROR(IF(VLOOKUP($A53, forecast!$A:$AS, 43, FALSE)="", "", (VLOOKUP($A53, forecast!$A:$AS, 43, FALSE)-$H53)/$H53), "")
</f>
        <v/>
      </c>
      <c r="AQ53" s="31" t="str">
        <f>IFERROR(IF(VLOOKUP($A53, forecast!$A:$AS, 44, FALSE)="", "", (VLOOKUP($A53, forecast!$A:$AS, 44, FALSE)-$H53)/$H53), "")
</f>
        <v/>
      </c>
      <c r="AR53" s="31" t="str">
        <f>IFERROR(IF(VLOOKUP($A53, forecast!$A:$AS, 45, FALSE)="", "", (VLOOKUP($A53, forecast!$A:$AS, 45, FALSE)-$H53)/$H53), "")
</f>
        <v/>
      </c>
    </row>
    <row r="54">
      <c r="B54" s="16"/>
      <c r="C54" s="17"/>
      <c r="D54" s="18" t="str">
        <f>IFERROR(VLOOKUP($A54, carteira!$A:$F, 6, FALSE)*H54, "")</f>
        <v/>
      </c>
      <c r="E54" s="19" t="str">
        <f>IFERROR(VLOOKUP($A54, carteira!$A:$C, 3, FALSE), "")</f>
        <v/>
      </c>
      <c r="F54" s="20" t="str">
        <f t="shared" si="1"/>
        <v/>
      </c>
      <c r="G54" s="21"/>
      <c r="H54" s="22" t="str">
        <f>IFERROR(__xludf.DUMMYFUNCTION("IF(ISBLANK(A54), """", HYPERLINK(""https://br.tradingview.com/chart/hAM5aSQ3/?symbol=BMFBOVESPA%3A"" &amp; $A54,GOOGLEFINANCE(""BVMF:""&amp;$A54, ""price"")))"),"")</f>
        <v/>
      </c>
      <c r="I54" s="23" t="str">
        <f>IFERROR(__xludf.DUMMYFUNCTION("IF($H54, ($H54 - INDEX(SORT(GOOGLEFINANCE(""BVMF:""&amp;$A54,""close"", $B$1-7, $B$1), 1, false), 3,2))/$H54, """")"),"")</f>
        <v/>
      </c>
      <c r="J54" s="24" t="str">
        <f>IFERROR(__xludf.DUMMYFUNCTION("IF(ISBLANK(A54), """", SPARKLINE(INDEX(GOOGLEFINANCE(""BVMF:""&amp;$A54, ""price"", EDATE($B$1, -1), $B$1), ,2)))"),"")</f>
        <v/>
      </c>
      <c r="K54" s="23" t="str">
        <f>IFERROR(__xludf.DUMMYFUNCTION("IF($H54, ($H54 - INDEX(GOOGLEFINANCE(""BVMF:""&amp;$A54,""close"", $B$1-30, $B$1), 2,2))/$H54, """")"),"")</f>
        <v/>
      </c>
      <c r="L54" s="24" t="str">
        <f>IFERROR(__xludf.DUMMYFUNCTION("IF(ISBLANK(A54), """", SPARKLINE(INDEX(GOOGLEFINANCE(""BVMF:""&amp;$A54, ""price"", EDATE($B$1, -12), $B$1), ,2)))"),"")</f>
        <v/>
      </c>
      <c r="M54" s="23" t="str">
        <f>IFERROR(__xludf.DUMMYFUNCTION("IF($H54, ($H54 - INDEX(GOOGLEFINANCE(""BVMF:""&amp;$A54,""close"", $B$1-365, $B$1), 2,2))/$H54, """")"),"")</f>
        <v/>
      </c>
      <c r="N54" s="24" t="str">
        <f>IFERROR(__xludf.DUMMYFUNCTION("IF(ISBLANK(A54), """", SPARKLINE(INDEX(GOOGLEFINANCE(""BVMF:""&amp;$A54, ""price"", EDATE($B$1, -60), $B$1), ,2)))"),"")</f>
        <v/>
      </c>
      <c r="O54" s="23" t="str">
        <f>IFERROR(__xludf.DUMMYFUNCTION("IF($H54, ($H54 - INDEX(GOOGLEFINANCE(""BVMF:""&amp;$A54,""close"", $B$1-1825, $B$1), 2,2))/$H54, """")"),"")</f>
        <v/>
      </c>
      <c r="P54" s="25" t="str">
        <f t="shared" si="2"/>
        <v/>
      </c>
      <c r="Q54" s="25" t="str">
        <f t="shared" si="3"/>
        <v/>
      </c>
      <c r="R54" s="25" t="str">
        <f t="shared" si="4"/>
        <v/>
      </c>
      <c r="S54" s="26" t="str">
        <f>IFERROR(VLOOKUP($A54, fundamentus!$A:$S, 19, FALSE)/1000000000, "")</f>
        <v/>
      </c>
      <c r="T54" s="27" t="str">
        <f>IFERROR(VLOOKUP($A54, statusinvest!$A:$Z, 26, FALSE)/1000000, "")</f>
        <v/>
      </c>
      <c r="U54" s="24" t="str">
        <f>IFERROR(VLOOKUP($A54, statusinvest!$A:$D, 4, FALSE), "")</f>
        <v/>
      </c>
      <c r="V54" s="24" t="str">
        <f>IFERROR(VLOOKUP($A54, statusinvest!$A:$E, 5, FALSE), "")</f>
        <v/>
      </c>
      <c r="W54" s="28" t="str">
        <f>IFERROR(1/VLOOKUP($A54, statusinvest!$A:$K, 11, FALSE), "")</f>
        <v/>
      </c>
      <c r="X54" s="24" t="str">
        <f>IFERROR(VLOOKUP($A54, statusinvest!$A:$R, 18, FALSE), "")</f>
        <v/>
      </c>
      <c r="Y54" s="24" t="str">
        <f>IFERROR(VLOOKUP($A54, statusinvest!$A:$T, 20, FALSE), "")</f>
        <v/>
      </c>
      <c r="Z54" s="24" t="str">
        <f>IFERROR(VLOOKUP($A54, statusinvest!$A:$I, 9, FALSE), "")</f>
        <v/>
      </c>
      <c r="AA54" s="24" t="str">
        <f>IFERROR(VLOOKUP($A54, statusinvest!$A:$M, 13, FALSE), "")</f>
        <v/>
      </c>
      <c r="AB54" s="24" t="str">
        <f>IFERROR(VLOOKUP($A54, statusinvest!$A:$Q, 17, FALSE), "")</f>
        <v/>
      </c>
      <c r="AC54" s="17" t="str">
        <f>IFERROR(VLOOKUP($A54, statusinvest!$A:$Z, 25, FALSE), "")</f>
        <v/>
      </c>
      <c r="AD54" s="17" t="str">
        <f>IFERROR(VLOOKUP($A54, statusinvest!$A:$C, 3, FALSE), "")</f>
        <v/>
      </c>
      <c r="AF54" s="29" t="str">
        <f>IFERROR(VLOOKUP($A54, forecast!$A:$F, 2, FALSE), "")</f>
        <v/>
      </c>
      <c r="AG54" s="29" t="str">
        <f>IFERROR(VLOOKUP($A54, forecast!$A:$F, 3, FALSE), "")</f>
        <v/>
      </c>
      <c r="AH54" s="29" t="str">
        <f>IFERROR(VLOOKUP($A54, forecast!$A:$F, 4, FALSE), "")</f>
        <v/>
      </c>
      <c r="AI54" s="29" t="str">
        <f>IFERROR(VLOOKUP($A54, forecast!$A:$F, 5, FALSE), "")</f>
        <v/>
      </c>
      <c r="AJ54" s="29" t="str">
        <f>IFERROR(VLOOKUP($A54, forecast!$A:$F, 6, FALSE), "")</f>
        <v/>
      </c>
      <c r="AK54" s="30" t="str">
        <f>IFERROR(VLOOKUP($A54, forecast!$A:$AS, 38, FALSE), "")</f>
        <v/>
      </c>
      <c r="AL54" s="30" t="str">
        <f>IFERROR(VLOOKUP($A54, forecast!$A:$AS, 39, FALSE), "")</f>
        <v/>
      </c>
      <c r="AM54" s="30" t="str">
        <f>IFERROR(VLOOKUP($A54, forecast!$A:$AS, 40, FALSE), "")</f>
        <v/>
      </c>
      <c r="AN54" s="30" t="str">
        <f>IFERROR(VLOOKUP($A54, forecast!$A:$AS, 41, FALSE), "")</f>
        <v/>
      </c>
      <c r="AO54" s="30" t="str">
        <f>IFERROR(VLOOKUP($A54, forecast!$A:$AS, 42, FALSE), "")</f>
        <v/>
      </c>
      <c r="AP54" s="31" t="str">
        <f>IFERROR(IF(VLOOKUP($A54, forecast!$A:$AS, 43, FALSE)="", "", (VLOOKUP($A54, forecast!$A:$AS, 43, FALSE)-$H54)/$H54), "")
</f>
        <v/>
      </c>
      <c r="AQ54" s="31" t="str">
        <f>IFERROR(IF(VLOOKUP($A54, forecast!$A:$AS, 44, FALSE)="", "", (VLOOKUP($A54, forecast!$A:$AS, 44, FALSE)-$H54)/$H54), "")
</f>
        <v/>
      </c>
      <c r="AR54" s="31" t="str">
        <f>IFERROR(IF(VLOOKUP($A54, forecast!$A:$AS, 45, FALSE)="", "", (VLOOKUP($A54, forecast!$A:$AS, 45, FALSE)-$H54)/$H54), "")
</f>
        <v/>
      </c>
    </row>
    <row r="55">
      <c r="B55" s="16"/>
      <c r="C55" s="17"/>
      <c r="D55" s="18" t="str">
        <f>IFERROR(VLOOKUP($A55, carteira!$A:$F, 6, FALSE)*H55, "")</f>
        <v/>
      </c>
      <c r="E55" s="19" t="str">
        <f>IFERROR(VLOOKUP($A55, carteira!$A:$C, 3, FALSE), "")</f>
        <v/>
      </c>
      <c r="F55" s="20" t="str">
        <f t="shared" si="1"/>
        <v/>
      </c>
      <c r="G55" s="21"/>
      <c r="H55" s="22" t="str">
        <f>IFERROR(__xludf.DUMMYFUNCTION("IF(ISBLANK(A55), """", HYPERLINK(""https://br.tradingview.com/chart/hAM5aSQ3/?symbol=BMFBOVESPA%3A"" &amp; $A55,GOOGLEFINANCE(""BVMF:""&amp;$A55, ""price"")))"),"")</f>
        <v/>
      </c>
      <c r="I55" s="23" t="str">
        <f>IFERROR(__xludf.DUMMYFUNCTION("IF($H55, ($H55 - INDEX(SORT(GOOGLEFINANCE(""BVMF:""&amp;$A55,""close"", $B$1-7, $B$1), 1, false), 3,2))/$H55, """")"),"")</f>
        <v/>
      </c>
      <c r="J55" s="24" t="str">
        <f>IFERROR(__xludf.DUMMYFUNCTION("IF(ISBLANK(A55), """", SPARKLINE(INDEX(GOOGLEFINANCE(""BVMF:""&amp;$A55, ""price"", EDATE($B$1, -1), $B$1), ,2)))"),"")</f>
        <v/>
      </c>
      <c r="K55" s="23" t="str">
        <f>IFERROR(__xludf.DUMMYFUNCTION("IF($H55, ($H55 - INDEX(GOOGLEFINANCE(""BVMF:""&amp;$A55,""close"", $B$1-30, $B$1), 2,2))/$H55, """")"),"")</f>
        <v/>
      </c>
      <c r="L55" s="24" t="str">
        <f>IFERROR(__xludf.DUMMYFUNCTION("IF(ISBLANK(A55), """", SPARKLINE(INDEX(GOOGLEFINANCE(""BVMF:""&amp;$A55, ""price"", EDATE($B$1, -12), $B$1), ,2)))"),"")</f>
        <v/>
      </c>
      <c r="M55" s="23" t="str">
        <f>IFERROR(__xludf.DUMMYFUNCTION("IF($H55, ($H55 - INDEX(GOOGLEFINANCE(""BVMF:""&amp;$A55,""close"", $B$1-365, $B$1), 2,2))/$H55, """")"),"")</f>
        <v/>
      </c>
      <c r="N55" s="24" t="str">
        <f>IFERROR(__xludf.DUMMYFUNCTION("IF(ISBLANK(A55), """", SPARKLINE(INDEX(GOOGLEFINANCE(""BVMF:""&amp;$A55, ""price"", EDATE($B$1, -60), $B$1), ,2)))"),"")</f>
        <v/>
      </c>
      <c r="O55" s="23" t="str">
        <f>IFERROR(__xludf.DUMMYFUNCTION("IF($H55, ($H55 - INDEX(GOOGLEFINANCE(""BVMF:""&amp;$A55,""close"", $B$1-1825, $B$1), 2,2))/$H55, """")"),"")</f>
        <v/>
      </c>
      <c r="P55" s="25" t="str">
        <f t="shared" si="2"/>
        <v/>
      </c>
      <c r="Q55" s="25" t="str">
        <f t="shared" si="3"/>
        <v/>
      </c>
      <c r="R55" s="25" t="str">
        <f t="shared" si="4"/>
        <v/>
      </c>
      <c r="S55" s="26" t="str">
        <f>IFERROR(VLOOKUP($A55, fundamentus!$A:$S, 19, FALSE)/1000000000, "")</f>
        <v/>
      </c>
      <c r="T55" s="27" t="str">
        <f>IFERROR(VLOOKUP($A55, statusinvest!$A:$Z, 26, FALSE)/1000000, "")</f>
        <v/>
      </c>
      <c r="U55" s="24" t="str">
        <f>IFERROR(VLOOKUP($A55, statusinvest!$A:$D, 4, FALSE), "")</f>
        <v/>
      </c>
      <c r="V55" s="24" t="str">
        <f>IFERROR(VLOOKUP($A55, statusinvest!$A:$E, 5, FALSE), "")</f>
        <v/>
      </c>
      <c r="W55" s="28" t="str">
        <f>IFERROR(1/VLOOKUP($A55, statusinvest!$A:$K, 11, FALSE), "")</f>
        <v/>
      </c>
      <c r="X55" s="24" t="str">
        <f>IFERROR(VLOOKUP($A55, statusinvest!$A:$R, 18, FALSE), "")</f>
        <v/>
      </c>
      <c r="Y55" s="24" t="str">
        <f>IFERROR(VLOOKUP($A55, statusinvest!$A:$T, 20, FALSE), "")</f>
        <v/>
      </c>
      <c r="Z55" s="24" t="str">
        <f>IFERROR(VLOOKUP($A55, statusinvest!$A:$I, 9, FALSE), "")</f>
        <v/>
      </c>
      <c r="AA55" s="24" t="str">
        <f>IFERROR(VLOOKUP($A55, statusinvest!$A:$M, 13, FALSE), "")</f>
        <v/>
      </c>
      <c r="AB55" s="24" t="str">
        <f>IFERROR(VLOOKUP($A55, statusinvest!$A:$Q, 17, FALSE), "")</f>
        <v/>
      </c>
      <c r="AC55" s="17" t="str">
        <f>IFERROR(VLOOKUP($A55, statusinvest!$A:$Z, 25, FALSE), "")</f>
        <v/>
      </c>
      <c r="AD55" s="17" t="str">
        <f>IFERROR(VLOOKUP($A55, statusinvest!$A:$C, 3, FALSE), "")</f>
        <v/>
      </c>
      <c r="AF55" s="29" t="str">
        <f>IFERROR(VLOOKUP($A55, forecast!$A:$F, 2, FALSE), "")</f>
        <v/>
      </c>
      <c r="AG55" s="29" t="str">
        <f>IFERROR(VLOOKUP($A55, forecast!$A:$F, 3, FALSE), "")</f>
        <v/>
      </c>
      <c r="AH55" s="29" t="str">
        <f>IFERROR(VLOOKUP($A55, forecast!$A:$F, 4, FALSE), "")</f>
        <v/>
      </c>
      <c r="AI55" s="29" t="str">
        <f>IFERROR(VLOOKUP($A55, forecast!$A:$F, 5, FALSE), "")</f>
        <v/>
      </c>
      <c r="AJ55" s="29" t="str">
        <f>IFERROR(VLOOKUP($A55, forecast!$A:$F, 6, FALSE), "")</f>
        <v/>
      </c>
      <c r="AK55" s="30" t="str">
        <f>IFERROR(VLOOKUP($A55, forecast!$A:$AS, 38, FALSE), "")</f>
        <v/>
      </c>
      <c r="AL55" s="30" t="str">
        <f>IFERROR(VLOOKUP($A55, forecast!$A:$AS, 39, FALSE), "")</f>
        <v/>
      </c>
      <c r="AM55" s="30" t="str">
        <f>IFERROR(VLOOKUP($A55, forecast!$A:$AS, 40, FALSE), "")</f>
        <v/>
      </c>
      <c r="AN55" s="30" t="str">
        <f>IFERROR(VLOOKUP($A55, forecast!$A:$AS, 41, FALSE), "")</f>
        <v/>
      </c>
      <c r="AO55" s="30" t="str">
        <f>IFERROR(VLOOKUP($A55, forecast!$A:$AS, 42, FALSE), "")</f>
        <v/>
      </c>
      <c r="AP55" s="31" t="str">
        <f>IFERROR(IF(VLOOKUP($A55, forecast!$A:$AS, 43, FALSE)="", "", (VLOOKUP($A55, forecast!$A:$AS, 43, FALSE)-$H55)/$H55), "")
</f>
        <v/>
      </c>
      <c r="AQ55" s="31" t="str">
        <f>IFERROR(IF(VLOOKUP($A55, forecast!$A:$AS, 44, FALSE)="", "", (VLOOKUP($A55, forecast!$A:$AS, 44, FALSE)-$H55)/$H55), "")
</f>
        <v/>
      </c>
      <c r="AR55" s="31" t="str">
        <f>IFERROR(IF(VLOOKUP($A55, forecast!$A:$AS, 45, FALSE)="", "", (VLOOKUP($A55, forecast!$A:$AS, 45, FALSE)-$H55)/$H55), "")
</f>
        <v/>
      </c>
    </row>
    <row r="56">
      <c r="B56" s="16"/>
      <c r="C56" s="17"/>
      <c r="D56" s="18" t="str">
        <f>IFERROR(VLOOKUP($A56, carteira!$A:$F, 6, FALSE)*H56, "")</f>
        <v/>
      </c>
      <c r="E56" s="19" t="str">
        <f>IFERROR(VLOOKUP($A56, carteira!$A:$C, 3, FALSE), "")</f>
        <v/>
      </c>
      <c r="F56" s="20" t="str">
        <f t="shared" si="1"/>
        <v/>
      </c>
      <c r="G56" s="21"/>
      <c r="H56" s="22" t="str">
        <f>IFERROR(__xludf.DUMMYFUNCTION("IF(ISBLANK(A56), """", HYPERLINK(""https://br.tradingview.com/chart/hAM5aSQ3/?symbol=BMFBOVESPA%3A"" &amp; $A56,GOOGLEFINANCE(""BVMF:""&amp;$A56, ""price"")))"),"")</f>
        <v/>
      </c>
      <c r="I56" s="23" t="str">
        <f>IFERROR(__xludf.DUMMYFUNCTION("IF($H56, ($H56 - INDEX(SORT(GOOGLEFINANCE(""BVMF:""&amp;$A56,""close"", $B$1-7, $B$1), 1, false), 3,2))/$H56, """")"),"")</f>
        <v/>
      </c>
      <c r="J56" s="24" t="str">
        <f>IFERROR(__xludf.DUMMYFUNCTION("IF(ISBLANK(A56), """", SPARKLINE(INDEX(GOOGLEFINANCE(""BVMF:""&amp;$A56, ""price"", EDATE($B$1, -1), $B$1), ,2)))"),"")</f>
        <v/>
      </c>
      <c r="K56" s="23" t="str">
        <f>IFERROR(__xludf.DUMMYFUNCTION("IF($H56, ($H56 - INDEX(GOOGLEFINANCE(""BVMF:""&amp;$A56,""close"", $B$1-30, $B$1), 2,2))/$H56, """")"),"")</f>
        <v/>
      </c>
      <c r="L56" s="24" t="str">
        <f>IFERROR(__xludf.DUMMYFUNCTION("IF(ISBLANK(A56), """", SPARKLINE(INDEX(GOOGLEFINANCE(""BVMF:""&amp;$A56, ""price"", EDATE($B$1, -12), $B$1), ,2)))"),"")</f>
        <v/>
      </c>
      <c r="M56" s="23" t="str">
        <f>IFERROR(__xludf.DUMMYFUNCTION("IF($H56, ($H56 - INDEX(GOOGLEFINANCE(""BVMF:""&amp;$A56,""close"", $B$1-365, $B$1), 2,2))/$H56, """")"),"")</f>
        <v/>
      </c>
      <c r="N56" s="24" t="str">
        <f>IFERROR(__xludf.DUMMYFUNCTION("IF(ISBLANK(A56), """", SPARKLINE(INDEX(GOOGLEFINANCE(""BVMF:""&amp;$A56, ""price"", EDATE($B$1, -60), $B$1), ,2)))"),"")</f>
        <v/>
      </c>
      <c r="O56" s="23" t="str">
        <f>IFERROR(__xludf.DUMMYFUNCTION("IF($H56, ($H56 - INDEX(GOOGLEFINANCE(""BVMF:""&amp;$A56,""close"", $B$1-1825, $B$1), 2,2))/$H56, """")"),"")</f>
        <v/>
      </c>
      <c r="P56" s="25" t="str">
        <f t="shared" si="2"/>
        <v/>
      </c>
      <c r="Q56" s="25" t="str">
        <f t="shared" si="3"/>
        <v/>
      </c>
      <c r="R56" s="25" t="str">
        <f t="shared" si="4"/>
        <v/>
      </c>
      <c r="S56" s="26" t="str">
        <f>IFERROR(VLOOKUP($A56, fundamentus!$A:$S, 19, FALSE)/1000000000, "")</f>
        <v/>
      </c>
      <c r="T56" s="27" t="str">
        <f>IFERROR(VLOOKUP($A56, statusinvest!$A:$Z, 26, FALSE)/1000000, "")</f>
        <v/>
      </c>
      <c r="U56" s="24" t="str">
        <f>IFERROR(VLOOKUP($A56, statusinvest!$A:$D, 4, FALSE), "")</f>
        <v/>
      </c>
      <c r="V56" s="24" t="str">
        <f>IFERROR(VLOOKUP($A56, statusinvest!$A:$E, 5, FALSE), "")</f>
        <v/>
      </c>
      <c r="W56" s="28" t="str">
        <f>IFERROR(1/VLOOKUP($A56, statusinvest!$A:$K, 11, FALSE), "")</f>
        <v/>
      </c>
      <c r="X56" s="24" t="str">
        <f>IFERROR(VLOOKUP($A56, statusinvest!$A:$R, 18, FALSE), "")</f>
        <v/>
      </c>
      <c r="Y56" s="24" t="str">
        <f>IFERROR(VLOOKUP($A56, statusinvest!$A:$T, 20, FALSE), "")</f>
        <v/>
      </c>
      <c r="Z56" s="24" t="str">
        <f>IFERROR(VLOOKUP($A56, statusinvest!$A:$I, 9, FALSE), "")</f>
        <v/>
      </c>
      <c r="AA56" s="24" t="str">
        <f>IFERROR(VLOOKUP($A56, statusinvest!$A:$M, 13, FALSE), "")</f>
        <v/>
      </c>
      <c r="AB56" s="24" t="str">
        <f>IFERROR(VLOOKUP($A56, statusinvest!$A:$Q, 17, FALSE), "")</f>
        <v/>
      </c>
      <c r="AC56" s="17" t="str">
        <f>IFERROR(VLOOKUP($A56, statusinvest!$A:$Z, 25, FALSE), "")</f>
        <v/>
      </c>
      <c r="AD56" s="17" t="str">
        <f>IFERROR(VLOOKUP($A56, statusinvest!$A:$C, 3, FALSE), "")</f>
        <v/>
      </c>
      <c r="AF56" s="29" t="str">
        <f>IFERROR(VLOOKUP($A56, forecast!$A:$F, 2, FALSE), "")</f>
        <v/>
      </c>
      <c r="AG56" s="29" t="str">
        <f>IFERROR(VLOOKUP($A56, forecast!$A:$F, 3, FALSE), "")</f>
        <v/>
      </c>
      <c r="AH56" s="29" t="str">
        <f>IFERROR(VLOOKUP($A56, forecast!$A:$F, 4, FALSE), "")</f>
        <v/>
      </c>
      <c r="AI56" s="29" t="str">
        <f>IFERROR(VLOOKUP($A56, forecast!$A:$F, 5, FALSE), "")</f>
        <v/>
      </c>
      <c r="AJ56" s="29" t="str">
        <f>IFERROR(VLOOKUP($A56, forecast!$A:$F, 6, FALSE), "")</f>
        <v/>
      </c>
      <c r="AK56" s="30" t="str">
        <f>IFERROR(VLOOKUP($A56, forecast!$A:$AS, 38, FALSE), "")</f>
        <v/>
      </c>
      <c r="AL56" s="30" t="str">
        <f>IFERROR(VLOOKUP($A56, forecast!$A:$AS, 39, FALSE), "")</f>
        <v/>
      </c>
      <c r="AM56" s="30" t="str">
        <f>IFERROR(VLOOKUP($A56, forecast!$A:$AS, 40, FALSE), "")</f>
        <v/>
      </c>
      <c r="AN56" s="30" t="str">
        <f>IFERROR(VLOOKUP($A56, forecast!$A:$AS, 41, FALSE), "")</f>
        <v/>
      </c>
      <c r="AO56" s="30" t="str">
        <f>IFERROR(VLOOKUP($A56, forecast!$A:$AS, 42, FALSE), "")</f>
        <v/>
      </c>
      <c r="AP56" s="31" t="str">
        <f>IFERROR(IF(VLOOKUP($A56, forecast!$A:$AS, 43, FALSE)="", "", (VLOOKUP($A56, forecast!$A:$AS, 43, FALSE)-$H56)/$H56), "")
</f>
        <v/>
      </c>
      <c r="AQ56" s="31" t="str">
        <f>IFERROR(IF(VLOOKUP($A56, forecast!$A:$AS, 44, FALSE)="", "", (VLOOKUP($A56, forecast!$A:$AS, 44, FALSE)-$H56)/$H56), "")
</f>
        <v/>
      </c>
      <c r="AR56" s="31" t="str">
        <f>IFERROR(IF(VLOOKUP($A56, forecast!$A:$AS, 45, FALSE)="", "", (VLOOKUP($A56, forecast!$A:$AS, 45, FALSE)-$H56)/$H56), "")
</f>
        <v/>
      </c>
    </row>
    <row r="57">
      <c r="B57" s="16"/>
      <c r="C57" s="17"/>
      <c r="D57" s="18" t="str">
        <f>IFERROR(VLOOKUP($A57, carteira!$A:$F, 6, FALSE)*H57, "")</f>
        <v/>
      </c>
      <c r="E57" s="19" t="str">
        <f>IFERROR(VLOOKUP($A57, carteira!$A:$C, 3, FALSE), "")</f>
        <v/>
      </c>
      <c r="F57" s="20" t="str">
        <f t="shared" si="1"/>
        <v/>
      </c>
      <c r="G57" s="21"/>
      <c r="H57" s="22" t="str">
        <f>IFERROR(__xludf.DUMMYFUNCTION("IF(ISBLANK(A57), """", HYPERLINK(""https://br.tradingview.com/chart/hAM5aSQ3/?symbol=BMFBOVESPA%3A"" &amp; $A57,GOOGLEFINANCE(""BVMF:""&amp;$A57, ""price"")))"),"")</f>
        <v/>
      </c>
      <c r="I57" s="23" t="str">
        <f>IFERROR(__xludf.DUMMYFUNCTION("IF($H57, ($H57 - INDEX(SORT(GOOGLEFINANCE(""BVMF:""&amp;$A57,""close"", $B$1-7, $B$1), 1, false), 3,2))/$H57, """")"),"")</f>
        <v/>
      </c>
      <c r="J57" s="24" t="str">
        <f>IFERROR(__xludf.DUMMYFUNCTION("IF(ISBLANK(A57), """", SPARKLINE(INDEX(GOOGLEFINANCE(""BVMF:""&amp;$A57, ""price"", EDATE($B$1, -1), $B$1), ,2)))"),"")</f>
        <v/>
      </c>
      <c r="K57" s="23" t="str">
        <f>IFERROR(__xludf.DUMMYFUNCTION("IF($H57, ($H57 - INDEX(GOOGLEFINANCE(""BVMF:""&amp;$A57,""close"", $B$1-30, $B$1), 2,2))/$H57, """")"),"")</f>
        <v/>
      </c>
      <c r="L57" s="24" t="str">
        <f>IFERROR(__xludf.DUMMYFUNCTION("IF(ISBLANK(A57), """", SPARKLINE(INDEX(GOOGLEFINANCE(""BVMF:""&amp;$A57, ""price"", EDATE($B$1, -12), $B$1), ,2)))"),"")</f>
        <v/>
      </c>
      <c r="M57" s="23" t="str">
        <f>IFERROR(__xludf.DUMMYFUNCTION("IF($H57, ($H57 - INDEX(GOOGLEFINANCE(""BVMF:""&amp;$A57,""close"", $B$1-365, $B$1), 2,2))/$H57, """")"),"")</f>
        <v/>
      </c>
      <c r="N57" s="24" t="str">
        <f>IFERROR(__xludf.DUMMYFUNCTION("IF(ISBLANK(A57), """", SPARKLINE(INDEX(GOOGLEFINANCE(""BVMF:""&amp;$A57, ""price"", EDATE($B$1, -60), $B$1), ,2)))"),"")</f>
        <v/>
      </c>
      <c r="O57" s="23" t="str">
        <f>IFERROR(__xludf.DUMMYFUNCTION("IF($H57, ($H57 - INDEX(GOOGLEFINANCE(""BVMF:""&amp;$A57,""close"", $B$1-1825, $B$1), 2,2))/$H57, """")"),"")</f>
        <v/>
      </c>
      <c r="P57" s="25" t="str">
        <f t="shared" si="2"/>
        <v/>
      </c>
      <c r="Q57" s="25" t="str">
        <f t="shared" si="3"/>
        <v/>
      </c>
      <c r="R57" s="25" t="str">
        <f t="shared" si="4"/>
        <v/>
      </c>
      <c r="S57" s="26" t="str">
        <f>IFERROR(VLOOKUP($A57, fundamentus!$A:$S, 19, FALSE)/1000000000, "")</f>
        <v/>
      </c>
      <c r="T57" s="27" t="str">
        <f>IFERROR(VLOOKUP($A57, statusinvest!$A:$Z, 26, FALSE)/1000000, "")</f>
        <v/>
      </c>
      <c r="U57" s="24" t="str">
        <f>IFERROR(VLOOKUP($A57, statusinvest!$A:$D, 4, FALSE), "")</f>
        <v/>
      </c>
      <c r="V57" s="24" t="str">
        <f>IFERROR(VLOOKUP($A57, statusinvest!$A:$E, 5, FALSE), "")</f>
        <v/>
      </c>
      <c r="W57" s="28" t="str">
        <f>IFERROR(1/VLOOKUP($A57, statusinvest!$A:$K, 11, FALSE), "")</f>
        <v/>
      </c>
      <c r="X57" s="24" t="str">
        <f>IFERROR(VLOOKUP($A57, statusinvest!$A:$R, 18, FALSE), "")</f>
        <v/>
      </c>
      <c r="Y57" s="24" t="str">
        <f>IFERROR(VLOOKUP($A57, statusinvest!$A:$T, 20, FALSE), "")</f>
        <v/>
      </c>
      <c r="Z57" s="24" t="str">
        <f>IFERROR(VLOOKUP($A57, statusinvest!$A:$I, 9, FALSE), "")</f>
        <v/>
      </c>
      <c r="AA57" s="24" t="str">
        <f>IFERROR(VLOOKUP($A57, statusinvest!$A:$M, 13, FALSE), "")</f>
        <v/>
      </c>
      <c r="AB57" s="24" t="str">
        <f>IFERROR(VLOOKUP($A57, statusinvest!$A:$Q, 17, FALSE), "")</f>
        <v/>
      </c>
      <c r="AC57" s="17" t="str">
        <f>IFERROR(VLOOKUP($A57, statusinvest!$A:$Z, 25, FALSE), "")</f>
        <v/>
      </c>
      <c r="AD57" s="17" t="str">
        <f>IFERROR(VLOOKUP($A57, statusinvest!$A:$C, 3, FALSE), "")</f>
        <v/>
      </c>
      <c r="AF57" s="29" t="str">
        <f>IFERROR(VLOOKUP($A57, forecast!$A:$F, 2, FALSE), "")</f>
        <v/>
      </c>
      <c r="AG57" s="29" t="str">
        <f>IFERROR(VLOOKUP($A57, forecast!$A:$F, 3, FALSE), "")</f>
        <v/>
      </c>
      <c r="AH57" s="29" t="str">
        <f>IFERROR(VLOOKUP($A57, forecast!$A:$F, 4, FALSE), "")</f>
        <v/>
      </c>
      <c r="AI57" s="29" t="str">
        <f>IFERROR(VLOOKUP($A57, forecast!$A:$F, 5, FALSE), "")</f>
        <v/>
      </c>
      <c r="AJ57" s="29" t="str">
        <f>IFERROR(VLOOKUP($A57, forecast!$A:$F, 6, FALSE), "")</f>
        <v/>
      </c>
      <c r="AK57" s="30" t="str">
        <f>IFERROR(VLOOKUP($A57, forecast!$A:$AS, 38, FALSE), "")</f>
        <v/>
      </c>
      <c r="AL57" s="30" t="str">
        <f>IFERROR(VLOOKUP($A57, forecast!$A:$AS, 39, FALSE), "")</f>
        <v/>
      </c>
      <c r="AM57" s="30" t="str">
        <f>IFERROR(VLOOKUP($A57, forecast!$A:$AS, 40, FALSE), "")</f>
        <v/>
      </c>
      <c r="AN57" s="30" t="str">
        <f>IFERROR(VLOOKUP($A57, forecast!$A:$AS, 41, FALSE), "")</f>
        <v/>
      </c>
      <c r="AO57" s="30" t="str">
        <f>IFERROR(VLOOKUP($A57, forecast!$A:$AS, 42, FALSE), "")</f>
        <v/>
      </c>
      <c r="AP57" s="31" t="str">
        <f>IFERROR(IF(VLOOKUP($A57, forecast!$A:$AS, 43, FALSE)="", "", (VLOOKUP($A57, forecast!$A:$AS, 43, FALSE)-$H57)/$H57), "")
</f>
        <v/>
      </c>
      <c r="AQ57" s="31" t="str">
        <f>IFERROR(IF(VLOOKUP($A57, forecast!$A:$AS, 44, FALSE)="", "", (VLOOKUP($A57, forecast!$A:$AS, 44, FALSE)-$H57)/$H57), "")
</f>
        <v/>
      </c>
      <c r="AR57" s="31" t="str">
        <f>IFERROR(IF(VLOOKUP($A57, forecast!$A:$AS, 45, FALSE)="", "", (VLOOKUP($A57, forecast!$A:$AS, 45, FALSE)-$H57)/$H57), "")
</f>
        <v/>
      </c>
    </row>
    <row r="58">
      <c r="B58" s="16"/>
      <c r="C58" s="17"/>
      <c r="D58" s="18" t="str">
        <f>IFERROR(VLOOKUP($A58, carteira!$A:$F, 6, FALSE)*H58, "")</f>
        <v/>
      </c>
      <c r="E58" s="19" t="str">
        <f>IFERROR(VLOOKUP($A58, carteira!$A:$C, 3, FALSE), "")</f>
        <v/>
      </c>
      <c r="F58" s="20" t="str">
        <f t="shared" si="1"/>
        <v/>
      </c>
      <c r="G58" s="21"/>
      <c r="H58" s="22" t="str">
        <f>IFERROR(__xludf.DUMMYFUNCTION("IF(ISBLANK(A58), """", HYPERLINK(""https://br.tradingview.com/chart/hAM5aSQ3/?symbol=BMFBOVESPA%3A"" &amp; $A58,GOOGLEFINANCE(""BVMF:""&amp;$A58, ""price"")))"),"")</f>
        <v/>
      </c>
      <c r="I58" s="23" t="str">
        <f>IFERROR(__xludf.DUMMYFUNCTION("IF($H58, ($H58 - INDEX(SORT(GOOGLEFINANCE(""BVMF:""&amp;$A58,""close"", $B$1-7, $B$1), 1, false), 3,2))/$H58, """")"),"")</f>
        <v/>
      </c>
      <c r="J58" s="24" t="str">
        <f>IFERROR(__xludf.DUMMYFUNCTION("IF(ISBLANK(A58), """", SPARKLINE(INDEX(GOOGLEFINANCE(""BVMF:""&amp;$A58, ""price"", EDATE($B$1, -1), $B$1), ,2)))"),"")</f>
        <v/>
      </c>
      <c r="K58" s="23" t="str">
        <f>IFERROR(__xludf.DUMMYFUNCTION("IF($H58, ($H58 - INDEX(GOOGLEFINANCE(""BVMF:""&amp;$A58,""close"", $B$1-30, $B$1), 2,2))/$H58, """")"),"")</f>
        <v/>
      </c>
      <c r="L58" s="24" t="str">
        <f>IFERROR(__xludf.DUMMYFUNCTION("IF(ISBLANK(A58), """", SPARKLINE(INDEX(GOOGLEFINANCE(""BVMF:""&amp;$A58, ""price"", EDATE($B$1, -12), $B$1), ,2)))"),"")</f>
        <v/>
      </c>
      <c r="M58" s="23" t="str">
        <f>IFERROR(__xludf.DUMMYFUNCTION("IF($H58, ($H58 - INDEX(GOOGLEFINANCE(""BVMF:""&amp;$A58,""close"", $B$1-365, $B$1), 2,2))/$H58, """")"),"")</f>
        <v/>
      </c>
      <c r="N58" s="24" t="str">
        <f>IFERROR(__xludf.DUMMYFUNCTION("IF(ISBLANK(A58), """", SPARKLINE(INDEX(GOOGLEFINANCE(""BVMF:""&amp;$A58, ""price"", EDATE($B$1, -60), $B$1), ,2)))"),"")</f>
        <v/>
      </c>
      <c r="O58" s="23" t="str">
        <f>IFERROR(__xludf.DUMMYFUNCTION("IF($H58, ($H58 - INDEX(GOOGLEFINANCE(""BVMF:""&amp;$A58,""close"", $B$1-1825, $B$1), 2,2))/$H58, """")"),"")</f>
        <v/>
      </c>
      <c r="P58" s="25" t="str">
        <f t="shared" si="2"/>
        <v/>
      </c>
      <c r="Q58" s="25" t="str">
        <f t="shared" si="3"/>
        <v/>
      </c>
      <c r="R58" s="25" t="str">
        <f t="shared" si="4"/>
        <v/>
      </c>
      <c r="S58" s="26" t="str">
        <f>IFERROR(VLOOKUP($A58, fundamentus!$A:$S, 19, FALSE)/1000000000, "")</f>
        <v/>
      </c>
      <c r="T58" s="27" t="str">
        <f>IFERROR(VLOOKUP($A58, statusinvest!$A:$Z, 26, FALSE)/1000000, "")</f>
        <v/>
      </c>
      <c r="U58" s="24" t="str">
        <f>IFERROR(VLOOKUP($A58, statusinvest!$A:$D, 4, FALSE), "")</f>
        <v/>
      </c>
      <c r="V58" s="24" t="str">
        <f>IFERROR(VLOOKUP($A58, statusinvest!$A:$E, 5, FALSE), "")</f>
        <v/>
      </c>
      <c r="W58" s="28" t="str">
        <f>IFERROR(1/VLOOKUP($A58, statusinvest!$A:$K, 11, FALSE), "")</f>
        <v/>
      </c>
      <c r="X58" s="24" t="str">
        <f>IFERROR(VLOOKUP($A58, statusinvest!$A:$R, 18, FALSE), "")</f>
        <v/>
      </c>
      <c r="Y58" s="24" t="str">
        <f>IFERROR(VLOOKUP($A58, statusinvest!$A:$T, 20, FALSE), "")</f>
        <v/>
      </c>
      <c r="Z58" s="24" t="str">
        <f>IFERROR(VLOOKUP($A58, statusinvest!$A:$I, 9, FALSE), "")</f>
        <v/>
      </c>
      <c r="AA58" s="24" t="str">
        <f>IFERROR(VLOOKUP($A58, statusinvest!$A:$M, 13, FALSE), "")</f>
        <v/>
      </c>
      <c r="AB58" s="24" t="str">
        <f>IFERROR(VLOOKUP($A58, statusinvest!$A:$Q, 17, FALSE), "")</f>
        <v/>
      </c>
      <c r="AC58" s="17" t="str">
        <f>IFERROR(VLOOKUP($A58, statusinvest!$A:$Z, 25, FALSE), "")</f>
        <v/>
      </c>
      <c r="AD58" s="17" t="str">
        <f>IFERROR(VLOOKUP($A58, statusinvest!$A:$C, 3, FALSE), "")</f>
        <v/>
      </c>
      <c r="AF58" s="29" t="str">
        <f>IFERROR(VLOOKUP($A58, forecast!$A:$F, 2, FALSE), "")</f>
        <v/>
      </c>
      <c r="AG58" s="29" t="str">
        <f>IFERROR(VLOOKUP($A58, forecast!$A:$F, 3, FALSE), "")</f>
        <v/>
      </c>
      <c r="AH58" s="29" t="str">
        <f>IFERROR(VLOOKUP($A58, forecast!$A:$F, 4, FALSE), "")</f>
        <v/>
      </c>
      <c r="AI58" s="29" t="str">
        <f>IFERROR(VLOOKUP($A58, forecast!$A:$F, 5, FALSE), "")</f>
        <v/>
      </c>
      <c r="AJ58" s="29" t="str">
        <f>IFERROR(VLOOKUP($A58, forecast!$A:$F, 6, FALSE), "")</f>
        <v/>
      </c>
      <c r="AK58" s="30" t="str">
        <f>IFERROR(VLOOKUP($A58, forecast!$A:$AS, 38, FALSE), "")</f>
        <v/>
      </c>
      <c r="AL58" s="30" t="str">
        <f>IFERROR(VLOOKUP($A58, forecast!$A:$AS, 39, FALSE), "")</f>
        <v/>
      </c>
      <c r="AM58" s="30" t="str">
        <f>IFERROR(VLOOKUP($A58, forecast!$A:$AS, 40, FALSE), "")</f>
        <v/>
      </c>
      <c r="AN58" s="30" t="str">
        <f>IFERROR(VLOOKUP($A58, forecast!$A:$AS, 41, FALSE), "")</f>
        <v/>
      </c>
      <c r="AO58" s="30" t="str">
        <f>IFERROR(VLOOKUP($A58, forecast!$A:$AS, 42, FALSE), "")</f>
        <v/>
      </c>
      <c r="AP58" s="31" t="str">
        <f>IFERROR(IF(VLOOKUP($A58, forecast!$A:$AS, 43, FALSE)="", "", (VLOOKUP($A58, forecast!$A:$AS, 43, FALSE)-$H58)/$H58), "")
</f>
        <v/>
      </c>
      <c r="AQ58" s="31" t="str">
        <f>IFERROR(IF(VLOOKUP($A58, forecast!$A:$AS, 44, FALSE)="", "", (VLOOKUP($A58, forecast!$A:$AS, 44, FALSE)-$H58)/$H58), "")
</f>
        <v/>
      </c>
      <c r="AR58" s="31" t="str">
        <f>IFERROR(IF(VLOOKUP($A58, forecast!$A:$AS, 45, FALSE)="", "", (VLOOKUP($A58, forecast!$A:$AS, 45, FALSE)-$H58)/$H58), "")
</f>
        <v/>
      </c>
    </row>
    <row r="59">
      <c r="B59" s="16"/>
      <c r="C59" s="17"/>
      <c r="D59" s="18" t="str">
        <f>IFERROR(VLOOKUP($A59, carteira!$A:$F, 6, FALSE)*H59, "")</f>
        <v/>
      </c>
      <c r="E59" s="19" t="str">
        <f>IFERROR(VLOOKUP($A59, carteira!$A:$C, 3, FALSE), "")</f>
        <v/>
      </c>
      <c r="F59" s="20" t="str">
        <f t="shared" si="1"/>
        <v/>
      </c>
      <c r="G59" s="21"/>
      <c r="H59" s="22" t="str">
        <f>IFERROR(__xludf.DUMMYFUNCTION("IF(ISBLANK(A59), """", HYPERLINK(""https://br.tradingview.com/chart/hAM5aSQ3/?symbol=BMFBOVESPA%3A"" &amp; $A59,GOOGLEFINANCE(""BVMF:""&amp;$A59, ""price"")))"),"")</f>
        <v/>
      </c>
      <c r="I59" s="23" t="str">
        <f>IFERROR(__xludf.DUMMYFUNCTION("IF($H59, ($H59 - INDEX(SORT(GOOGLEFINANCE(""BVMF:""&amp;$A59,""close"", $B$1-7, $B$1), 1, false), 3,2))/$H59, """")"),"")</f>
        <v/>
      </c>
      <c r="J59" s="24" t="str">
        <f>IFERROR(__xludf.DUMMYFUNCTION("IF(ISBLANK(A59), """", SPARKLINE(INDEX(GOOGLEFINANCE(""BVMF:""&amp;$A59, ""price"", EDATE($B$1, -1), $B$1), ,2)))"),"")</f>
        <v/>
      </c>
      <c r="K59" s="23" t="str">
        <f>IFERROR(__xludf.DUMMYFUNCTION("IF($H59, ($H59 - INDEX(GOOGLEFINANCE(""BVMF:""&amp;$A59,""close"", $B$1-30, $B$1), 2,2))/$H59, """")"),"")</f>
        <v/>
      </c>
      <c r="L59" s="24" t="str">
        <f>IFERROR(__xludf.DUMMYFUNCTION("IF(ISBLANK(A59), """", SPARKLINE(INDEX(GOOGLEFINANCE(""BVMF:""&amp;$A59, ""price"", EDATE($B$1, -12), $B$1), ,2)))"),"")</f>
        <v/>
      </c>
      <c r="M59" s="23" t="str">
        <f>IFERROR(__xludf.DUMMYFUNCTION("IF($H59, ($H59 - INDEX(GOOGLEFINANCE(""BVMF:""&amp;$A59,""close"", $B$1-365, $B$1), 2,2))/$H59, """")"),"")</f>
        <v/>
      </c>
      <c r="N59" s="24" t="str">
        <f>IFERROR(__xludf.DUMMYFUNCTION("IF(ISBLANK(A59), """", SPARKLINE(INDEX(GOOGLEFINANCE(""BVMF:""&amp;$A59, ""price"", EDATE($B$1, -60), $B$1), ,2)))"),"")</f>
        <v/>
      </c>
      <c r="O59" s="23" t="str">
        <f>IFERROR(__xludf.DUMMYFUNCTION("IF($H59, ($H59 - INDEX(GOOGLEFINANCE(""BVMF:""&amp;$A59,""close"", $B$1-1825, $B$1), 2,2))/$H59, """")"),"")</f>
        <v/>
      </c>
      <c r="P59" s="25" t="str">
        <f t="shared" si="2"/>
        <v/>
      </c>
      <c r="Q59" s="25" t="str">
        <f t="shared" si="3"/>
        <v/>
      </c>
      <c r="R59" s="25" t="str">
        <f t="shared" si="4"/>
        <v/>
      </c>
      <c r="S59" s="26" t="str">
        <f>IFERROR(VLOOKUP($A59, fundamentus!$A:$S, 19, FALSE)/1000000000, "")</f>
        <v/>
      </c>
      <c r="T59" s="27" t="str">
        <f>IFERROR(VLOOKUP($A59, statusinvest!$A:$Z, 26, FALSE)/1000000, "")</f>
        <v/>
      </c>
      <c r="U59" s="24" t="str">
        <f>IFERROR(VLOOKUP($A59, statusinvest!$A:$D, 4, FALSE), "")</f>
        <v/>
      </c>
      <c r="V59" s="24" t="str">
        <f>IFERROR(VLOOKUP($A59, statusinvest!$A:$E, 5, FALSE), "")</f>
        <v/>
      </c>
      <c r="W59" s="28" t="str">
        <f>IFERROR(1/VLOOKUP($A59, statusinvest!$A:$K, 11, FALSE), "")</f>
        <v/>
      </c>
      <c r="X59" s="24" t="str">
        <f>IFERROR(VLOOKUP($A59, statusinvest!$A:$R, 18, FALSE), "")</f>
        <v/>
      </c>
      <c r="Y59" s="24" t="str">
        <f>IFERROR(VLOOKUP($A59, statusinvest!$A:$T, 20, FALSE), "")</f>
        <v/>
      </c>
      <c r="Z59" s="24" t="str">
        <f>IFERROR(VLOOKUP($A59, statusinvest!$A:$I, 9, FALSE), "")</f>
        <v/>
      </c>
      <c r="AA59" s="24" t="str">
        <f>IFERROR(VLOOKUP($A59, statusinvest!$A:$M, 13, FALSE), "")</f>
        <v/>
      </c>
      <c r="AB59" s="24" t="str">
        <f>IFERROR(VLOOKUP($A59, statusinvest!$A:$Q, 17, FALSE), "")</f>
        <v/>
      </c>
      <c r="AC59" s="17" t="str">
        <f>IFERROR(VLOOKUP($A59, statusinvest!$A:$Z, 25, FALSE), "")</f>
        <v/>
      </c>
      <c r="AD59" s="17" t="str">
        <f>IFERROR(VLOOKUP($A59, statusinvest!$A:$C, 3, FALSE), "")</f>
        <v/>
      </c>
      <c r="AF59" s="29" t="str">
        <f>IFERROR(VLOOKUP($A59, forecast!$A:$F, 2, FALSE), "")</f>
        <v/>
      </c>
      <c r="AG59" s="29" t="str">
        <f>IFERROR(VLOOKUP($A59, forecast!$A:$F, 3, FALSE), "")</f>
        <v/>
      </c>
      <c r="AH59" s="29" t="str">
        <f>IFERROR(VLOOKUP($A59, forecast!$A:$F, 4, FALSE), "")</f>
        <v/>
      </c>
      <c r="AI59" s="29" t="str">
        <f>IFERROR(VLOOKUP($A59, forecast!$A:$F, 5, FALSE), "")</f>
        <v/>
      </c>
      <c r="AJ59" s="29" t="str">
        <f>IFERROR(VLOOKUP($A59, forecast!$A:$F, 6, FALSE), "")</f>
        <v/>
      </c>
      <c r="AK59" s="30" t="str">
        <f>IFERROR(VLOOKUP($A59, forecast!$A:$AS, 38, FALSE), "")</f>
        <v/>
      </c>
      <c r="AL59" s="30" t="str">
        <f>IFERROR(VLOOKUP($A59, forecast!$A:$AS, 39, FALSE), "")</f>
        <v/>
      </c>
      <c r="AM59" s="30" t="str">
        <f>IFERROR(VLOOKUP($A59, forecast!$A:$AS, 40, FALSE), "")</f>
        <v/>
      </c>
      <c r="AN59" s="30" t="str">
        <f>IFERROR(VLOOKUP($A59, forecast!$A:$AS, 41, FALSE), "")</f>
        <v/>
      </c>
      <c r="AO59" s="30" t="str">
        <f>IFERROR(VLOOKUP($A59, forecast!$A:$AS, 42, FALSE), "")</f>
        <v/>
      </c>
      <c r="AP59" s="31" t="str">
        <f>IFERROR(IF(VLOOKUP($A59, forecast!$A:$AS, 43, FALSE)="", "", (VLOOKUP($A59, forecast!$A:$AS, 43, FALSE)-$H59)/$H59), "")
</f>
        <v/>
      </c>
      <c r="AQ59" s="31" t="str">
        <f>IFERROR(IF(VLOOKUP($A59, forecast!$A:$AS, 44, FALSE)="", "", (VLOOKUP($A59, forecast!$A:$AS, 44, FALSE)-$H59)/$H59), "")
</f>
        <v/>
      </c>
      <c r="AR59" s="31" t="str">
        <f>IFERROR(IF(VLOOKUP($A59, forecast!$A:$AS, 45, FALSE)="", "", (VLOOKUP($A59, forecast!$A:$AS, 45, FALSE)-$H59)/$H59), "")
</f>
        <v/>
      </c>
    </row>
    <row r="60">
      <c r="B60" s="16"/>
      <c r="C60" s="17"/>
      <c r="D60" s="18" t="str">
        <f>IFERROR(VLOOKUP($A60, carteira!$A:$F, 6, FALSE)*H60, "")</f>
        <v/>
      </c>
      <c r="E60" s="19" t="str">
        <f>IFERROR(VLOOKUP($A60, carteira!$A:$C, 3, FALSE), "")</f>
        <v/>
      </c>
      <c r="F60" s="20" t="str">
        <f t="shared" si="1"/>
        <v/>
      </c>
      <c r="G60" s="21"/>
      <c r="H60" s="22" t="str">
        <f>IFERROR(__xludf.DUMMYFUNCTION("IF(ISBLANK(A60), """", HYPERLINK(""https://br.tradingview.com/chart/hAM5aSQ3/?symbol=BMFBOVESPA%3A"" &amp; $A60,GOOGLEFINANCE(""BVMF:""&amp;$A60, ""price"")))"),"")</f>
        <v/>
      </c>
      <c r="I60" s="23" t="str">
        <f>IFERROR(__xludf.DUMMYFUNCTION("IF($H60, ($H60 - INDEX(SORT(GOOGLEFINANCE(""BVMF:""&amp;$A60,""close"", $B$1-7, $B$1), 1, false), 3,2))/$H60, """")"),"")</f>
        <v/>
      </c>
      <c r="J60" s="24" t="str">
        <f>IFERROR(__xludf.DUMMYFUNCTION("IF(ISBLANK(A60), """", SPARKLINE(INDEX(GOOGLEFINANCE(""BVMF:""&amp;$A60, ""price"", EDATE($B$1, -1), $B$1), ,2)))"),"")</f>
        <v/>
      </c>
      <c r="K60" s="23" t="str">
        <f>IFERROR(__xludf.DUMMYFUNCTION("IF($H60, ($H60 - INDEX(GOOGLEFINANCE(""BVMF:""&amp;$A60,""close"", $B$1-30, $B$1), 2,2))/$H60, """")"),"")</f>
        <v/>
      </c>
      <c r="L60" s="24" t="str">
        <f>IFERROR(__xludf.DUMMYFUNCTION("IF(ISBLANK(A60), """", SPARKLINE(INDEX(GOOGLEFINANCE(""BVMF:""&amp;$A60, ""price"", EDATE($B$1, -12), $B$1), ,2)))"),"")</f>
        <v/>
      </c>
      <c r="M60" s="23" t="str">
        <f>IFERROR(__xludf.DUMMYFUNCTION("IF($H60, ($H60 - INDEX(GOOGLEFINANCE(""BVMF:""&amp;$A60,""close"", $B$1-365, $B$1), 2,2))/$H60, """")"),"")</f>
        <v/>
      </c>
      <c r="N60" s="24" t="str">
        <f>IFERROR(__xludf.DUMMYFUNCTION("IF(ISBLANK(A60), """", SPARKLINE(INDEX(GOOGLEFINANCE(""BVMF:""&amp;$A60, ""price"", EDATE($B$1, -60), $B$1), ,2)))"),"")</f>
        <v/>
      </c>
      <c r="O60" s="23" t="str">
        <f>IFERROR(__xludf.DUMMYFUNCTION("IF($H60, ($H60 - INDEX(GOOGLEFINANCE(""BVMF:""&amp;$A60,""close"", $B$1-1825, $B$1), 2,2))/$H60, """")"),"")</f>
        <v/>
      </c>
      <c r="P60" s="25" t="str">
        <f t="shared" si="2"/>
        <v/>
      </c>
      <c r="Q60" s="25" t="str">
        <f t="shared" si="3"/>
        <v/>
      </c>
      <c r="R60" s="25" t="str">
        <f t="shared" si="4"/>
        <v/>
      </c>
      <c r="S60" s="26" t="str">
        <f>IFERROR(VLOOKUP($A60, fundamentus!$A:$S, 19, FALSE)/1000000000, "")</f>
        <v/>
      </c>
      <c r="T60" s="27" t="str">
        <f>IFERROR(VLOOKUP($A60, statusinvest!$A:$Z, 26, FALSE)/1000000, "")</f>
        <v/>
      </c>
      <c r="U60" s="24" t="str">
        <f>IFERROR(VLOOKUP($A60, statusinvest!$A:$D, 4, FALSE), "")</f>
        <v/>
      </c>
      <c r="V60" s="24" t="str">
        <f>IFERROR(VLOOKUP($A60, statusinvest!$A:$E, 5, FALSE), "")</f>
        <v/>
      </c>
      <c r="W60" s="28" t="str">
        <f>IFERROR(1/VLOOKUP($A60, statusinvest!$A:$K, 11, FALSE), "")</f>
        <v/>
      </c>
      <c r="X60" s="24" t="str">
        <f>IFERROR(VLOOKUP($A60, statusinvest!$A:$R, 18, FALSE), "")</f>
        <v/>
      </c>
      <c r="Y60" s="24" t="str">
        <f>IFERROR(VLOOKUP($A60, statusinvest!$A:$T, 20, FALSE), "")</f>
        <v/>
      </c>
      <c r="Z60" s="24" t="str">
        <f>IFERROR(VLOOKUP($A60, statusinvest!$A:$I, 9, FALSE), "")</f>
        <v/>
      </c>
      <c r="AA60" s="24" t="str">
        <f>IFERROR(VLOOKUP($A60, statusinvest!$A:$M, 13, FALSE), "")</f>
        <v/>
      </c>
      <c r="AB60" s="24" t="str">
        <f>IFERROR(VLOOKUP($A60, statusinvest!$A:$Q, 17, FALSE), "")</f>
        <v/>
      </c>
      <c r="AC60" s="17" t="str">
        <f>IFERROR(VLOOKUP($A60, statusinvest!$A:$Z, 25, FALSE), "")</f>
        <v/>
      </c>
      <c r="AD60" s="17" t="str">
        <f>IFERROR(VLOOKUP($A60, statusinvest!$A:$C, 3, FALSE), "")</f>
        <v/>
      </c>
      <c r="AF60" s="29" t="str">
        <f>IFERROR(VLOOKUP($A60, forecast!$A:$F, 2, FALSE), "")</f>
        <v/>
      </c>
      <c r="AG60" s="29" t="str">
        <f>IFERROR(VLOOKUP($A60, forecast!$A:$F, 3, FALSE), "")</f>
        <v/>
      </c>
      <c r="AH60" s="29" t="str">
        <f>IFERROR(VLOOKUP($A60, forecast!$A:$F, 4, FALSE), "")</f>
        <v/>
      </c>
      <c r="AI60" s="29" t="str">
        <f>IFERROR(VLOOKUP($A60, forecast!$A:$F, 5, FALSE), "")</f>
        <v/>
      </c>
      <c r="AJ60" s="29" t="str">
        <f>IFERROR(VLOOKUP($A60, forecast!$A:$F, 6, FALSE), "")</f>
        <v/>
      </c>
      <c r="AK60" s="30" t="str">
        <f>IFERROR(VLOOKUP($A60, forecast!$A:$AS, 38, FALSE), "")</f>
        <v/>
      </c>
      <c r="AL60" s="30" t="str">
        <f>IFERROR(VLOOKUP($A60, forecast!$A:$AS, 39, FALSE), "")</f>
        <v/>
      </c>
      <c r="AM60" s="30" t="str">
        <f>IFERROR(VLOOKUP($A60, forecast!$A:$AS, 40, FALSE), "")</f>
        <v/>
      </c>
      <c r="AN60" s="30" t="str">
        <f>IFERROR(VLOOKUP($A60, forecast!$A:$AS, 41, FALSE), "")</f>
        <v/>
      </c>
      <c r="AO60" s="30" t="str">
        <f>IFERROR(VLOOKUP($A60, forecast!$A:$AS, 42, FALSE), "")</f>
        <v/>
      </c>
      <c r="AP60" s="31" t="str">
        <f>IFERROR(IF(VLOOKUP($A60, forecast!$A:$AS, 43, FALSE)="", "", (VLOOKUP($A60, forecast!$A:$AS, 43, FALSE)-$H60)/$H60), "")
</f>
        <v/>
      </c>
      <c r="AQ60" s="31" t="str">
        <f>IFERROR(IF(VLOOKUP($A60, forecast!$A:$AS, 44, FALSE)="", "", (VLOOKUP($A60, forecast!$A:$AS, 44, FALSE)-$H60)/$H60), "")
</f>
        <v/>
      </c>
      <c r="AR60" s="31" t="str">
        <f>IFERROR(IF(VLOOKUP($A60, forecast!$A:$AS, 45, FALSE)="", "", (VLOOKUP($A60, forecast!$A:$AS, 45, FALSE)-$H60)/$H60), "")
</f>
        <v/>
      </c>
    </row>
    <row r="61">
      <c r="B61" s="16"/>
      <c r="C61" s="17"/>
      <c r="D61" s="18" t="str">
        <f>IFERROR(VLOOKUP($A61, carteira!$A:$F, 6, FALSE)*H61, "")</f>
        <v/>
      </c>
      <c r="E61" s="19" t="str">
        <f>IFERROR(VLOOKUP($A61, carteira!$A:$C, 3, FALSE), "")</f>
        <v/>
      </c>
      <c r="F61" s="20" t="str">
        <f t="shared" si="1"/>
        <v/>
      </c>
      <c r="G61" s="21"/>
      <c r="H61" s="22" t="str">
        <f>IFERROR(__xludf.DUMMYFUNCTION("IF(ISBLANK(A61), """", HYPERLINK(""https://br.tradingview.com/chart/hAM5aSQ3/?symbol=BMFBOVESPA%3A"" &amp; $A61,GOOGLEFINANCE(""BVMF:""&amp;$A61, ""price"")))"),"")</f>
        <v/>
      </c>
      <c r="I61" s="23" t="str">
        <f>IFERROR(__xludf.DUMMYFUNCTION("IF($H61, ($H61 - INDEX(SORT(GOOGLEFINANCE(""BVMF:""&amp;$A61,""close"", $B$1-7, $B$1), 1, false), 3,2))/$H61, """")"),"")</f>
        <v/>
      </c>
      <c r="J61" s="24" t="str">
        <f>IFERROR(__xludf.DUMMYFUNCTION("IF(ISBLANK(A61), """", SPARKLINE(INDEX(GOOGLEFINANCE(""BVMF:""&amp;$A61, ""price"", EDATE($B$1, -1), $B$1), ,2)))"),"")</f>
        <v/>
      </c>
      <c r="K61" s="23" t="str">
        <f>IFERROR(__xludf.DUMMYFUNCTION("IF($H61, ($H61 - INDEX(GOOGLEFINANCE(""BVMF:""&amp;$A61,""close"", $B$1-30, $B$1), 2,2))/$H61, """")"),"")</f>
        <v/>
      </c>
      <c r="L61" s="24" t="str">
        <f>IFERROR(__xludf.DUMMYFUNCTION("IF(ISBLANK(A61), """", SPARKLINE(INDEX(GOOGLEFINANCE(""BVMF:""&amp;$A61, ""price"", EDATE($B$1, -12), $B$1), ,2)))"),"")</f>
        <v/>
      </c>
      <c r="M61" s="23" t="str">
        <f>IFERROR(__xludf.DUMMYFUNCTION("IF($H61, ($H61 - INDEX(GOOGLEFINANCE(""BVMF:""&amp;$A61,""close"", $B$1-365, $B$1), 2,2))/$H61, """")"),"")</f>
        <v/>
      </c>
      <c r="N61" s="24" t="str">
        <f>IFERROR(__xludf.DUMMYFUNCTION("IF(ISBLANK(A61), """", SPARKLINE(INDEX(GOOGLEFINANCE(""BVMF:""&amp;$A61, ""price"", EDATE($B$1, -60), $B$1), ,2)))"),"")</f>
        <v/>
      </c>
      <c r="O61" s="23" t="str">
        <f>IFERROR(__xludf.DUMMYFUNCTION("IF($H61, ($H61 - INDEX(GOOGLEFINANCE(""BVMF:""&amp;$A61,""close"", $B$1-1825, $B$1), 2,2))/$H61, """")"),"")</f>
        <v/>
      </c>
      <c r="P61" s="25" t="str">
        <f t="shared" si="2"/>
        <v/>
      </c>
      <c r="Q61" s="25" t="str">
        <f t="shared" si="3"/>
        <v/>
      </c>
      <c r="R61" s="25" t="str">
        <f t="shared" si="4"/>
        <v/>
      </c>
      <c r="S61" s="26" t="str">
        <f>IFERROR(VLOOKUP($A61, fundamentus!$A:$S, 19, FALSE)/1000000000, "")</f>
        <v/>
      </c>
      <c r="T61" s="27" t="str">
        <f>IFERROR(VLOOKUP($A61, statusinvest!$A:$Z, 26, FALSE)/1000000, "")</f>
        <v/>
      </c>
      <c r="U61" s="24" t="str">
        <f>IFERROR(VLOOKUP($A61, statusinvest!$A:$D, 4, FALSE), "")</f>
        <v/>
      </c>
      <c r="V61" s="24" t="str">
        <f>IFERROR(VLOOKUP($A61, statusinvest!$A:$E, 5, FALSE), "")</f>
        <v/>
      </c>
      <c r="W61" s="28" t="str">
        <f>IFERROR(1/VLOOKUP($A61, statusinvest!$A:$K, 11, FALSE), "")</f>
        <v/>
      </c>
      <c r="X61" s="24" t="str">
        <f>IFERROR(VLOOKUP($A61, statusinvest!$A:$R, 18, FALSE), "")</f>
        <v/>
      </c>
      <c r="Y61" s="24" t="str">
        <f>IFERROR(VLOOKUP($A61, statusinvest!$A:$T, 20, FALSE), "")</f>
        <v/>
      </c>
      <c r="Z61" s="24" t="str">
        <f>IFERROR(VLOOKUP($A61, statusinvest!$A:$I, 9, FALSE), "")</f>
        <v/>
      </c>
      <c r="AA61" s="24" t="str">
        <f>IFERROR(VLOOKUP($A61, statusinvest!$A:$M, 13, FALSE), "")</f>
        <v/>
      </c>
      <c r="AB61" s="24" t="str">
        <f>IFERROR(VLOOKUP($A61, statusinvest!$A:$Q, 17, FALSE), "")</f>
        <v/>
      </c>
      <c r="AC61" s="17" t="str">
        <f>IFERROR(VLOOKUP($A61, statusinvest!$A:$Z, 25, FALSE), "")</f>
        <v/>
      </c>
      <c r="AD61" s="17" t="str">
        <f>IFERROR(VLOOKUP($A61, statusinvest!$A:$C, 3, FALSE), "")</f>
        <v/>
      </c>
      <c r="AF61" s="29" t="str">
        <f>IFERROR(VLOOKUP($A61, forecast!$A:$F, 2, FALSE), "")</f>
        <v/>
      </c>
      <c r="AG61" s="29" t="str">
        <f>IFERROR(VLOOKUP($A61, forecast!$A:$F, 3, FALSE), "")</f>
        <v/>
      </c>
      <c r="AH61" s="29" t="str">
        <f>IFERROR(VLOOKUP($A61, forecast!$A:$F, 4, FALSE), "")</f>
        <v/>
      </c>
      <c r="AI61" s="29" t="str">
        <f>IFERROR(VLOOKUP($A61, forecast!$A:$F, 5, FALSE), "")</f>
        <v/>
      </c>
      <c r="AJ61" s="29" t="str">
        <f>IFERROR(VLOOKUP($A61, forecast!$A:$F, 6, FALSE), "")</f>
        <v/>
      </c>
      <c r="AK61" s="30" t="str">
        <f>IFERROR(VLOOKUP($A61, forecast!$A:$AS, 38, FALSE), "")</f>
        <v/>
      </c>
      <c r="AL61" s="30" t="str">
        <f>IFERROR(VLOOKUP($A61, forecast!$A:$AS, 39, FALSE), "")</f>
        <v/>
      </c>
      <c r="AM61" s="30" t="str">
        <f>IFERROR(VLOOKUP($A61, forecast!$A:$AS, 40, FALSE), "")</f>
        <v/>
      </c>
      <c r="AN61" s="30" t="str">
        <f>IFERROR(VLOOKUP($A61, forecast!$A:$AS, 41, FALSE), "")</f>
        <v/>
      </c>
      <c r="AO61" s="30" t="str">
        <f>IFERROR(VLOOKUP($A61, forecast!$A:$AS, 42, FALSE), "")</f>
        <v/>
      </c>
      <c r="AP61" s="31" t="str">
        <f>IFERROR(IF(VLOOKUP($A61, forecast!$A:$AS, 43, FALSE)="", "", (VLOOKUP($A61, forecast!$A:$AS, 43, FALSE)-$H61)/$H61), "")
</f>
        <v/>
      </c>
      <c r="AQ61" s="31" t="str">
        <f>IFERROR(IF(VLOOKUP($A61, forecast!$A:$AS, 44, FALSE)="", "", (VLOOKUP($A61, forecast!$A:$AS, 44, FALSE)-$H61)/$H61), "")
</f>
        <v/>
      </c>
      <c r="AR61" s="31" t="str">
        <f>IFERROR(IF(VLOOKUP($A61, forecast!$A:$AS, 45, FALSE)="", "", (VLOOKUP($A61, forecast!$A:$AS, 45, FALSE)-$H61)/$H61), "")
</f>
        <v/>
      </c>
    </row>
    <row r="62">
      <c r="B62" s="16"/>
      <c r="C62" s="17"/>
      <c r="D62" s="18" t="str">
        <f>IFERROR(VLOOKUP($A62, carteira!$A:$F, 6, FALSE)*H62, "")</f>
        <v/>
      </c>
      <c r="E62" s="19" t="str">
        <f>IFERROR(VLOOKUP($A62, carteira!$A:$C, 3, FALSE), "")</f>
        <v/>
      </c>
      <c r="F62" s="20" t="str">
        <f t="shared" si="1"/>
        <v/>
      </c>
      <c r="G62" s="21"/>
      <c r="H62" s="22" t="str">
        <f>IFERROR(__xludf.DUMMYFUNCTION("IF(ISBLANK(A62), """", HYPERLINK(""https://br.tradingview.com/chart/hAM5aSQ3/?symbol=BMFBOVESPA%3A"" &amp; $A62,GOOGLEFINANCE(""BVMF:""&amp;$A62, ""price"")))"),"")</f>
        <v/>
      </c>
      <c r="I62" s="23" t="str">
        <f>IFERROR(__xludf.DUMMYFUNCTION("IF($H62, ($H62 - INDEX(SORT(GOOGLEFINANCE(""BVMF:""&amp;$A62,""close"", $B$1-7, $B$1), 1, false), 3,2))/$H62, """")"),"")</f>
        <v/>
      </c>
      <c r="J62" s="24" t="str">
        <f>IFERROR(__xludf.DUMMYFUNCTION("IF(ISBLANK(A62), """", SPARKLINE(INDEX(GOOGLEFINANCE(""BVMF:""&amp;$A62, ""price"", EDATE($B$1, -1), $B$1), ,2)))"),"")</f>
        <v/>
      </c>
      <c r="K62" s="23" t="str">
        <f>IFERROR(__xludf.DUMMYFUNCTION("IF($H62, ($H62 - INDEX(GOOGLEFINANCE(""BVMF:""&amp;$A62,""close"", $B$1-30, $B$1), 2,2))/$H62, """")"),"")</f>
        <v/>
      </c>
      <c r="L62" s="24" t="str">
        <f>IFERROR(__xludf.DUMMYFUNCTION("IF(ISBLANK(A62), """", SPARKLINE(INDEX(GOOGLEFINANCE(""BVMF:""&amp;$A62, ""price"", EDATE($B$1, -12), $B$1), ,2)))"),"")</f>
        <v/>
      </c>
      <c r="M62" s="23" t="str">
        <f>IFERROR(__xludf.DUMMYFUNCTION("IF($H62, ($H62 - INDEX(GOOGLEFINANCE(""BVMF:""&amp;$A62,""close"", $B$1-365, $B$1), 2,2))/$H62, """")"),"")</f>
        <v/>
      </c>
      <c r="N62" s="24" t="str">
        <f>IFERROR(__xludf.DUMMYFUNCTION("IF(ISBLANK(A62), """", SPARKLINE(INDEX(GOOGLEFINANCE(""BVMF:""&amp;$A62, ""price"", EDATE($B$1, -60), $B$1), ,2)))"),"")</f>
        <v/>
      </c>
      <c r="O62" s="23" t="str">
        <f>IFERROR(__xludf.DUMMYFUNCTION("IF($H62, ($H62 - INDEX(GOOGLEFINANCE(""BVMF:""&amp;$A62,""close"", $B$1-1825, $B$1), 2,2))/$H62, """")"),"")</f>
        <v/>
      </c>
      <c r="P62" s="25" t="str">
        <f t="shared" si="2"/>
        <v/>
      </c>
      <c r="Q62" s="25" t="str">
        <f t="shared" si="3"/>
        <v/>
      </c>
      <c r="R62" s="25" t="str">
        <f t="shared" si="4"/>
        <v/>
      </c>
      <c r="S62" s="26" t="str">
        <f>IFERROR(VLOOKUP($A62, fundamentus!$A:$S, 19, FALSE)/1000000000, "")</f>
        <v/>
      </c>
      <c r="T62" s="27" t="str">
        <f>IFERROR(VLOOKUP($A62, statusinvest!$A:$Z, 26, FALSE)/1000000, "")</f>
        <v/>
      </c>
      <c r="U62" s="24" t="str">
        <f>IFERROR(VLOOKUP($A62, statusinvest!$A:$D, 4, FALSE), "")</f>
        <v/>
      </c>
      <c r="V62" s="24" t="str">
        <f>IFERROR(VLOOKUP($A62, statusinvest!$A:$E, 5, FALSE), "")</f>
        <v/>
      </c>
      <c r="W62" s="28" t="str">
        <f>IFERROR(1/VLOOKUP($A62, statusinvest!$A:$K, 11, FALSE), "")</f>
        <v/>
      </c>
      <c r="X62" s="24" t="str">
        <f>IFERROR(VLOOKUP($A62, statusinvest!$A:$R, 18, FALSE), "")</f>
        <v/>
      </c>
      <c r="Y62" s="24" t="str">
        <f>IFERROR(VLOOKUP($A62, statusinvest!$A:$T, 20, FALSE), "")</f>
        <v/>
      </c>
      <c r="Z62" s="24" t="str">
        <f>IFERROR(VLOOKUP($A62, statusinvest!$A:$I, 9, FALSE), "")</f>
        <v/>
      </c>
      <c r="AA62" s="24" t="str">
        <f>IFERROR(VLOOKUP($A62, statusinvest!$A:$M, 13, FALSE), "")</f>
        <v/>
      </c>
      <c r="AB62" s="24" t="str">
        <f>IFERROR(VLOOKUP($A62, statusinvest!$A:$Q, 17, FALSE), "")</f>
        <v/>
      </c>
      <c r="AC62" s="17" t="str">
        <f>IFERROR(VLOOKUP($A62, statusinvest!$A:$Z, 25, FALSE), "")</f>
        <v/>
      </c>
      <c r="AD62" s="17" t="str">
        <f>IFERROR(VLOOKUP($A62, statusinvest!$A:$C, 3, FALSE), "")</f>
        <v/>
      </c>
      <c r="AF62" s="29" t="str">
        <f>IFERROR(VLOOKUP($A62, forecast!$A:$F, 2, FALSE), "")</f>
        <v/>
      </c>
      <c r="AG62" s="29" t="str">
        <f>IFERROR(VLOOKUP($A62, forecast!$A:$F, 3, FALSE), "")</f>
        <v/>
      </c>
      <c r="AH62" s="29" t="str">
        <f>IFERROR(VLOOKUP($A62, forecast!$A:$F, 4, FALSE), "")</f>
        <v/>
      </c>
      <c r="AI62" s="29" t="str">
        <f>IFERROR(VLOOKUP($A62, forecast!$A:$F, 5, FALSE), "")</f>
        <v/>
      </c>
      <c r="AJ62" s="29" t="str">
        <f>IFERROR(VLOOKUP($A62, forecast!$A:$F, 6, FALSE), "")</f>
        <v/>
      </c>
      <c r="AK62" s="30" t="str">
        <f>IFERROR(VLOOKUP($A62, forecast!$A:$AS, 38, FALSE), "")</f>
        <v/>
      </c>
      <c r="AL62" s="30" t="str">
        <f>IFERROR(VLOOKUP($A62, forecast!$A:$AS, 39, FALSE), "")</f>
        <v/>
      </c>
      <c r="AM62" s="30" t="str">
        <f>IFERROR(VLOOKUP($A62, forecast!$A:$AS, 40, FALSE), "")</f>
        <v/>
      </c>
      <c r="AN62" s="30" t="str">
        <f>IFERROR(VLOOKUP($A62, forecast!$A:$AS, 41, FALSE), "")</f>
        <v/>
      </c>
      <c r="AO62" s="30" t="str">
        <f>IFERROR(VLOOKUP($A62, forecast!$A:$AS, 42, FALSE), "")</f>
        <v/>
      </c>
      <c r="AP62" s="31" t="str">
        <f>IFERROR(IF(VLOOKUP($A62, forecast!$A:$AS, 43, FALSE)="", "", (VLOOKUP($A62, forecast!$A:$AS, 43, FALSE)-$H62)/$H62), "")
</f>
        <v/>
      </c>
      <c r="AQ62" s="31" t="str">
        <f>IFERROR(IF(VLOOKUP($A62, forecast!$A:$AS, 44, FALSE)="", "", (VLOOKUP($A62, forecast!$A:$AS, 44, FALSE)-$H62)/$H62), "")
</f>
        <v/>
      </c>
      <c r="AR62" s="31" t="str">
        <f>IFERROR(IF(VLOOKUP($A62, forecast!$A:$AS, 45, FALSE)="", "", (VLOOKUP($A62, forecast!$A:$AS, 45, FALSE)-$H62)/$H62), "")
</f>
        <v/>
      </c>
    </row>
    <row r="63">
      <c r="B63" s="16"/>
      <c r="C63" s="17"/>
      <c r="D63" s="18" t="str">
        <f>IFERROR(VLOOKUP($A63, carteira!$A:$F, 6, FALSE)*H63, "")</f>
        <v/>
      </c>
      <c r="E63" s="19" t="str">
        <f>IFERROR(VLOOKUP($A63, carteira!$A:$C, 3, FALSE), "")</f>
        <v/>
      </c>
      <c r="F63" s="20" t="str">
        <f t="shared" si="1"/>
        <v/>
      </c>
      <c r="G63" s="21"/>
      <c r="H63" s="22" t="str">
        <f>IFERROR(__xludf.DUMMYFUNCTION("IF(ISBLANK(A63), """", HYPERLINK(""https://br.tradingview.com/chart/hAM5aSQ3/?symbol=BMFBOVESPA%3A"" &amp; $A63,GOOGLEFINANCE(""BVMF:""&amp;$A63, ""price"")))"),"")</f>
        <v/>
      </c>
      <c r="I63" s="23" t="str">
        <f>IFERROR(__xludf.DUMMYFUNCTION("IF($H63, ($H63 - INDEX(SORT(GOOGLEFINANCE(""BVMF:""&amp;$A63,""close"", $B$1-7, $B$1), 1, false), 3,2))/$H63, """")"),"")</f>
        <v/>
      </c>
      <c r="J63" s="24" t="str">
        <f>IFERROR(__xludf.DUMMYFUNCTION("IF(ISBLANK(A63), """", SPARKLINE(INDEX(GOOGLEFINANCE(""BVMF:""&amp;$A63, ""price"", EDATE($B$1, -1), $B$1), ,2)))"),"")</f>
        <v/>
      </c>
      <c r="K63" s="23" t="str">
        <f>IFERROR(__xludf.DUMMYFUNCTION("IF($H63, ($H63 - INDEX(GOOGLEFINANCE(""BVMF:""&amp;$A63,""close"", $B$1-30, $B$1), 2,2))/$H63, """")"),"")</f>
        <v/>
      </c>
      <c r="L63" s="24" t="str">
        <f>IFERROR(__xludf.DUMMYFUNCTION("IF(ISBLANK(A63), """", SPARKLINE(INDEX(GOOGLEFINANCE(""BVMF:""&amp;$A63, ""price"", EDATE($B$1, -12), $B$1), ,2)))"),"")</f>
        <v/>
      </c>
      <c r="M63" s="23" t="str">
        <f>IFERROR(__xludf.DUMMYFUNCTION("IF($H63, ($H63 - INDEX(GOOGLEFINANCE(""BVMF:""&amp;$A63,""close"", $B$1-365, $B$1), 2,2))/$H63, """")"),"")</f>
        <v/>
      </c>
      <c r="N63" s="24" t="str">
        <f>IFERROR(__xludf.DUMMYFUNCTION("IF(ISBLANK(A63), """", SPARKLINE(INDEX(GOOGLEFINANCE(""BVMF:""&amp;$A63, ""price"", EDATE($B$1, -60), $B$1), ,2)))"),"")</f>
        <v/>
      </c>
      <c r="O63" s="23" t="str">
        <f>IFERROR(__xludf.DUMMYFUNCTION("IF($H63, ($H63 - INDEX(GOOGLEFINANCE(""BVMF:""&amp;$A63,""close"", $B$1-1825, $B$1), 2,2))/$H63, """")"),"")</f>
        <v/>
      </c>
      <c r="P63" s="25" t="str">
        <f t="shared" si="2"/>
        <v/>
      </c>
      <c r="Q63" s="25" t="str">
        <f t="shared" si="3"/>
        <v/>
      </c>
      <c r="R63" s="25" t="str">
        <f t="shared" si="4"/>
        <v/>
      </c>
      <c r="S63" s="26" t="str">
        <f>IFERROR(VLOOKUP($A63, fundamentus!$A:$S, 19, FALSE)/1000000000, "")</f>
        <v/>
      </c>
      <c r="T63" s="27" t="str">
        <f>IFERROR(VLOOKUP($A63, statusinvest!$A:$Z, 26, FALSE)/1000000, "")</f>
        <v/>
      </c>
      <c r="U63" s="24" t="str">
        <f>IFERROR(VLOOKUP($A63, statusinvest!$A:$D, 4, FALSE), "")</f>
        <v/>
      </c>
      <c r="V63" s="24" t="str">
        <f>IFERROR(VLOOKUP($A63, statusinvest!$A:$E, 5, FALSE), "")</f>
        <v/>
      </c>
      <c r="W63" s="28" t="str">
        <f>IFERROR(1/VLOOKUP($A63, statusinvest!$A:$K, 11, FALSE), "")</f>
        <v/>
      </c>
      <c r="X63" s="24" t="str">
        <f>IFERROR(VLOOKUP($A63, statusinvest!$A:$R, 18, FALSE), "")</f>
        <v/>
      </c>
      <c r="Y63" s="24" t="str">
        <f>IFERROR(VLOOKUP($A63, statusinvest!$A:$T, 20, FALSE), "")</f>
        <v/>
      </c>
      <c r="Z63" s="24" t="str">
        <f>IFERROR(VLOOKUP($A63, statusinvest!$A:$I, 9, FALSE), "")</f>
        <v/>
      </c>
      <c r="AA63" s="24" t="str">
        <f>IFERROR(VLOOKUP($A63, statusinvest!$A:$M, 13, FALSE), "")</f>
        <v/>
      </c>
      <c r="AB63" s="24" t="str">
        <f>IFERROR(VLOOKUP($A63, statusinvest!$A:$Q, 17, FALSE), "")</f>
        <v/>
      </c>
      <c r="AC63" s="17" t="str">
        <f>IFERROR(VLOOKUP($A63, statusinvest!$A:$Z, 25, FALSE), "")</f>
        <v/>
      </c>
      <c r="AD63" s="17" t="str">
        <f>IFERROR(VLOOKUP($A63, statusinvest!$A:$C, 3, FALSE), "")</f>
        <v/>
      </c>
      <c r="AF63" s="29" t="str">
        <f>IFERROR(VLOOKUP($A63, forecast!$A:$F, 2, FALSE), "")</f>
        <v/>
      </c>
      <c r="AG63" s="29" t="str">
        <f>IFERROR(VLOOKUP($A63, forecast!$A:$F, 3, FALSE), "")</f>
        <v/>
      </c>
      <c r="AH63" s="29" t="str">
        <f>IFERROR(VLOOKUP($A63, forecast!$A:$F, 4, FALSE), "")</f>
        <v/>
      </c>
      <c r="AI63" s="29" t="str">
        <f>IFERROR(VLOOKUP($A63, forecast!$A:$F, 5, FALSE), "")</f>
        <v/>
      </c>
      <c r="AJ63" s="29" t="str">
        <f>IFERROR(VLOOKUP($A63, forecast!$A:$F, 6, FALSE), "")</f>
        <v/>
      </c>
      <c r="AK63" s="30" t="str">
        <f>IFERROR(VLOOKUP($A63, forecast!$A:$AS, 38, FALSE), "")</f>
        <v/>
      </c>
      <c r="AL63" s="30" t="str">
        <f>IFERROR(VLOOKUP($A63, forecast!$A:$AS, 39, FALSE), "")</f>
        <v/>
      </c>
      <c r="AM63" s="30" t="str">
        <f>IFERROR(VLOOKUP($A63, forecast!$A:$AS, 40, FALSE), "")</f>
        <v/>
      </c>
      <c r="AN63" s="30" t="str">
        <f>IFERROR(VLOOKUP($A63, forecast!$A:$AS, 41, FALSE), "")</f>
        <v/>
      </c>
      <c r="AO63" s="30" t="str">
        <f>IFERROR(VLOOKUP($A63, forecast!$A:$AS, 42, FALSE), "")</f>
        <v/>
      </c>
      <c r="AP63" s="31" t="str">
        <f>IFERROR(IF(VLOOKUP($A63, forecast!$A:$AS, 43, FALSE)="", "", (VLOOKUP($A63, forecast!$A:$AS, 43, FALSE)-$H63)/$H63), "")
</f>
        <v/>
      </c>
      <c r="AQ63" s="31" t="str">
        <f>IFERROR(IF(VLOOKUP($A63, forecast!$A:$AS, 44, FALSE)="", "", (VLOOKUP($A63, forecast!$A:$AS, 44, FALSE)-$H63)/$H63), "")
</f>
        <v/>
      </c>
      <c r="AR63" s="31" t="str">
        <f>IFERROR(IF(VLOOKUP($A63, forecast!$A:$AS, 45, FALSE)="", "", (VLOOKUP($A63, forecast!$A:$AS, 45, FALSE)-$H63)/$H63), "")
</f>
        <v/>
      </c>
    </row>
    <row r="64">
      <c r="B64" s="16"/>
      <c r="C64" s="17"/>
      <c r="D64" s="18" t="str">
        <f>IFERROR(VLOOKUP($A64, carteira!$A:$F, 6, FALSE)*H64, "")</f>
        <v/>
      </c>
      <c r="E64" s="19" t="str">
        <f>IFERROR(VLOOKUP($A64, carteira!$A:$C, 3, FALSE), "")</f>
        <v/>
      </c>
      <c r="F64" s="20" t="str">
        <f t="shared" si="1"/>
        <v/>
      </c>
      <c r="G64" s="21"/>
      <c r="H64" s="22" t="str">
        <f>IFERROR(__xludf.DUMMYFUNCTION("IF(ISBLANK(A64), """", HYPERLINK(""https://br.tradingview.com/chart/hAM5aSQ3/?symbol=BMFBOVESPA%3A"" &amp; $A64,GOOGLEFINANCE(""BVMF:""&amp;$A64, ""price"")))"),"")</f>
        <v/>
      </c>
      <c r="I64" s="23" t="str">
        <f>IFERROR(__xludf.DUMMYFUNCTION("IF($H64, ($H64 - INDEX(SORT(GOOGLEFINANCE(""BVMF:""&amp;$A64,""close"", $B$1-7, $B$1), 1, false), 3,2))/$H64, """")"),"")</f>
        <v/>
      </c>
      <c r="J64" s="24" t="str">
        <f>IFERROR(__xludf.DUMMYFUNCTION("IF(ISBLANK(A64), """", SPARKLINE(INDEX(GOOGLEFINANCE(""BVMF:""&amp;$A64, ""price"", EDATE($B$1, -1), $B$1), ,2)))"),"")</f>
        <v/>
      </c>
      <c r="K64" s="23" t="str">
        <f>IFERROR(__xludf.DUMMYFUNCTION("IF($H64, ($H64 - INDEX(GOOGLEFINANCE(""BVMF:""&amp;$A64,""close"", $B$1-30, $B$1), 2,2))/$H64, """")"),"")</f>
        <v/>
      </c>
      <c r="L64" s="24" t="str">
        <f>IFERROR(__xludf.DUMMYFUNCTION("IF(ISBLANK(A64), """", SPARKLINE(INDEX(GOOGLEFINANCE(""BVMF:""&amp;$A64, ""price"", EDATE($B$1, -12), $B$1), ,2)))"),"")</f>
        <v/>
      </c>
      <c r="M64" s="23" t="str">
        <f>IFERROR(__xludf.DUMMYFUNCTION("IF($H64, ($H64 - INDEX(GOOGLEFINANCE(""BVMF:""&amp;$A64,""close"", $B$1-365, $B$1), 2,2))/$H64, """")"),"")</f>
        <v/>
      </c>
      <c r="N64" s="24" t="str">
        <f>IFERROR(__xludf.DUMMYFUNCTION("IF(ISBLANK(A64), """", SPARKLINE(INDEX(GOOGLEFINANCE(""BVMF:""&amp;$A64, ""price"", EDATE($B$1, -60), $B$1), ,2)))"),"")</f>
        <v/>
      </c>
      <c r="O64" s="23" t="str">
        <f>IFERROR(__xludf.DUMMYFUNCTION("IF($H64, ($H64 - INDEX(GOOGLEFINANCE(""BVMF:""&amp;$A64,""close"", $B$1-1825, $B$1), 2,2))/$H64, """")"),"")</f>
        <v/>
      </c>
      <c r="P64" s="25" t="str">
        <f t="shared" si="2"/>
        <v/>
      </c>
      <c r="Q64" s="25" t="str">
        <f t="shared" si="3"/>
        <v/>
      </c>
      <c r="R64" s="25" t="str">
        <f t="shared" si="4"/>
        <v/>
      </c>
      <c r="S64" s="26" t="str">
        <f>IFERROR(VLOOKUP($A64, fundamentus!$A:$S, 19, FALSE)/1000000000, "")</f>
        <v/>
      </c>
      <c r="T64" s="27" t="str">
        <f>IFERROR(VLOOKUP($A64, statusinvest!$A:$Z, 26, FALSE)/1000000, "")</f>
        <v/>
      </c>
      <c r="U64" s="24" t="str">
        <f>IFERROR(VLOOKUP($A64, statusinvest!$A:$D, 4, FALSE), "")</f>
        <v/>
      </c>
      <c r="V64" s="24" t="str">
        <f>IFERROR(VLOOKUP($A64, statusinvest!$A:$E, 5, FALSE), "")</f>
        <v/>
      </c>
      <c r="W64" s="28" t="str">
        <f>IFERROR(1/VLOOKUP($A64, statusinvest!$A:$K, 11, FALSE), "")</f>
        <v/>
      </c>
      <c r="X64" s="24" t="str">
        <f>IFERROR(VLOOKUP($A64, statusinvest!$A:$R, 18, FALSE), "")</f>
        <v/>
      </c>
      <c r="Y64" s="24" t="str">
        <f>IFERROR(VLOOKUP($A64, statusinvest!$A:$T, 20, FALSE), "")</f>
        <v/>
      </c>
      <c r="Z64" s="24" t="str">
        <f>IFERROR(VLOOKUP($A64, statusinvest!$A:$I, 9, FALSE), "")</f>
        <v/>
      </c>
      <c r="AA64" s="24" t="str">
        <f>IFERROR(VLOOKUP($A64, statusinvest!$A:$M, 13, FALSE), "")</f>
        <v/>
      </c>
      <c r="AB64" s="24" t="str">
        <f>IFERROR(VLOOKUP($A64, statusinvest!$A:$Q, 17, FALSE), "")</f>
        <v/>
      </c>
      <c r="AC64" s="17" t="str">
        <f>IFERROR(VLOOKUP($A64, statusinvest!$A:$Z, 25, FALSE), "")</f>
        <v/>
      </c>
      <c r="AD64" s="17" t="str">
        <f>IFERROR(VLOOKUP($A64, statusinvest!$A:$C, 3, FALSE), "")</f>
        <v/>
      </c>
      <c r="AF64" s="29" t="str">
        <f>IFERROR(VLOOKUP($A64, forecast!$A:$F, 2, FALSE), "")</f>
        <v/>
      </c>
      <c r="AG64" s="29" t="str">
        <f>IFERROR(VLOOKUP($A64, forecast!$A:$F, 3, FALSE), "")</f>
        <v/>
      </c>
      <c r="AH64" s="29" t="str">
        <f>IFERROR(VLOOKUP($A64, forecast!$A:$F, 4, FALSE), "")</f>
        <v/>
      </c>
      <c r="AI64" s="29" t="str">
        <f>IFERROR(VLOOKUP($A64, forecast!$A:$F, 5, FALSE), "")</f>
        <v/>
      </c>
      <c r="AJ64" s="29" t="str">
        <f>IFERROR(VLOOKUP($A64, forecast!$A:$F, 6, FALSE), "")</f>
        <v/>
      </c>
      <c r="AK64" s="30" t="str">
        <f>IFERROR(VLOOKUP($A64, forecast!$A:$AS, 38, FALSE), "")</f>
        <v/>
      </c>
      <c r="AL64" s="30" t="str">
        <f>IFERROR(VLOOKUP($A64, forecast!$A:$AS, 39, FALSE), "")</f>
        <v/>
      </c>
      <c r="AM64" s="30" t="str">
        <f>IFERROR(VLOOKUP($A64, forecast!$A:$AS, 40, FALSE), "")</f>
        <v/>
      </c>
      <c r="AN64" s="30" t="str">
        <f>IFERROR(VLOOKUP($A64, forecast!$A:$AS, 41, FALSE), "")</f>
        <v/>
      </c>
      <c r="AO64" s="30" t="str">
        <f>IFERROR(VLOOKUP($A64, forecast!$A:$AS, 42, FALSE), "")</f>
        <v/>
      </c>
      <c r="AP64" s="31" t="str">
        <f>IFERROR(IF(VLOOKUP($A64, forecast!$A:$AS, 43, FALSE)="", "", (VLOOKUP($A64, forecast!$A:$AS, 43, FALSE)-$H64)/$H64), "")
</f>
        <v/>
      </c>
      <c r="AQ64" s="31" t="str">
        <f>IFERROR(IF(VLOOKUP($A64, forecast!$A:$AS, 44, FALSE)="", "", (VLOOKUP($A64, forecast!$A:$AS, 44, FALSE)-$H64)/$H64), "")
</f>
        <v/>
      </c>
      <c r="AR64" s="31" t="str">
        <f>IFERROR(IF(VLOOKUP($A64, forecast!$A:$AS, 45, FALSE)="", "", (VLOOKUP($A64, forecast!$A:$AS, 45, FALSE)-$H64)/$H64), "")
</f>
        <v/>
      </c>
    </row>
    <row r="65">
      <c r="B65" s="16"/>
      <c r="C65" s="17"/>
      <c r="D65" s="18" t="str">
        <f>IFERROR(VLOOKUP($A65, carteira!$A:$F, 6, FALSE)*H65, "")</f>
        <v/>
      </c>
      <c r="E65" s="19" t="str">
        <f>IFERROR(VLOOKUP($A65, carteira!$A:$C, 3, FALSE), "")</f>
        <v/>
      </c>
      <c r="F65" s="20" t="str">
        <f t="shared" si="1"/>
        <v/>
      </c>
      <c r="G65" s="21"/>
      <c r="H65" s="22" t="str">
        <f>IFERROR(__xludf.DUMMYFUNCTION("IF(ISBLANK(A65), """", HYPERLINK(""https://br.tradingview.com/chart/hAM5aSQ3/?symbol=BMFBOVESPA%3A"" &amp; $A65,GOOGLEFINANCE(""BVMF:""&amp;$A65, ""price"")))"),"")</f>
        <v/>
      </c>
      <c r="I65" s="23" t="str">
        <f>IFERROR(__xludf.DUMMYFUNCTION("IF($H65, ($H65 - INDEX(SORT(GOOGLEFINANCE(""BVMF:""&amp;$A65,""close"", $B$1-7, $B$1), 1, false), 3,2))/$H65, """")"),"")</f>
        <v/>
      </c>
      <c r="J65" s="24" t="str">
        <f>IFERROR(__xludf.DUMMYFUNCTION("IF(ISBLANK(A65), """", SPARKLINE(INDEX(GOOGLEFINANCE(""BVMF:""&amp;$A65, ""price"", EDATE($B$1, -1), $B$1), ,2)))"),"")</f>
        <v/>
      </c>
      <c r="K65" s="23" t="str">
        <f>IFERROR(__xludf.DUMMYFUNCTION("IF($H65, ($H65 - INDEX(GOOGLEFINANCE(""BVMF:""&amp;$A65,""close"", $B$1-30, $B$1), 2,2))/$H65, """")"),"")</f>
        <v/>
      </c>
      <c r="L65" s="24" t="str">
        <f>IFERROR(__xludf.DUMMYFUNCTION("IF(ISBLANK(A65), """", SPARKLINE(INDEX(GOOGLEFINANCE(""BVMF:""&amp;$A65, ""price"", EDATE($B$1, -12), $B$1), ,2)))"),"")</f>
        <v/>
      </c>
      <c r="M65" s="23" t="str">
        <f>IFERROR(__xludf.DUMMYFUNCTION("IF($H65, ($H65 - INDEX(GOOGLEFINANCE(""BVMF:""&amp;$A65,""close"", $B$1-365, $B$1), 2,2))/$H65, """")"),"")</f>
        <v/>
      </c>
      <c r="N65" s="24" t="str">
        <f>IFERROR(__xludf.DUMMYFUNCTION("IF(ISBLANK(A65), """", SPARKLINE(INDEX(GOOGLEFINANCE(""BVMF:""&amp;$A65, ""price"", EDATE($B$1, -60), $B$1), ,2)))"),"")</f>
        <v/>
      </c>
      <c r="O65" s="23" t="str">
        <f>IFERROR(__xludf.DUMMYFUNCTION("IF($H65, ($H65 - INDEX(GOOGLEFINANCE(""BVMF:""&amp;$A65,""close"", $B$1-1825, $B$1), 2,2))/$H65, """")"),"")</f>
        <v/>
      </c>
      <c r="P65" s="25" t="str">
        <f t="shared" si="2"/>
        <v/>
      </c>
      <c r="Q65" s="25" t="str">
        <f t="shared" si="3"/>
        <v/>
      </c>
      <c r="R65" s="25" t="str">
        <f t="shared" si="4"/>
        <v/>
      </c>
      <c r="S65" s="26" t="str">
        <f>IFERROR(VLOOKUP($A65, fundamentus!$A:$S, 19, FALSE)/1000000000, "")</f>
        <v/>
      </c>
      <c r="T65" s="27" t="str">
        <f>IFERROR(VLOOKUP($A65, statusinvest!$A:$Z, 26, FALSE)/1000000, "")</f>
        <v/>
      </c>
      <c r="U65" s="24" t="str">
        <f>IFERROR(VLOOKUP($A65, statusinvest!$A:$D, 4, FALSE), "")</f>
        <v/>
      </c>
      <c r="V65" s="24" t="str">
        <f>IFERROR(VLOOKUP($A65, statusinvest!$A:$E, 5, FALSE), "")</f>
        <v/>
      </c>
      <c r="W65" s="28" t="str">
        <f>IFERROR(1/VLOOKUP($A65, statusinvest!$A:$K, 11, FALSE), "")</f>
        <v/>
      </c>
      <c r="X65" s="24" t="str">
        <f>IFERROR(VLOOKUP($A65, statusinvest!$A:$R, 18, FALSE), "")</f>
        <v/>
      </c>
      <c r="Y65" s="24" t="str">
        <f>IFERROR(VLOOKUP($A65, statusinvest!$A:$T, 20, FALSE), "")</f>
        <v/>
      </c>
      <c r="Z65" s="24" t="str">
        <f>IFERROR(VLOOKUP($A65, statusinvest!$A:$I, 9, FALSE), "")</f>
        <v/>
      </c>
      <c r="AA65" s="24" t="str">
        <f>IFERROR(VLOOKUP($A65, statusinvest!$A:$M, 13, FALSE), "")</f>
        <v/>
      </c>
      <c r="AB65" s="24" t="str">
        <f>IFERROR(VLOOKUP($A65, statusinvest!$A:$Q, 17, FALSE), "")</f>
        <v/>
      </c>
      <c r="AC65" s="17" t="str">
        <f>IFERROR(VLOOKUP($A65, statusinvest!$A:$Z, 25, FALSE), "")</f>
        <v/>
      </c>
      <c r="AD65" s="17" t="str">
        <f>IFERROR(VLOOKUP($A65, statusinvest!$A:$C, 3, FALSE), "")</f>
        <v/>
      </c>
      <c r="AF65" s="29" t="str">
        <f>IFERROR(VLOOKUP($A65, forecast!$A:$F, 2, FALSE), "")</f>
        <v/>
      </c>
      <c r="AG65" s="29" t="str">
        <f>IFERROR(VLOOKUP($A65, forecast!$A:$F, 3, FALSE), "")</f>
        <v/>
      </c>
      <c r="AH65" s="29" t="str">
        <f>IFERROR(VLOOKUP($A65, forecast!$A:$F, 4, FALSE), "")</f>
        <v/>
      </c>
      <c r="AI65" s="29" t="str">
        <f>IFERROR(VLOOKUP($A65, forecast!$A:$F, 5, FALSE), "")</f>
        <v/>
      </c>
      <c r="AJ65" s="29" t="str">
        <f>IFERROR(VLOOKUP($A65, forecast!$A:$F, 6, FALSE), "")</f>
        <v/>
      </c>
      <c r="AK65" s="30" t="str">
        <f>IFERROR(VLOOKUP($A65, forecast!$A:$AS, 38, FALSE), "")</f>
        <v/>
      </c>
      <c r="AL65" s="30" t="str">
        <f>IFERROR(VLOOKUP($A65, forecast!$A:$AS, 39, FALSE), "")</f>
        <v/>
      </c>
      <c r="AM65" s="30" t="str">
        <f>IFERROR(VLOOKUP($A65, forecast!$A:$AS, 40, FALSE), "")</f>
        <v/>
      </c>
      <c r="AN65" s="30" t="str">
        <f>IFERROR(VLOOKUP($A65, forecast!$A:$AS, 41, FALSE), "")</f>
        <v/>
      </c>
      <c r="AO65" s="30" t="str">
        <f>IFERROR(VLOOKUP($A65, forecast!$A:$AS, 42, FALSE), "")</f>
        <v/>
      </c>
      <c r="AP65" s="31" t="str">
        <f>IFERROR(IF(VLOOKUP($A65, forecast!$A:$AS, 43, FALSE)="", "", (VLOOKUP($A65, forecast!$A:$AS, 43, FALSE)-$H65)/$H65), "")
</f>
        <v/>
      </c>
      <c r="AQ65" s="31" t="str">
        <f>IFERROR(IF(VLOOKUP($A65, forecast!$A:$AS, 44, FALSE)="", "", (VLOOKUP($A65, forecast!$A:$AS, 44, FALSE)-$H65)/$H65), "")
</f>
        <v/>
      </c>
      <c r="AR65" s="31" t="str">
        <f>IFERROR(IF(VLOOKUP($A65, forecast!$A:$AS, 45, FALSE)="", "", (VLOOKUP($A65, forecast!$A:$AS, 45, FALSE)-$H65)/$H65), "")
</f>
        <v/>
      </c>
    </row>
    <row r="66">
      <c r="B66" s="16"/>
      <c r="C66" s="17"/>
      <c r="D66" s="18" t="str">
        <f>IFERROR(VLOOKUP($A66, carteira!$A:$F, 6, FALSE)*H66, "")</f>
        <v/>
      </c>
      <c r="E66" s="19" t="str">
        <f>IFERROR(VLOOKUP($A66, carteira!$A:$C, 3, FALSE), "")</f>
        <v/>
      </c>
      <c r="F66" s="20" t="str">
        <f t="shared" si="1"/>
        <v/>
      </c>
      <c r="G66" s="21"/>
      <c r="H66" s="22" t="str">
        <f>IFERROR(__xludf.DUMMYFUNCTION("IF(ISBLANK(A66), """", HYPERLINK(""https://br.tradingview.com/chart/hAM5aSQ3/?symbol=BMFBOVESPA%3A"" &amp; $A66,GOOGLEFINANCE(""BVMF:""&amp;$A66, ""price"")))"),"")</f>
        <v/>
      </c>
      <c r="I66" s="23" t="str">
        <f>IFERROR(__xludf.DUMMYFUNCTION("IF($H66, ($H66 - INDEX(SORT(GOOGLEFINANCE(""BVMF:""&amp;$A66,""close"", $B$1-7, $B$1), 1, false), 3,2))/$H66, """")"),"")</f>
        <v/>
      </c>
      <c r="J66" s="24" t="str">
        <f>IFERROR(__xludf.DUMMYFUNCTION("IF(ISBLANK(A66), """", SPARKLINE(INDEX(GOOGLEFINANCE(""BVMF:""&amp;$A66, ""price"", EDATE($B$1, -1), $B$1), ,2)))"),"")</f>
        <v/>
      </c>
      <c r="K66" s="23" t="str">
        <f>IFERROR(__xludf.DUMMYFUNCTION("IF($H66, ($H66 - INDEX(GOOGLEFINANCE(""BVMF:""&amp;$A66,""close"", $B$1-30, $B$1), 2,2))/$H66, """")"),"")</f>
        <v/>
      </c>
      <c r="L66" s="24" t="str">
        <f>IFERROR(__xludf.DUMMYFUNCTION("IF(ISBLANK(A66), """", SPARKLINE(INDEX(GOOGLEFINANCE(""BVMF:""&amp;$A66, ""price"", EDATE($B$1, -12), $B$1), ,2)))"),"")</f>
        <v/>
      </c>
      <c r="M66" s="23" t="str">
        <f>IFERROR(__xludf.DUMMYFUNCTION("IF($H66, ($H66 - INDEX(GOOGLEFINANCE(""BVMF:""&amp;$A66,""close"", $B$1-365, $B$1), 2,2))/$H66, """")"),"")</f>
        <v/>
      </c>
      <c r="N66" s="24" t="str">
        <f>IFERROR(__xludf.DUMMYFUNCTION("IF(ISBLANK(A66), """", SPARKLINE(INDEX(GOOGLEFINANCE(""BVMF:""&amp;$A66, ""price"", EDATE($B$1, -60), $B$1), ,2)))"),"")</f>
        <v/>
      </c>
      <c r="O66" s="23" t="str">
        <f>IFERROR(__xludf.DUMMYFUNCTION("IF($H66, ($H66 - INDEX(GOOGLEFINANCE(""BVMF:""&amp;$A66,""close"", $B$1-1825, $B$1), 2,2))/$H66, """")"),"")</f>
        <v/>
      </c>
      <c r="P66" s="25" t="str">
        <f t="shared" si="2"/>
        <v/>
      </c>
      <c r="Q66" s="25" t="str">
        <f t="shared" si="3"/>
        <v/>
      </c>
      <c r="R66" s="25" t="str">
        <f t="shared" si="4"/>
        <v/>
      </c>
      <c r="S66" s="26" t="str">
        <f>IFERROR(VLOOKUP($A66, fundamentus!$A:$S, 19, FALSE)/1000000000, "")</f>
        <v/>
      </c>
      <c r="T66" s="27" t="str">
        <f>IFERROR(VLOOKUP($A66, statusinvest!$A:$Z, 26, FALSE)/1000000, "")</f>
        <v/>
      </c>
      <c r="U66" s="24" t="str">
        <f>IFERROR(VLOOKUP($A66, statusinvest!$A:$D, 4, FALSE), "")</f>
        <v/>
      </c>
      <c r="V66" s="24" t="str">
        <f>IFERROR(VLOOKUP($A66, statusinvest!$A:$E, 5, FALSE), "")</f>
        <v/>
      </c>
      <c r="W66" s="28" t="str">
        <f>IFERROR(1/VLOOKUP($A66, statusinvest!$A:$K, 11, FALSE), "")</f>
        <v/>
      </c>
      <c r="X66" s="24" t="str">
        <f>IFERROR(VLOOKUP($A66, statusinvest!$A:$R, 18, FALSE), "")</f>
        <v/>
      </c>
      <c r="Y66" s="24" t="str">
        <f>IFERROR(VLOOKUP($A66, statusinvest!$A:$T, 20, FALSE), "")</f>
        <v/>
      </c>
      <c r="Z66" s="24" t="str">
        <f>IFERROR(VLOOKUP($A66, statusinvest!$A:$I, 9, FALSE), "")</f>
        <v/>
      </c>
      <c r="AA66" s="24" t="str">
        <f>IFERROR(VLOOKUP($A66, statusinvest!$A:$M, 13, FALSE), "")</f>
        <v/>
      </c>
      <c r="AB66" s="24" t="str">
        <f>IFERROR(VLOOKUP($A66, statusinvest!$A:$Q, 17, FALSE), "")</f>
        <v/>
      </c>
      <c r="AC66" s="17" t="str">
        <f>IFERROR(VLOOKUP($A66, statusinvest!$A:$Z, 25, FALSE), "")</f>
        <v/>
      </c>
      <c r="AD66" s="17" t="str">
        <f>IFERROR(VLOOKUP($A66, statusinvest!$A:$C, 3, FALSE), "")</f>
        <v/>
      </c>
      <c r="AF66" s="29" t="str">
        <f>IFERROR(VLOOKUP($A66, forecast!$A:$F, 2, FALSE), "")</f>
        <v/>
      </c>
      <c r="AG66" s="29" t="str">
        <f>IFERROR(VLOOKUP($A66, forecast!$A:$F, 3, FALSE), "")</f>
        <v/>
      </c>
      <c r="AH66" s="29" t="str">
        <f>IFERROR(VLOOKUP($A66, forecast!$A:$F, 4, FALSE), "")</f>
        <v/>
      </c>
      <c r="AI66" s="29" t="str">
        <f>IFERROR(VLOOKUP($A66, forecast!$A:$F, 5, FALSE), "")</f>
        <v/>
      </c>
      <c r="AJ66" s="29" t="str">
        <f>IFERROR(VLOOKUP($A66, forecast!$A:$F, 6, FALSE), "")</f>
        <v/>
      </c>
      <c r="AK66" s="30" t="str">
        <f>IFERROR(VLOOKUP($A66, forecast!$A:$AS, 38, FALSE), "")</f>
        <v/>
      </c>
      <c r="AL66" s="30" t="str">
        <f>IFERROR(VLOOKUP($A66, forecast!$A:$AS, 39, FALSE), "")</f>
        <v/>
      </c>
      <c r="AM66" s="30" t="str">
        <f>IFERROR(VLOOKUP($A66, forecast!$A:$AS, 40, FALSE), "")</f>
        <v/>
      </c>
      <c r="AN66" s="30" t="str">
        <f>IFERROR(VLOOKUP($A66, forecast!$A:$AS, 41, FALSE), "")</f>
        <v/>
      </c>
      <c r="AO66" s="30" t="str">
        <f>IFERROR(VLOOKUP($A66, forecast!$A:$AS, 42, FALSE), "")</f>
        <v/>
      </c>
      <c r="AP66" s="31" t="str">
        <f>IFERROR(IF(VLOOKUP($A66, forecast!$A:$AS, 43, FALSE)="", "", (VLOOKUP($A66, forecast!$A:$AS, 43, FALSE)-$H66)/$H66), "")
</f>
        <v/>
      </c>
      <c r="AQ66" s="31" t="str">
        <f>IFERROR(IF(VLOOKUP($A66, forecast!$A:$AS, 44, FALSE)="", "", (VLOOKUP($A66, forecast!$A:$AS, 44, FALSE)-$H66)/$H66), "")
</f>
        <v/>
      </c>
      <c r="AR66" s="31" t="str">
        <f>IFERROR(IF(VLOOKUP($A66, forecast!$A:$AS, 45, FALSE)="", "", (VLOOKUP($A66, forecast!$A:$AS, 45, FALSE)-$H66)/$H66), "")
</f>
        <v/>
      </c>
    </row>
    <row r="67">
      <c r="B67" s="16"/>
      <c r="C67" s="17"/>
      <c r="D67" s="18" t="str">
        <f>IFERROR(VLOOKUP($A67, carteira!$A:$F, 6, FALSE)*H67, "")</f>
        <v/>
      </c>
      <c r="E67" s="19" t="str">
        <f>IFERROR(VLOOKUP($A67, carteira!$A:$C, 3, FALSE), "")</f>
        <v/>
      </c>
      <c r="F67" s="20" t="str">
        <f t="shared" si="1"/>
        <v/>
      </c>
      <c r="G67" s="21"/>
      <c r="H67" s="22" t="str">
        <f>IFERROR(__xludf.DUMMYFUNCTION("IF(ISBLANK(A67), """", HYPERLINK(""https://br.tradingview.com/chart/hAM5aSQ3/?symbol=BMFBOVESPA%3A"" &amp; $A67,GOOGLEFINANCE(""BVMF:""&amp;$A67, ""price"")))"),"")</f>
        <v/>
      </c>
      <c r="I67" s="23" t="str">
        <f>IFERROR(__xludf.DUMMYFUNCTION("IF($H67, ($H67 - INDEX(SORT(GOOGLEFINANCE(""BVMF:""&amp;$A67,""close"", $B$1-7, $B$1), 1, false), 3,2))/$H67, """")"),"")</f>
        <v/>
      </c>
      <c r="J67" s="24" t="str">
        <f>IFERROR(__xludf.DUMMYFUNCTION("IF(ISBLANK(A67), """", SPARKLINE(INDEX(GOOGLEFINANCE(""BVMF:""&amp;$A67, ""price"", EDATE($B$1, -1), $B$1), ,2)))"),"")</f>
        <v/>
      </c>
      <c r="K67" s="23" t="str">
        <f>IFERROR(__xludf.DUMMYFUNCTION("IF($H67, ($H67 - INDEX(GOOGLEFINANCE(""BVMF:""&amp;$A67,""close"", $B$1-30, $B$1), 2,2))/$H67, """")"),"")</f>
        <v/>
      </c>
      <c r="L67" s="24" t="str">
        <f>IFERROR(__xludf.DUMMYFUNCTION("IF(ISBLANK(A67), """", SPARKLINE(INDEX(GOOGLEFINANCE(""BVMF:""&amp;$A67, ""price"", EDATE($B$1, -12), $B$1), ,2)))"),"")</f>
        <v/>
      </c>
      <c r="M67" s="23" t="str">
        <f>IFERROR(__xludf.DUMMYFUNCTION("IF($H67, ($H67 - INDEX(GOOGLEFINANCE(""BVMF:""&amp;$A67,""close"", $B$1-365, $B$1), 2,2))/$H67, """")"),"")</f>
        <v/>
      </c>
      <c r="N67" s="24" t="str">
        <f>IFERROR(__xludf.DUMMYFUNCTION("IF(ISBLANK(A67), """", SPARKLINE(INDEX(GOOGLEFINANCE(""BVMF:""&amp;$A67, ""price"", EDATE($B$1, -60), $B$1), ,2)))"),"")</f>
        <v/>
      </c>
      <c r="O67" s="23" t="str">
        <f>IFERROR(__xludf.DUMMYFUNCTION("IF($H67, ($H67 - INDEX(GOOGLEFINANCE(""BVMF:""&amp;$A67,""close"", $B$1-1825, $B$1), 2,2))/$H67, """")"),"")</f>
        <v/>
      </c>
      <c r="P67" s="25" t="str">
        <f t="shared" si="2"/>
        <v/>
      </c>
      <c r="Q67" s="25" t="str">
        <f t="shared" si="3"/>
        <v/>
      </c>
      <c r="R67" s="25" t="str">
        <f t="shared" si="4"/>
        <v/>
      </c>
      <c r="S67" s="26" t="str">
        <f>IFERROR(VLOOKUP($A67, fundamentus!$A:$S, 19, FALSE)/1000000000, "")</f>
        <v/>
      </c>
      <c r="T67" s="27" t="str">
        <f>IFERROR(VLOOKUP($A67, statusinvest!$A:$Z, 26, FALSE)/1000000, "")</f>
        <v/>
      </c>
      <c r="U67" s="24" t="str">
        <f>IFERROR(VLOOKUP($A67, statusinvest!$A:$D, 4, FALSE), "")</f>
        <v/>
      </c>
      <c r="V67" s="24" t="str">
        <f>IFERROR(VLOOKUP($A67, statusinvest!$A:$E, 5, FALSE), "")</f>
        <v/>
      </c>
      <c r="W67" s="28" t="str">
        <f>IFERROR(1/VLOOKUP($A67, statusinvest!$A:$K, 11, FALSE), "")</f>
        <v/>
      </c>
      <c r="X67" s="24" t="str">
        <f>IFERROR(VLOOKUP($A67, statusinvest!$A:$R, 18, FALSE), "")</f>
        <v/>
      </c>
      <c r="Y67" s="24" t="str">
        <f>IFERROR(VLOOKUP($A67, statusinvest!$A:$T, 20, FALSE), "")</f>
        <v/>
      </c>
      <c r="Z67" s="24" t="str">
        <f>IFERROR(VLOOKUP($A67, statusinvest!$A:$I, 9, FALSE), "")</f>
        <v/>
      </c>
      <c r="AA67" s="24" t="str">
        <f>IFERROR(VLOOKUP($A67, statusinvest!$A:$M, 13, FALSE), "")</f>
        <v/>
      </c>
      <c r="AB67" s="24" t="str">
        <f>IFERROR(VLOOKUP($A67, statusinvest!$A:$Q, 17, FALSE), "")</f>
        <v/>
      </c>
      <c r="AC67" s="17" t="str">
        <f>IFERROR(VLOOKUP($A67, statusinvest!$A:$Z, 25, FALSE), "")</f>
        <v/>
      </c>
      <c r="AD67" s="17" t="str">
        <f>IFERROR(VLOOKUP($A67, statusinvest!$A:$C, 3, FALSE), "")</f>
        <v/>
      </c>
      <c r="AF67" s="29" t="str">
        <f>IFERROR(VLOOKUP($A67, forecast!$A:$F, 2, FALSE), "")</f>
        <v/>
      </c>
      <c r="AG67" s="29" t="str">
        <f>IFERROR(VLOOKUP($A67, forecast!$A:$F, 3, FALSE), "")</f>
        <v/>
      </c>
      <c r="AH67" s="29" t="str">
        <f>IFERROR(VLOOKUP($A67, forecast!$A:$F, 4, FALSE), "")</f>
        <v/>
      </c>
      <c r="AI67" s="29" t="str">
        <f>IFERROR(VLOOKUP($A67, forecast!$A:$F, 5, FALSE), "")</f>
        <v/>
      </c>
      <c r="AJ67" s="29" t="str">
        <f>IFERROR(VLOOKUP($A67, forecast!$A:$F, 6, FALSE), "")</f>
        <v/>
      </c>
      <c r="AK67" s="30" t="str">
        <f>IFERROR(VLOOKUP($A67, forecast!$A:$AS, 38, FALSE), "")</f>
        <v/>
      </c>
      <c r="AL67" s="30" t="str">
        <f>IFERROR(VLOOKUP($A67, forecast!$A:$AS, 39, FALSE), "")</f>
        <v/>
      </c>
      <c r="AM67" s="30" t="str">
        <f>IFERROR(VLOOKUP($A67, forecast!$A:$AS, 40, FALSE), "")</f>
        <v/>
      </c>
      <c r="AN67" s="30" t="str">
        <f>IFERROR(VLOOKUP($A67, forecast!$A:$AS, 41, FALSE), "")</f>
        <v/>
      </c>
      <c r="AO67" s="30" t="str">
        <f>IFERROR(VLOOKUP($A67, forecast!$A:$AS, 42, FALSE), "")</f>
        <v/>
      </c>
      <c r="AP67" s="31" t="str">
        <f>IFERROR(IF(VLOOKUP($A67, forecast!$A:$AS, 43, FALSE)="", "", (VLOOKUP($A67, forecast!$A:$AS, 43, FALSE)-$H67)/$H67), "")
</f>
        <v/>
      </c>
      <c r="AQ67" s="31" t="str">
        <f>IFERROR(IF(VLOOKUP($A67, forecast!$A:$AS, 44, FALSE)="", "", (VLOOKUP($A67, forecast!$A:$AS, 44, FALSE)-$H67)/$H67), "")
</f>
        <v/>
      </c>
      <c r="AR67" s="31" t="str">
        <f>IFERROR(IF(VLOOKUP($A67, forecast!$A:$AS, 45, FALSE)="", "", (VLOOKUP($A67, forecast!$A:$AS, 45, FALSE)-$H67)/$H67), "")
</f>
        <v/>
      </c>
    </row>
    <row r="68">
      <c r="B68" s="16"/>
      <c r="C68" s="17"/>
      <c r="D68" s="18" t="str">
        <f>IFERROR(VLOOKUP($A68, carteira!$A:$F, 6, FALSE)*H68, "")</f>
        <v/>
      </c>
      <c r="E68" s="19" t="str">
        <f>IFERROR(VLOOKUP($A68, carteira!$A:$C, 3, FALSE), "")</f>
        <v/>
      </c>
      <c r="F68" s="20" t="str">
        <f t="shared" si="1"/>
        <v/>
      </c>
      <c r="G68" s="21"/>
      <c r="H68" s="22" t="str">
        <f>IFERROR(__xludf.DUMMYFUNCTION("IF(ISBLANK(A68), """", HYPERLINK(""https://br.tradingview.com/chart/hAM5aSQ3/?symbol=BMFBOVESPA%3A"" &amp; $A68,GOOGLEFINANCE(""BVMF:""&amp;$A68, ""price"")))"),"")</f>
        <v/>
      </c>
      <c r="I68" s="23" t="str">
        <f>IFERROR(__xludf.DUMMYFUNCTION("IF($H68, ($H68 - INDEX(SORT(GOOGLEFINANCE(""BVMF:""&amp;$A68,""close"", $B$1-7, $B$1), 1, false), 3,2))/$H68, """")"),"")</f>
        <v/>
      </c>
      <c r="J68" s="24" t="str">
        <f>IFERROR(__xludf.DUMMYFUNCTION("IF(ISBLANK(A68), """", SPARKLINE(INDEX(GOOGLEFINANCE(""BVMF:""&amp;$A68, ""price"", EDATE($B$1, -1), $B$1), ,2)))"),"")</f>
        <v/>
      </c>
      <c r="K68" s="23" t="str">
        <f>IFERROR(__xludf.DUMMYFUNCTION("IF($H68, ($H68 - INDEX(GOOGLEFINANCE(""BVMF:""&amp;$A68,""close"", $B$1-30, $B$1), 2,2))/$H68, """")"),"")</f>
        <v/>
      </c>
      <c r="L68" s="24" t="str">
        <f>IFERROR(__xludf.DUMMYFUNCTION("IF(ISBLANK(A68), """", SPARKLINE(INDEX(GOOGLEFINANCE(""BVMF:""&amp;$A68, ""price"", EDATE($B$1, -12), $B$1), ,2)))"),"")</f>
        <v/>
      </c>
      <c r="M68" s="23" t="str">
        <f>IFERROR(__xludf.DUMMYFUNCTION("IF($H68, ($H68 - INDEX(GOOGLEFINANCE(""BVMF:""&amp;$A68,""close"", $B$1-365, $B$1), 2,2))/$H68, """")"),"")</f>
        <v/>
      </c>
      <c r="N68" s="24" t="str">
        <f>IFERROR(__xludf.DUMMYFUNCTION("IF(ISBLANK(A68), """", SPARKLINE(INDEX(GOOGLEFINANCE(""BVMF:""&amp;$A68, ""price"", EDATE($B$1, -60), $B$1), ,2)))"),"")</f>
        <v/>
      </c>
      <c r="O68" s="23" t="str">
        <f>IFERROR(__xludf.DUMMYFUNCTION("IF($H68, ($H68 - INDEX(GOOGLEFINANCE(""BVMF:""&amp;$A68,""close"", $B$1-1825, $B$1), 2,2))/$H68, """")"),"")</f>
        <v/>
      </c>
      <c r="P68" s="25" t="str">
        <f t="shared" si="2"/>
        <v/>
      </c>
      <c r="Q68" s="25" t="str">
        <f t="shared" si="3"/>
        <v/>
      </c>
      <c r="R68" s="25" t="str">
        <f t="shared" si="4"/>
        <v/>
      </c>
      <c r="S68" s="26" t="str">
        <f>IFERROR(VLOOKUP($A68, fundamentus!$A:$S, 19, FALSE)/1000000000, "")</f>
        <v/>
      </c>
      <c r="T68" s="27" t="str">
        <f>IFERROR(VLOOKUP($A68, statusinvest!$A:$Z, 26, FALSE)/1000000, "")</f>
        <v/>
      </c>
      <c r="U68" s="24" t="str">
        <f>IFERROR(VLOOKUP($A68, statusinvest!$A:$D, 4, FALSE), "")</f>
        <v/>
      </c>
      <c r="V68" s="24" t="str">
        <f>IFERROR(VLOOKUP($A68, statusinvest!$A:$E, 5, FALSE), "")</f>
        <v/>
      </c>
      <c r="W68" s="28" t="str">
        <f>IFERROR(1/VLOOKUP($A68, statusinvest!$A:$K, 11, FALSE), "")</f>
        <v/>
      </c>
      <c r="X68" s="24" t="str">
        <f>IFERROR(VLOOKUP($A68, statusinvest!$A:$R, 18, FALSE), "")</f>
        <v/>
      </c>
      <c r="Y68" s="24" t="str">
        <f>IFERROR(VLOOKUP($A68, statusinvest!$A:$T, 20, FALSE), "")</f>
        <v/>
      </c>
      <c r="Z68" s="24" t="str">
        <f>IFERROR(VLOOKUP($A68, statusinvest!$A:$I, 9, FALSE), "")</f>
        <v/>
      </c>
      <c r="AA68" s="24" t="str">
        <f>IFERROR(VLOOKUP($A68, statusinvest!$A:$M, 13, FALSE), "")</f>
        <v/>
      </c>
      <c r="AB68" s="24" t="str">
        <f>IFERROR(VLOOKUP($A68, statusinvest!$A:$Q, 17, FALSE), "")</f>
        <v/>
      </c>
      <c r="AC68" s="17" t="str">
        <f>IFERROR(VLOOKUP($A68, statusinvest!$A:$Z, 25, FALSE), "")</f>
        <v/>
      </c>
      <c r="AD68" s="17" t="str">
        <f>IFERROR(VLOOKUP($A68, statusinvest!$A:$C, 3, FALSE), "")</f>
        <v/>
      </c>
      <c r="AF68" s="29" t="str">
        <f>IFERROR(VLOOKUP($A68, forecast!$A:$F, 2, FALSE), "")</f>
        <v/>
      </c>
      <c r="AG68" s="29" t="str">
        <f>IFERROR(VLOOKUP($A68, forecast!$A:$F, 3, FALSE), "")</f>
        <v/>
      </c>
      <c r="AH68" s="29" t="str">
        <f>IFERROR(VLOOKUP($A68, forecast!$A:$F, 4, FALSE), "")</f>
        <v/>
      </c>
      <c r="AI68" s="29" t="str">
        <f>IFERROR(VLOOKUP($A68, forecast!$A:$F, 5, FALSE), "")</f>
        <v/>
      </c>
      <c r="AJ68" s="29" t="str">
        <f>IFERROR(VLOOKUP($A68, forecast!$A:$F, 6, FALSE), "")</f>
        <v/>
      </c>
      <c r="AK68" s="30" t="str">
        <f>IFERROR(VLOOKUP($A68, forecast!$A:$AS, 38, FALSE), "")</f>
        <v/>
      </c>
      <c r="AL68" s="30" t="str">
        <f>IFERROR(VLOOKUP($A68, forecast!$A:$AS, 39, FALSE), "")</f>
        <v/>
      </c>
      <c r="AM68" s="30" t="str">
        <f>IFERROR(VLOOKUP($A68, forecast!$A:$AS, 40, FALSE), "")</f>
        <v/>
      </c>
      <c r="AN68" s="30" t="str">
        <f>IFERROR(VLOOKUP($A68, forecast!$A:$AS, 41, FALSE), "")</f>
        <v/>
      </c>
      <c r="AO68" s="30" t="str">
        <f>IFERROR(VLOOKUP($A68, forecast!$A:$AS, 42, FALSE), "")</f>
        <v/>
      </c>
      <c r="AP68" s="31" t="str">
        <f>IFERROR(IF(VLOOKUP($A68, forecast!$A:$AS, 43, FALSE)="", "", (VLOOKUP($A68, forecast!$A:$AS, 43, FALSE)-$H68)/$H68), "")
</f>
        <v/>
      </c>
      <c r="AQ68" s="31" t="str">
        <f>IFERROR(IF(VLOOKUP($A68, forecast!$A:$AS, 44, FALSE)="", "", (VLOOKUP($A68, forecast!$A:$AS, 44, FALSE)-$H68)/$H68), "")
</f>
        <v/>
      </c>
      <c r="AR68" s="31" t="str">
        <f>IFERROR(IF(VLOOKUP($A68, forecast!$A:$AS, 45, FALSE)="", "", (VLOOKUP($A68, forecast!$A:$AS, 45, FALSE)-$H68)/$H68), "")
</f>
        <v/>
      </c>
    </row>
    <row r="69">
      <c r="B69" s="16"/>
      <c r="C69" s="17"/>
      <c r="D69" s="18" t="str">
        <f>IFERROR(VLOOKUP($A69, carteira!$A:$F, 6, FALSE)*H69, "")</f>
        <v/>
      </c>
      <c r="E69" s="19" t="str">
        <f>IFERROR(VLOOKUP($A69, carteira!$A:$C, 3, FALSE), "")</f>
        <v/>
      </c>
      <c r="F69" s="20" t="str">
        <f t="shared" si="1"/>
        <v/>
      </c>
      <c r="G69" s="21"/>
      <c r="H69" s="22" t="str">
        <f>IFERROR(__xludf.DUMMYFUNCTION("IF(ISBLANK(A69), """", HYPERLINK(""https://br.tradingview.com/chart/hAM5aSQ3/?symbol=BMFBOVESPA%3A"" &amp; $A69,GOOGLEFINANCE(""BVMF:""&amp;$A69, ""price"")))"),"")</f>
        <v/>
      </c>
      <c r="I69" s="23" t="str">
        <f>IFERROR(__xludf.DUMMYFUNCTION("IF($H69, ($H69 - INDEX(SORT(GOOGLEFINANCE(""BVMF:""&amp;$A69,""close"", $B$1-7, $B$1), 1, false), 3,2))/$H69, """")"),"")</f>
        <v/>
      </c>
      <c r="J69" s="24" t="str">
        <f>IFERROR(__xludf.DUMMYFUNCTION("IF(ISBLANK(A69), """", SPARKLINE(INDEX(GOOGLEFINANCE(""BVMF:""&amp;$A69, ""price"", EDATE($B$1, -1), $B$1), ,2)))"),"")</f>
        <v/>
      </c>
      <c r="K69" s="23" t="str">
        <f>IFERROR(__xludf.DUMMYFUNCTION("IF($H69, ($H69 - INDEX(GOOGLEFINANCE(""BVMF:""&amp;$A69,""close"", $B$1-30, $B$1), 2,2))/$H69, """")"),"")</f>
        <v/>
      </c>
      <c r="L69" s="24" t="str">
        <f>IFERROR(__xludf.DUMMYFUNCTION("IF(ISBLANK(A69), """", SPARKLINE(INDEX(GOOGLEFINANCE(""BVMF:""&amp;$A69, ""price"", EDATE($B$1, -12), $B$1), ,2)))"),"")</f>
        <v/>
      </c>
      <c r="M69" s="23" t="str">
        <f>IFERROR(__xludf.DUMMYFUNCTION("IF($H69, ($H69 - INDEX(GOOGLEFINANCE(""BVMF:""&amp;$A69,""close"", $B$1-365, $B$1), 2,2))/$H69, """")"),"")</f>
        <v/>
      </c>
      <c r="N69" s="24" t="str">
        <f>IFERROR(__xludf.DUMMYFUNCTION("IF(ISBLANK(A69), """", SPARKLINE(INDEX(GOOGLEFINANCE(""BVMF:""&amp;$A69, ""price"", EDATE($B$1, -60), $B$1), ,2)))"),"")</f>
        <v/>
      </c>
      <c r="O69" s="23" t="str">
        <f>IFERROR(__xludf.DUMMYFUNCTION("IF($H69, ($H69 - INDEX(GOOGLEFINANCE(""BVMF:""&amp;$A69,""close"", $B$1-1825, $B$1), 2,2))/$H69, """")"),"")</f>
        <v/>
      </c>
      <c r="P69" s="25" t="str">
        <f t="shared" si="2"/>
        <v/>
      </c>
      <c r="Q69" s="25" t="str">
        <f t="shared" si="3"/>
        <v/>
      </c>
      <c r="R69" s="25" t="str">
        <f t="shared" si="4"/>
        <v/>
      </c>
      <c r="S69" s="26" t="str">
        <f>IFERROR(VLOOKUP($A69, fundamentus!$A:$S, 19, FALSE)/1000000000, "")</f>
        <v/>
      </c>
      <c r="T69" s="27" t="str">
        <f>IFERROR(VLOOKUP($A69, statusinvest!$A:$Z, 26, FALSE)/1000000, "")</f>
        <v/>
      </c>
      <c r="U69" s="24" t="str">
        <f>IFERROR(VLOOKUP($A69, statusinvest!$A:$D, 4, FALSE), "")</f>
        <v/>
      </c>
      <c r="V69" s="24" t="str">
        <f>IFERROR(VLOOKUP($A69, statusinvest!$A:$E, 5, FALSE), "")</f>
        <v/>
      </c>
      <c r="W69" s="28" t="str">
        <f>IFERROR(1/VLOOKUP($A69, statusinvest!$A:$K, 11, FALSE), "")</f>
        <v/>
      </c>
      <c r="X69" s="24" t="str">
        <f>IFERROR(VLOOKUP($A69, statusinvest!$A:$R, 18, FALSE), "")</f>
        <v/>
      </c>
      <c r="Y69" s="24" t="str">
        <f>IFERROR(VLOOKUP($A69, statusinvest!$A:$T, 20, FALSE), "")</f>
        <v/>
      </c>
      <c r="Z69" s="24" t="str">
        <f>IFERROR(VLOOKUP($A69, statusinvest!$A:$I, 9, FALSE), "")</f>
        <v/>
      </c>
      <c r="AA69" s="24" t="str">
        <f>IFERROR(VLOOKUP($A69, statusinvest!$A:$M, 13, FALSE), "")</f>
        <v/>
      </c>
      <c r="AB69" s="24" t="str">
        <f>IFERROR(VLOOKUP($A69, statusinvest!$A:$Q, 17, FALSE), "")</f>
        <v/>
      </c>
      <c r="AC69" s="17" t="str">
        <f>IFERROR(VLOOKUP($A69, statusinvest!$A:$Z, 25, FALSE), "")</f>
        <v/>
      </c>
      <c r="AD69" s="17" t="str">
        <f>IFERROR(VLOOKUP($A69, statusinvest!$A:$C, 3, FALSE), "")</f>
        <v/>
      </c>
      <c r="AF69" s="29" t="str">
        <f>IFERROR(VLOOKUP($A69, forecast!$A:$F, 2, FALSE), "")</f>
        <v/>
      </c>
      <c r="AG69" s="29" t="str">
        <f>IFERROR(VLOOKUP($A69, forecast!$A:$F, 3, FALSE), "")</f>
        <v/>
      </c>
      <c r="AH69" s="29" t="str">
        <f>IFERROR(VLOOKUP($A69, forecast!$A:$F, 4, FALSE), "")</f>
        <v/>
      </c>
      <c r="AI69" s="29" t="str">
        <f>IFERROR(VLOOKUP($A69, forecast!$A:$F, 5, FALSE), "")</f>
        <v/>
      </c>
      <c r="AJ69" s="29" t="str">
        <f>IFERROR(VLOOKUP($A69, forecast!$A:$F, 6, FALSE), "")</f>
        <v/>
      </c>
      <c r="AK69" s="30" t="str">
        <f>IFERROR(VLOOKUP($A69, forecast!$A:$AS, 38, FALSE), "")</f>
        <v/>
      </c>
      <c r="AL69" s="30" t="str">
        <f>IFERROR(VLOOKUP($A69, forecast!$A:$AS, 39, FALSE), "")</f>
        <v/>
      </c>
      <c r="AM69" s="30" t="str">
        <f>IFERROR(VLOOKUP($A69, forecast!$A:$AS, 40, FALSE), "")</f>
        <v/>
      </c>
      <c r="AN69" s="30" t="str">
        <f>IFERROR(VLOOKUP($A69, forecast!$A:$AS, 41, FALSE), "")</f>
        <v/>
      </c>
      <c r="AO69" s="30" t="str">
        <f>IFERROR(VLOOKUP($A69, forecast!$A:$AS, 42, FALSE), "")</f>
        <v/>
      </c>
      <c r="AP69" s="31" t="str">
        <f>IFERROR(IF(VLOOKUP($A69, forecast!$A:$AS, 43, FALSE)="", "", (VLOOKUP($A69, forecast!$A:$AS, 43, FALSE)-$H69)/$H69), "")
</f>
        <v/>
      </c>
      <c r="AQ69" s="31" t="str">
        <f>IFERROR(IF(VLOOKUP($A69, forecast!$A:$AS, 44, FALSE)="", "", (VLOOKUP($A69, forecast!$A:$AS, 44, FALSE)-$H69)/$H69), "")
</f>
        <v/>
      </c>
      <c r="AR69" s="31" t="str">
        <f>IFERROR(IF(VLOOKUP($A69, forecast!$A:$AS, 45, FALSE)="", "", (VLOOKUP($A69, forecast!$A:$AS, 45, FALSE)-$H69)/$H69), "")
</f>
        <v/>
      </c>
    </row>
    <row r="70">
      <c r="B70" s="16"/>
      <c r="C70" s="17"/>
      <c r="D70" s="18" t="str">
        <f>IFERROR(VLOOKUP($A70, carteira!$A:$F, 6, FALSE)*H70, "")</f>
        <v/>
      </c>
      <c r="E70" s="19" t="str">
        <f>IFERROR(VLOOKUP($A70, carteira!$A:$C, 3, FALSE), "")</f>
        <v/>
      </c>
      <c r="F70" s="20" t="str">
        <f t="shared" si="1"/>
        <v/>
      </c>
      <c r="G70" s="21"/>
      <c r="H70" s="22" t="str">
        <f>IFERROR(__xludf.DUMMYFUNCTION("IF(ISBLANK(A70), """", HYPERLINK(""https://br.tradingview.com/chart/hAM5aSQ3/?symbol=BMFBOVESPA%3A"" &amp; $A70,GOOGLEFINANCE(""BVMF:""&amp;$A70, ""price"")))"),"")</f>
        <v/>
      </c>
      <c r="I70" s="23" t="str">
        <f>IFERROR(__xludf.DUMMYFUNCTION("IF($H70, ($H70 - INDEX(SORT(GOOGLEFINANCE(""BVMF:""&amp;$A70,""close"", $B$1-7, $B$1), 1, false), 3,2))/$H70, """")"),"")</f>
        <v/>
      </c>
      <c r="J70" s="24" t="str">
        <f>IFERROR(__xludf.DUMMYFUNCTION("IF(ISBLANK(A70), """", SPARKLINE(INDEX(GOOGLEFINANCE(""BVMF:""&amp;$A70, ""price"", EDATE($B$1, -1), $B$1), ,2)))"),"")</f>
        <v/>
      </c>
      <c r="K70" s="23" t="str">
        <f>IFERROR(__xludf.DUMMYFUNCTION("IF($H70, ($H70 - INDEX(GOOGLEFINANCE(""BVMF:""&amp;$A70,""close"", $B$1-30, $B$1), 2,2))/$H70, """")"),"")</f>
        <v/>
      </c>
      <c r="L70" s="24" t="str">
        <f>IFERROR(__xludf.DUMMYFUNCTION("IF(ISBLANK(A70), """", SPARKLINE(INDEX(GOOGLEFINANCE(""BVMF:""&amp;$A70, ""price"", EDATE($B$1, -12), $B$1), ,2)))"),"")</f>
        <v/>
      </c>
      <c r="M70" s="23" t="str">
        <f>IFERROR(__xludf.DUMMYFUNCTION("IF($H70, ($H70 - INDEX(GOOGLEFINANCE(""BVMF:""&amp;$A70,""close"", $B$1-365, $B$1), 2,2))/$H70, """")"),"")</f>
        <v/>
      </c>
      <c r="N70" s="24" t="str">
        <f>IFERROR(__xludf.DUMMYFUNCTION("IF(ISBLANK(A70), """", SPARKLINE(INDEX(GOOGLEFINANCE(""BVMF:""&amp;$A70, ""price"", EDATE($B$1, -60), $B$1), ,2)))"),"")</f>
        <v/>
      </c>
      <c r="O70" s="23" t="str">
        <f>IFERROR(__xludf.DUMMYFUNCTION("IF($H70, ($H70 - INDEX(GOOGLEFINANCE(""BVMF:""&amp;$A70,""close"", $B$1-1825, $B$1), 2,2))/$H70, """")"),"")</f>
        <v/>
      </c>
      <c r="P70" s="25" t="str">
        <f t="shared" si="2"/>
        <v/>
      </c>
      <c r="Q70" s="25" t="str">
        <f t="shared" si="3"/>
        <v/>
      </c>
      <c r="R70" s="25" t="str">
        <f t="shared" si="4"/>
        <v/>
      </c>
      <c r="S70" s="26" t="str">
        <f>IFERROR(VLOOKUP($A70, fundamentus!$A:$S, 19, FALSE)/1000000000, "")</f>
        <v/>
      </c>
      <c r="T70" s="27" t="str">
        <f>IFERROR(VLOOKUP($A70, statusinvest!$A:$Z, 26, FALSE)/1000000, "")</f>
        <v/>
      </c>
      <c r="U70" s="24" t="str">
        <f>IFERROR(VLOOKUP($A70, statusinvest!$A:$D, 4, FALSE), "")</f>
        <v/>
      </c>
      <c r="V70" s="24" t="str">
        <f>IFERROR(VLOOKUP($A70, statusinvest!$A:$E, 5, FALSE), "")</f>
        <v/>
      </c>
      <c r="W70" s="28" t="str">
        <f>IFERROR(1/VLOOKUP($A70, statusinvest!$A:$K, 11, FALSE), "")</f>
        <v/>
      </c>
      <c r="X70" s="24" t="str">
        <f>IFERROR(VLOOKUP($A70, statusinvest!$A:$R, 18, FALSE), "")</f>
        <v/>
      </c>
      <c r="Y70" s="24" t="str">
        <f>IFERROR(VLOOKUP($A70, statusinvest!$A:$T, 20, FALSE), "")</f>
        <v/>
      </c>
      <c r="Z70" s="24" t="str">
        <f>IFERROR(VLOOKUP($A70, statusinvest!$A:$I, 9, FALSE), "")</f>
        <v/>
      </c>
      <c r="AA70" s="24" t="str">
        <f>IFERROR(VLOOKUP($A70, statusinvest!$A:$M, 13, FALSE), "")</f>
        <v/>
      </c>
      <c r="AB70" s="24" t="str">
        <f>IFERROR(VLOOKUP($A70, statusinvest!$A:$Q, 17, FALSE), "")</f>
        <v/>
      </c>
      <c r="AC70" s="17" t="str">
        <f>IFERROR(VLOOKUP($A70, statusinvest!$A:$Z, 25, FALSE), "")</f>
        <v/>
      </c>
      <c r="AD70" s="17" t="str">
        <f>IFERROR(VLOOKUP($A70, statusinvest!$A:$C, 3, FALSE), "")</f>
        <v/>
      </c>
      <c r="AF70" s="29" t="str">
        <f>IFERROR(VLOOKUP($A70, forecast!$A:$F, 2, FALSE), "")</f>
        <v/>
      </c>
      <c r="AG70" s="29" t="str">
        <f>IFERROR(VLOOKUP($A70, forecast!$A:$F, 3, FALSE), "")</f>
        <v/>
      </c>
      <c r="AH70" s="29" t="str">
        <f>IFERROR(VLOOKUP($A70, forecast!$A:$F, 4, FALSE), "")</f>
        <v/>
      </c>
      <c r="AI70" s="29" t="str">
        <f>IFERROR(VLOOKUP($A70, forecast!$A:$F, 5, FALSE), "")</f>
        <v/>
      </c>
      <c r="AJ70" s="29" t="str">
        <f>IFERROR(VLOOKUP($A70, forecast!$A:$F, 6, FALSE), "")</f>
        <v/>
      </c>
      <c r="AK70" s="30" t="str">
        <f>IFERROR(VLOOKUP($A70, forecast!$A:$AS, 38, FALSE), "")</f>
        <v/>
      </c>
      <c r="AL70" s="30" t="str">
        <f>IFERROR(VLOOKUP($A70, forecast!$A:$AS, 39, FALSE), "")</f>
        <v/>
      </c>
      <c r="AM70" s="30" t="str">
        <f>IFERROR(VLOOKUP($A70, forecast!$A:$AS, 40, FALSE), "")</f>
        <v/>
      </c>
      <c r="AN70" s="30" t="str">
        <f>IFERROR(VLOOKUP($A70, forecast!$A:$AS, 41, FALSE), "")</f>
        <v/>
      </c>
      <c r="AO70" s="30" t="str">
        <f>IFERROR(VLOOKUP($A70, forecast!$A:$AS, 42, FALSE), "")</f>
        <v/>
      </c>
      <c r="AP70" s="31" t="str">
        <f>IFERROR(IF(VLOOKUP($A70, forecast!$A:$AS, 43, FALSE)="", "", (VLOOKUP($A70, forecast!$A:$AS, 43, FALSE)-$H70)/$H70), "")
</f>
        <v/>
      </c>
      <c r="AQ70" s="31" t="str">
        <f>IFERROR(IF(VLOOKUP($A70, forecast!$A:$AS, 44, FALSE)="", "", (VLOOKUP($A70, forecast!$A:$AS, 44, FALSE)-$H70)/$H70), "")
</f>
        <v/>
      </c>
      <c r="AR70" s="31" t="str">
        <f>IFERROR(IF(VLOOKUP($A70, forecast!$A:$AS, 45, FALSE)="", "", (VLOOKUP($A70, forecast!$A:$AS, 45, FALSE)-$H70)/$H70), "")
</f>
        <v/>
      </c>
    </row>
    <row r="71">
      <c r="B71" s="16"/>
      <c r="C71" s="17"/>
      <c r="D71" s="18" t="str">
        <f>IFERROR(VLOOKUP($A71, carteira!$A:$F, 6, FALSE)*H71, "")</f>
        <v/>
      </c>
      <c r="E71" s="19" t="str">
        <f>IFERROR(VLOOKUP($A71, carteira!$A:$C, 3, FALSE), "")</f>
        <v/>
      </c>
      <c r="F71" s="20" t="str">
        <f t="shared" si="1"/>
        <v/>
      </c>
      <c r="G71" s="21"/>
      <c r="H71" s="22" t="str">
        <f>IFERROR(__xludf.DUMMYFUNCTION("IF(ISBLANK(A71), """", HYPERLINK(""https://br.tradingview.com/chart/hAM5aSQ3/?symbol=BMFBOVESPA%3A"" &amp; $A71,GOOGLEFINANCE(""BVMF:""&amp;$A71, ""price"")))"),"")</f>
        <v/>
      </c>
      <c r="I71" s="23" t="str">
        <f>IFERROR(__xludf.DUMMYFUNCTION("IF($H71, ($H71 - INDEX(SORT(GOOGLEFINANCE(""BVMF:""&amp;$A71,""close"", $B$1-7, $B$1), 1, false), 3,2))/$H71, """")"),"")</f>
        <v/>
      </c>
      <c r="J71" s="24" t="str">
        <f>IFERROR(__xludf.DUMMYFUNCTION("IF(ISBLANK(A71), """", SPARKLINE(INDEX(GOOGLEFINANCE(""BVMF:""&amp;$A71, ""price"", EDATE($B$1, -1), $B$1), ,2)))"),"")</f>
        <v/>
      </c>
      <c r="K71" s="23" t="str">
        <f>IFERROR(__xludf.DUMMYFUNCTION("IF($H71, ($H71 - INDEX(GOOGLEFINANCE(""BVMF:""&amp;$A71,""close"", $B$1-30, $B$1), 2,2))/$H71, """")"),"")</f>
        <v/>
      </c>
      <c r="L71" s="24" t="str">
        <f>IFERROR(__xludf.DUMMYFUNCTION("IF(ISBLANK(A71), """", SPARKLINE(INDEX(GOOGLEFINANCE(""BVMF:""&amp;$A71, ""price"", EDATE($B$1, -12), $B$1), ,2)))"),"")</f>
        <v/>
      </c>
      <c r="M71" s="23" t="str">
        <f>IFERROR(__xludf.DUMMYFUNCTION("IF($H71, ($H71 - INDEX(GOOGLEFINANCE(""BVMF:""&amp;$A71,""close"", $B$1-365, $B$1), 2,2))/$H71, """")"),"")</f>
        <v/>
      </c>
      <c r="N71" s="24" t="str">
        <f>IFERROR(__xludf.DUMMYFUNCTION("IF(ISBLANK(A71), """", SPARKLINE(INDEX(GOOGLEFINANCE(""BVMF:""&amp;$A71, ""price"", EDATE($B$1, -60), $B$1), ,2)))"),"")</f>
        <v/>
      </c>
      <c r="O71" s="23" t="str">
        <f>IFERROR(__xludf.DUMMYFUNCTION("IF($H71, ($H71 - INDEX(GOOGLEFINANCE(""BVMF:""&amp;$A71,""close"", $B$1-1825, $B$1), 2,2))/$H71, """")"),"")</f>
        <v/>
      </c>
      <c r="P71" s="25" t="str">
        <f t="shared" si="2"/>
        <v/>
      </c>
      <c r="Q71" s="25" t="str">
        <f t="shared" si="3"/>
        <v/>
      </c>
      <c r="R71" s="25" t="str">
        <f t="shared" si="4"/>
        <v/>
      </c>
      <c r="S71" s="26" t="str">
        <f>IFERROR(VLOOKUP($A71, fundamentus!$A:$S, 19, FALSE)/1000000000, "")</f>
        <v/>
      </c>
      <c r="T71" s="27" t="str">
        <f>IFERROR(VLOOKUP($A71, statusinvest!$A:$Z, 26, FALSE)/1000000, "")</f>
        <v/>
      </c>
      <c r="U71" s="24" t="str">
        <f>IFERROR(VLOOKUP($A71, statusinvest!$A:$D, 4, FALSE), "")</f>
        <v/>
      </c>
      <c r="V71" s="24" t="str">
        <f>IFERROR(VLOOKUP($A71, statusinvest!$A:$E, 5, FALSE), "")</f>
        <v/>
      </c>
      <c r="W71" s="28" t="str">
        <f>IFERROR(1/VLOOKUP($A71, statusinvest!$A:$K, 11, FALSE), "")</f>
        <v/>
      </c>
      <c r="X71" s="24" t="str">
        <f>IFERROR(VLOOKUP($A71, statusinvest!$A:$R, 18, FALSE), "")</f>
        <v/>
      </c>
      <c r="Y71" s="24" t="str">
        <f>IFERROR(VLOOKUP($A71, statusinvest!$A:$T, 20, FALSE), "")</f>
        <v/>
      </c>
      <c r="Z71" s="24" t="str">
        <f>IFERROR(VLOOKUP($A71, statusinvest!$A:$I, 9, FALSE), "")</f>
        <v/>
      </c>
      <c r="AA71" s="24" t="str">
        <f>IFERROR(VLOOKUP($A71, statusinvest!$A:$M, 13, FALSE), "")</f>
        <v/>
      </c>
      <c r="AB71" s="24" t="str">
        <f>IFERROR(VLOOKUP($A71, statusinvest!$A:$Q, 17, FALSE), "")</f>
        <v/>
      </c>
      <c r="AC71" s="17" t="str">
        <f>IFERROR(VLOOKUP($A71, statusinvest!$A:$Z, 25, FALSE), "")</f>
        <v/>
      </c>
      <c r="AD71" s="17" t="str">
        <f>IFERROR(VLOOKUP($A71, statusinvest!$A:$C, 3, FALSE), "")</f>
        <v/>
      </c>
      <c r="AF71" s="29" t="str">
        <f>IFERROR(VLOOKUP($A71, forecast!$A:$F, 2, FALSE), "")</f>
        <v/>
      </c>
      <c r="AG71" s="29" t="str">
        <f>IFERROR(VLOOKUP($A71, forecast!$A:$F, 3, FALSE), "")</f>
        <v/>
      </c>
      <c r="AH71" s="29" t="str">
        <f>IFERROR(VLOOKUP($A71, forecast!$A:$F, 4, FALSE), "")</f>
        <v/>
      </c>
      <c r="AI71" s="29" t="str">
        <f>IFERROR(VLOOKUP($A71, forecast!$A:$F, 5, FALSE), "")</f>
        <v/>
      </c>
      <c r="AJ71" s="29" t="str">
        <f>IFERROR(VLOOKUP($A71, forecast!$A:$F, 6, FALSE), "")</f>
        <v/>
      </c>
      <c r="AK71" s="30" t="str">
        <f>IFERROR(VLOOKUP($A71, forecast!$A:$AS, 38, FALSE), "")</f>
        <v/>
      </c>
      <c r="AL71" s="30" t="str">
        <f>IFERROR(VLOOKUP($A71, forecast!$A:$AS, 39, FALSE), "")</f>
        <v/>
      </c>
      <c r="AM71" s="30" t="str">
        <f>IFERROR(VLOOKUP($A71, forecast!$A:$AS, 40, FALSE), "")</f>
        <v/>
      </c>
      <c r="AN71" s="30" t="str">
        <f>IFERROR(VLOOKUP($A71, forecast!$A:$AS, 41, FALSE), "")</f>
        <v/>
      </c>
      <c r="AO71" s="30" t="str">
        <f>IFERROR(VLOOKUP($A71, forecast!$A:$AS, 42, FALSE), "")</f>
        <v/>
      </c>
      <c r="AP71" s="31" t="str">
        <f>IFERROR(IF(VLOOKUP($A71, forecast!$A:$AS, 43, FALSE)="", "", (VLOOKUP($A71, forecast!$A:$AS, 43, FALSE)-$H71)/$H71), "")
</f>
        <v/>
      </c>
      <c r="AQ71" s="31" t="str">
        <f>IFERROR(IF(VLOOKUP($A71, forecast!$A:$AS, 44, FALSE)="", "", (VLOOKUP($A71, forecast!$A:$AS, 44, FALSE)-$H71)/$H71), "")
</f>
        <v/>
      </c>
      <c r="AR71" s="31" t="str">
        <f>IFERROR(IF(VLOOKUP($A71, forecast!$A:$AS, 45, FALSE)="", "", (VLOOKUP($A71, forecast!$A:$AS, 45, FALSE)-$H71)/$H71), "")
</f>
        <v/>
      </c>
    </row>
    <row r="72">
      <c r="B72" s="16"/>
      <c r="C72" s="17"/>
      <c r="D72" s="18" t="str">
        <f>IFERROR(VLOOKUP($A72, carteira!$A:$F, 6, FALSE)*H72, "")</f>
        <v/>
      </c>
      <c r="E72" s="19" t="str">
        <f>IFERROR(VLOOKUP($A72, carteira!$A:$C, 3, FALSE), "")</f>
        <v/>
      </c>
      <c r="F72" s="20" t="str">
        <f t="shared" si="1"/>
        <v/>
      </c>
      <c r="G72" s="21"/>
      <c r="H72" s="22" t="str">
        <f>IFERROR(__xludf.DUMMYFUNCTION("IF(ISBLANK(A72), """", HYPERLINK(""https://br.tradingview.com/chart/hAM5aSQ3/?symbol=BMFBOVESPA%3A"" &amp; $A72,GOOGLEFINANCE(""BVMF:""&amp;$A72, ""price"")))"),"")</f>
        <v/>
      </c>
      <c r="I72" s="23" t="str">
        <f>IFERROR(__xludf.DUMMYFUNCTION("IF($H72, ($H72 - INDEX(SORT(GOOGLEFINANCE(""BVMF:""&amp;$A72,""close"", $B$1-7, $B$1), 1, false), 3,2))/$H72, """")"),"")</f>
        <v/>
      </c>
      <c r="J72" s="24" t="str">
        <f>IFERROR(__xludf.DUMMYFUNCTION("IF(ISBLANK(A72), """", SPARKLINE(INDEX(GOOGLEFINANCE(""BVMF:""&amp;$A72, ""price"", EDATE($B$1, -1), $B$1), ,2)))"),"")</f>
        <v/>
      </c>
      <c r="K72" s="23" t="str">
        <f>IFERROR(__xludf.DUMMYFUNCTION("IF($H72, ($H72 - INDEX(GOOGLEFINANCE(""BVMF:""&amp;$A72,""close"", $B$1-30, $B$1), 2,2))/$H72, """")"),"")</f>
        <v/>
      </c>
      <c r="L72" s="24" t="str">
        <f>IFERROR(__xludf.DUMMYFUNCTION("IF(ISBLANK(A72), """", SPARKLINE(INDEX(GOOGLEFINANCE(""BVMF:""&amp;$A72, ""price"", EDATE($B$1, -12), $B$1), ,2)))"),"")</f>
        <v/>
      </c>
      <c r="M72" s="23" t="str">
        <f>IFERROR(__xludf.DUMMYFUNCTION("IF($H72, ($H72 - INDEX(GOOGLEFINANCE(""BVMF:""&amp;$A72,""close"", $B$1-365, $B$1), 2,2))/$H72, """")"),"")</f>
        <v/>
      </c>
      <c r="N72" s="24" t="str">
        <f>IFERROR(__xludf.DUMMYFUNCTION("IF(ISBLANK(A72), """", SPARKLINE(INDEX(GOOGLEFINANCE(""BVMF:""&amp;$A72, ""price"", EDATE($B$1, -60), $B$1), ,2)))"),"")</f>
        <v/>
      </c>
      <c r="O72" s="23" t="str">
        <f>IFERROR(__xludf.DUMMYFUNCTION("IF($H72, ($H72 - INDEX(GOOGLEFINANCE(""BVMF:""&amp;$A72,""close"", $B$1-1825, $B$1), 2,2))/$H72, """")"),"")</f>
        <v/>
      </c>
      <c r="P72" s="25" t="str">
        <f t="shared" si="2"/>
        <v/>
      </c>
      <c r="Q72" s="25" t="str">
        <f t="shared" si="3"/>
        <v/>
      </c>
      <c r="R72" s="25" t="str">
        <f t="shared" si="4"/>
        <v/>
      </c>
      <c r="S72" s="26" t="str">
        <f>IFERROR(VLOOKUP($A72, fundamentus!$A:$S, 19, FALSE)/1000000000, "")</f>
        <v/>
      </c>
      <c r="T72" s="27" t="str">
        <f>IFERROR(VLOOKUP($A72, statusinvest!$A:$Z, 26, FALSE)/1000000, "")</f>
        <v/>
      </c>
      <c r="U72" s="24" t="str">
        <f>IFERROR(VLOOKUP($A72, statusinvest!$A:$D, 4, FALSE), "")</f>
        <v/>
      </c>
      <c r="V72" s="24" t="str">
        <f>IFERROR(VLOOKUP($A72, statusinvest!$A:$E, 5, FALSE), "")</f>
        <v/>
      </c>
      <c r="W72" s="28" t="str">
        <f>IFERROR(1/VLOOKUP($A72, statusinvest!$A:$K, 11, FALSE), "")</f>
        <v/>
      </c>
      <c r="X72" s="24" t="str">
        <f>IFERROR(VLOOKUP($A72, statusinvest!$A:$R, 18, FALSE), "")</f>
        <v/>
      </c>
      <c r="Y72" s="24" t="str">
        <f>IFERROR(VLOOKUP($A72, statusinvest!$A:$T, 20, FALSE), "")</f>
        <v/>
      </c>
      <c r="Z72" s="24" t="str">
        <f>IFERROR(VLOOKUP($A72, statusinvest!$A:$I, 9, FALSE), "")</f>
        <v/>
      </c>
      <c r="AA72" s="24" t="str">
        <f>IFERROR(VLOOKUP($A72, statusinvest!$A:$M, 13, FALSE), "")</f>
        <v/>
      </c>
      <c r="AB72" s="24" t="str">
        <f>IFERROR(VLOOKUP($A72, statusinvest!$A:$Q, 17, FALSE), "")</f>
        <v/>
      </c>
      <c r="AC72" s="17" t="str">
        <f>IFERROR(VLOOKUP($A72, statusinvest!$A:$Z, 25, FALSE), "")</f>
        <v/>
      </c>
      <c r="AD72" s="17" t="str">
        <f>IFERROR(VLOOKUP($A72, statusinvest!$A:$C, 3, FALSE), "")</f>
        <v/>
      </c>
      <c r="AF72" s="29" t="str">
        <f>IFERROR(VLOOKUP($A72, forecast!$A:$F, 2, FALSE), "")</f>
        <v/>
      </c>
      <c r="AG72" s="29" t="str">
        <f>IFERROR(VLOOKUP($A72, forecast!$A:$F, 3, FALSE), "")</f>
        <v/>
      </c>
      <c r="AH72" s="29" t="str">
        <f>IFERROR(VLOOKUP($A72, forecast!$A:$F, 4, FALSE), "")</f>
        <v/>
      </c>
      <c r="AI72" s="29" t="str">
        <f>IFERROR(VLOOKUP($A72, forecast!$A:$F, 5, FALSE), "")</f>
        <v/>
      </c>
      <c r="AJ72" s="29" t="str">
        <f>IFERROR(VLOOKUP($A72, forecast!$A:$F, 6, FALSE), "")</f>
        <v/>
      </c>
      <c r="AK72" s="30" t="str">
        <f>IFERROR(VLOOKUP($A72, forecast!$A:$AS, 38, FALSE), "")</f>
        <v/>
      </c>
      <c r="AL72" s="30" t="str">
        <f>IFERROR(VLOOKUP($A72, forecast!$A:$AS, 39, FALSE), "")</f>
        <v/>
      </c>
      <c r="AM72" s="30" t="str">
        <f>IFERROR(VLOOKUP($A72, forecast!$A:$AS, 40, FALSE), "")</f>
        <v/>
      </c>
      <c r="AN72" s="30" t="str">
        <f>IFERROR(VLOOKUP($A72, forecast!$A:$AS, 41, FALSE), "")</f>
        <v/>
      </c>
      <c r="AO72" s="30" t="str">
        <f>IFERROR(VLOOKUP($A72, forecast!$A:$AS, 42, FALSE), "")</f>
        <v/>
      </c>
      <c r="AP72" s="31" t="str">
        <f>IFERROR(IF(VLOOKUP($A72, forecast!$A:$AS, 43, FALSE)="", "", (VLOOKUP($A72, forecast!$A:$AS, 43, FALSE)-$H72)/$H72), "")
</f>
        <v/>
      </c>
      <c r="AQ72" s="31" t="str">
        <f>IFERROR(IF(VLOOKUP($A72, forecast!$A:$AS, 44, FALSE)="", "", (VLOOKUP($A72, forecast!$A:$AS, 44, FALSE)-$H72)/$H72), "")
</f>
        <v/>
      </c>
      <c r="AR72" s="31" t="str">
        <f>IFERROR(IF(VLOOKUP($A72, forecast!$A:$AS, 45, FALSE)="", "", (VLOOKUP($A72, forecast!$A:$AS, 45, FALSE)-$H72)/$H72), "")
</f>
        <v/>
      </c>
    </row>
    <row r="73">
      <c r="B73" s="16"/>
      <c r="C73" s="17"/>
      <c r="D73" s="18" t="str">
        <f>IFERROR(VLOOKUP($A73, carteira!$A:$F, 6, FALSE)*H73, "")</f>
        <v/>
      </c>
      <c r="E73" s="19" t="str">
        <f>IFERROR(VLOOKUP($A73, carteira!$A:$C, 3, FALSE), "")</f>
        <v/>
      </c>
      <c r="F73" s="20" t="str">
        <f t="shared" si="1"/>
        <v/>
      </c>
      <c r="G73" s="21"/>
      <c r="H73" s="22" t="str">
        <f>IFERROR(__xludf.DUMMYFUNCTION("IF(ISBLANK(A73), """", HYPERLINK(""https://br.tradingview.com/chart/hAM5aSQ3/?symbol=BMFBOVESPA%3A"" &amp; $A73,GOOGLEFINANCE(""BVMF:""&amp;$A73, ""price"")))"),"")</f>
        <v/>
      </c>
      <c r="I73" s="23" t="str">
        <f>IFERROR(__xludf.DUMMYFUNCTION("IF($H73, ($H73 - INDEX(SORT(GOOGLEFINANCE(""BVMF:""&amp;$A73,""close"", $B$1-7, $B$1), 1, false), 3,2))/$H73, """")"),"")</f>
        <v/>
      </c>
      <c r="J73" s="24" t="str">
        <f>IFERROR(__xludf.DUMMYFUNCTION("IF(ISBLANK(A73), """", SPARKLINE(INDEX(GOOGLEFINANCE(""BVMF:""&amp;$A73, ""price"", EDATE($B$1, -1), $B$1), ,2)))"),"")</f>
        <v/>
      </c>
      <c r="K73" s="23" t="str">
        <f>IFERROR(__xludf.DUMMYFUNCTION("IF($H73, ($H73 - INDEX(GOOGLEFINANCE(""BVMF:""&amp;$A73,""close"", $B$1-30, $B$1), 2,2))/$H73, """")"),"")</f>
        <v/>
      </c>
      <c r="L73" s="24" t="str">
        <f>IFERROR(__xludf.DUMMYFUNCTION("IF(ISBLANK(A73), """", SPARKLINE(INDEX(GOOGLEFINANCE(""BVMF:""&amp;$A73, ""price"", EDATE($B$1, -12), $B$1), ,2)))"),"")</f>
        <v/>
      </c>
      <c r="M73" s="23" t="str">
        <f>IFERROR(__xludf.DUMMYFUNCTION("IF($H73, ($H73 - INDEX(GOOGLEFINANCE(""BVMF:""&amp;$A73,""close"", $B$1-365, $B$1), 2,2))/$H73, """")"),"")</f>
        <v/>
      </c>
      <c r="N73" s="24" t="str">
        <f>IFERROR(__xludf.DUMMYFUNCTION("IF(ISBLANK(A73), """", SPARKLINE(INDEX(GOOGLEFINANCE(""BVMF:""&amp;$A73, ""price"", EDATE($B$1, -60), $B$1), ,2)))"),"")</f>
        <v/>
      </c>
      <c r="O73" s="23" t="str">
        <f>IFERROR(__xludf.DUMMYFUNCTION("IF($H73, ($H73 - INDEX(GOOGLEFINANCE(""BVMF:""&amp;$A73,""close"", $B$1-1825, $B$1), 2,2))/$H73, """")"),"")</f>
        <v/>
      </c>
      <c r="P73" s="25" t="str">
        <f t="shared" si="2"/>
        <v/>
      </c>
      <c r="Q73" s="25" t="str">
        <f t="shared" si="3"/>
        <v/>
      </c>
      <c r="R73" s="25" t="str">
        <f t="shared" si="4"/>
        <v/>
      </c>
      <c r="S73" s="26" t="str">
        <f>IFERROR(VLOOKUP($A73, fundamentus!$A:$S, 19, FALSE)/1000000000, "")</f>
        <v/>
      </c>
      <c r="T73" s="27" t="str">
        <f>IFERROR(VLOOKUP($A73, statusinvest!$A:$Z, 26, FALSE)/1000000, "")</f>
        <v/>
      </c>
      <c r="U73" s="24" t="str">
        <f>IFERROR(VLOOKUP($A73, statusinvest!$A:$D, 4, FALSE), "")</f>
        <v/>
      </c>
      <c r="V73" s="24" t="str">
        <f>IFERROR(VLOOKUP($A73, statusinvest!$A:$E, 5, FALSE), "")</f>
        <v/>
      </c>
      <c r="W73" s="28" t="str">
        <f>IFERROR(1/VLOOKUP($A73, statusinvest!$A:$K, 11, FALSE), "")</f>
        <v/>
      </c>
      <c r="X73" s="24" t="str">
        <f>IFERROR(VLOOKUP($A73, statusinvest!$A:$R, 18, FALSE), "")</f>
        <v/>
      </c>
      <c r="Y73" s="24" t="str">
        <f>IFERROR(VLOOKUP($A73, statusinvest!$A:$T, 20, FALSE), "")</f>
        <v/>
      </c>
      <c r="Z73" s="24" t="str">
        <f>IFERROR(VLOOKUP($A73, statusinvest!$A:$I, 9, FALSE), "")</f>
        <v/>
      </c>
      <c r="AA73" s="24" t="str">
        <f>IFERROR(VLOOKUP($A73, statusinvest!$A:$M, 13, FALSE), "")</f>
        <v/>
      </c>
      <c r="AB73" s="24" t="str">
        <f>IFERROR(VLOOKUP($A73, statusinvest!$A:$Q, 17, FALSE), "")</f>
        <v/>
      </c>
      <c r="AC73" s="17" t="str">
        <f>IFERROR(VLOOKUP($A73, statusinvest!$A:$Z, 25, FALSE), "")</f>
        <v/>
      </c>
      <c r="AD73" s="17" t="str">
        <f>IFERROR(VLOOKUP($A73, statusinvest!$A:$C, 3, FALSE), "")</f>
        <v/>
      </c>
      <c r="AF73" s="29" t="str">
        <f>IFERROR(VLOOKUP($A73, forecast!$A:$F, 2, FALSE), "")</f>
        <v/>
      </c>
      <c r="AG73" s="29" t="str">
        <f>IFERROR(VLOOKUP($A73, forecast!$A:$F, 3, FALSE), "")</f>
        <v/>
      </c>
      <c r="AH73" s="29" t="str">
        <f>IFERROR(VLOOKUP($A73, forecast!$A:$F, 4, FALSE), "")</f>
        <v/>
      </c>
      <c r="AI73" s="29" t="str">
        <f>IFERROR(VLOOKUP($A73, forecast!$A:$F, 5, FALSE), "")</f>
        <v/>
      </c>
      <c r="AJ73" s="29" t="str">
        <f>IFERROR(VLOOKUP($A73, forecast!$A:$F, 6, FALSE), "")</f>
        <v/>
      </c>
      <c r="AK73" s="30" t="str">
        <f>IFERROR(VLOOKUP($A73, forecast!$A:$AS, 38, FALSE), "")</f>
        <v/>
      </c>
      <c r="AL73" s="30" t="str">
        <f>IFERROR(VLOOKUP($A73, forecast!$A:$AS, 39, FALSE), "")</f>
        <v/>
      </c>
      <c r="AM73" s="30" t="str">
        <f>IFERROR(VLOOKUP($A73, forecast!$A:$AS, 40, FALSE), "")</f>
        <v/>
      </c>
      <c r="AN73" s="30" t="str">
        <f>IFERROR(VLOOKUP($A73, forecast!$A:$AS, 41, FALSE), "")</f>
        <v/>
      </c>
      <c r="AO73" s="30" t="str">
        <f>IFERROR(VLOOKUP($A73, forecast!$A:$AS, 42, FALSE), "")</f>
        <v/>
      </c>
      <c r="AP73" s="31" t="str">
        <f>IFERROR(IF(VLOOKUP($A73, forecast!$A:$AS, 43, FALSE)="", "", (VLOOKUP($A73, forecast!$A:$AS, 43, FALSE)-$H73)/$H73), "")
</f>
        <v/>
      </c>
      <c r="AQ73" s="31" t="str">
        <f>IFERROR(IF(VLOOKUP($A73, forecast!$A:$AS, 44, FALSE)="", "", (VLOOKUP($A73, forecast!$A:$AS, 44, FALSE)-$H73)/$H73), "")
</f>
        <v/>
      </c>
      <c r="AR73" s="31" t="str">
        <f>IFERROR(IF(VLOOKUP($A73, forecast!$A:$AS, 45, FALSE)="", "", (VLOOKUP($A73, forecast!$A:$AS, 45, FALSE)-$H73)/$H73), "")
</f>
        <v/>
      </c>
    </row>
    <row r="74">
      <c r="B74" s="16"/>
      <c r="C74" s="17"/>
      <c r="D74" s="18" t="str">
        <f>IFERROR(VLOOKUP($A74, carteira!$A:$F, 6, FALSE)*H74, "")</f>
        <v/>
      </c>
      <c r="E74" s="19" t="str">
        <f>IFERROR(VLOOKUP($A74, carteira!$A:$C, 3, FALSE), "")</f>
        <v/>
      </c>
      <c r="F74" s="20" t="str">
        <f t="shared" si="1"/>
        <v/>
      </c>
      <c r="G74" s="21"/>
      <c r="H74" s="22" t="str">
        <f>IFERROR(__xludf.DUMMYFUNCTION("IF(ISBLANK(A74), """", HYPERLINK(""https://br.tradingview.com/chart/hAM5aSQ3/?symbol=BMFBOVESPA%3A"" &amp; $A74,GOOGLEFINANCE(""BVMF:""&amp;$A74, ""price"")))"),"")</f>
        <v/>
      </c>
      <c r="I74" s="23" t="str">
        <f>IFERROR(__xludf.DUMMYFUNCTION("IF($H74, ($H74 - INDEX(SORT(GOOGLEFINANCE(""BVMF:""&amp;$A74,""close"", $B$1-7, $B$1), 1, false), 3,2))/$H74, """")"),"")</f>
        <v/>
      </c>
      <c r="J74" s="24" t="str">
        <f>IFERROR(__xludf.DUMMYFUNCTION("IF(ISBLANK(A74), """", SPARKLINE(INDEX(GOOGLEFINANCE(""BVMF:""&amp;$A74, ""price"", EDATE($B$1, -1), $B$1), ,2)))"),"")</f>
        <v/>
      </c>
      <c r="K74" s="23" t="str">
        <f>IFERROR(__xludf.DUMMYFUNCTION("IF($H74, ($H74 - INDEX(GOOGLEFINANCE(""BVMF:""&amp;$A74,""close"", $B$1-30, $B$1), 2,2))/$H74, """")"),"")</f>
        <v/>
      </c>
      <c r="L74" s="24" t="str">
        <f>IFERROR(__xludf.DUMMYFUNCTION("IF(ISBLANK(A74), """", SPARKLINE(INDEX(GOOGLEFINANCE(""BVMF:""&amp;$A74, ""price"", EDATE($B$1, -12), $B$1), ,2)))"),"")</f>
        <v/>
      </c>
      <c r="M74" s="23" t="str">
        <f>IFERROR(__xludf.DUMMYFUNCTION("IF($H74, ($H74 - INDEX(GOOGLEFINANCE(""BVMF:""&amp;$A74,""close"", $B$1-365, $B$1), 2,2))/$H74, """")"),"")</f>
        <v/>
      </c>
      <c r="N74" s="24" t="str">
        <f>IFERROR(__xludf.DUMMYFUNCTION("IF(ISBLANK(A74), """", SPARKLINE(INDEX(GOOGLEFINANCE(""BVMF:""&amp;$A74, ""price"", EDATE($B$1, -60), $B$1), ,2)))"),"")</f>
        <v/>
      </c>
      <c r="O74" s="23" t="str">
        <f>IFERROR(__xludf.DUMMYFUNCTION("IF($H74, ($H74 - INDEX(GOOGLEFINANCE(""BVMF:""&amp;$A74,""close"", $B$1-1825, $B$1), 2,2))/$H74, """")"),"")</f>
        <v/>
      </c>
      <c r="P74" s="25" t="str">
        <f t="shared" si="2"/>
        <v/>
      </c>
      <c r="Q74" s="25" t="str">
        <f t="shared" si="3"/>
        <v/>
      </c>
      <c r="R74" s="25" t="str">
        <f t="shared" si="4"/>
        <v/>
      </c>
      <c r="S74" s="26" t="str">
        <f>IFERROR(VLOOKUP($A74, fundamentus!$A:$S, 19, FALSE)/1000000000, "")</f>
        <v/>
      </c>
      <c r="T74" s="27" t="str">
        <f>IFERROR(VLOOKUP($A74, statusinvest!$A:$Z, 26, FALSE)/1000000, "")</f>
        <v/>
      </c>
      <c r="U74" s="24" t="str">
        <f>IFERROR(VLOOKUP($A74, statusinvest!$A:$D, 4, FALSE), "")</f>
        <v/>
      </c>
      <c r="V74" s="24" t="str">
        <f>IFERROR(VLOOKUP($A74, statusinvest!$A:$E, 5, FALSE), "")</f>
        <v/>
      </c>
      <c r="W74" s="28" t="str">
        <f>IFERROR(1/VLOOKUP($A74, statusinvest!$A:$K, 11, FALSE), "")</f>
        <v/>
      </c>
      <c r="X74" s="24" t="str">
        <f>IFERROR(VLOOKUP($A74, statusinvest!$A:$R, 18, FALSE), "")</f>
        <v/>
      </c>
      <c r="Y74" s="24" t="str">
        <f>IFERROR(VLOOKUP($A74, statusinvest!$A:$T, 20, FALSE), "")</f>
        <v/>
      </c>
      <c r="Z74" s="24" t="str">
        <f>IFERROR(VLOOKUP($A74, statusinvest!$A:$I, 9, FALSE), "")</f>
        <v/>
      </c>
      <c r="AA74" s="24" t="str">
        <f>IFERROR(VLOOKUP($A74, statusinvest!$A:$M, 13, FALSE), "")</f>
        <v/>
      </c>
      <c r="AB74" s="24" t="str">
        <f>IFERROR(VLOOKUP($A74, statusinvest!$A:$Q, 17, FALSE), "")</f>
        <v/>
      </c>
      <c r="AC74" s="17" t="str">
        <f>IFERROR(VLOOKUP($A74, statusinvest!$A:$Z, 25, FALSE), "")</f>
        <v/>
      </c>
      <c r="AD74" s="17" t="str">
        <f>IFERROR(VLOOKUP($A74, statusinvest!$A:$C, 3, FALSE), "")</f>
        <v/>
      </c>
      <c r="AF74" s="29" t="str">
        <f>IFERROR(VLOOKUP($A74, forecast!$A:$F, 2, FALSE), "")</f>
        <v/>
      </c>
      <c r="AG74" s="29" t="str">
        <f>IFERROR(VLOOKUP($A74, forecast!$A:$F, 3, FALSE), "")</f>
        <v/>
      </c>
      <c r="AH74" s="29" t="str">
        <f>IFERROR(VLOOKUP($A74, forecast!$A:$F, 4, FALSE), "")</f>
        <v/>
      </c>
      <c r="AI74" s="29" t="str">
        <f>IFERROR(VLOOKUP($A74, forecast!$A:$F, 5, FALSE), "")</f>
        <v/>
      </c>
      <c r="AJ74" s="29" t="str">
        <f>IFERROR(VLOOKUP($A74, forecast!$A:$F, 6, FALSE), "")</f>
        <v/>
      </c>
      <c r="AK74" s="30" t="str">
        <f>IFERROR(VLOOKUP($A74, forecast!$A:$AS, 38, FALSE), "")</f>
        <v/>
      </c>
      <c r="AL74" s="30" t="str">
        <f>IFERROR(VLOOKUP($A74, forecast!$A:$AS, 39, FALSE), "")</f>
        <v/>
      </c>
      <c r="AM74" s="30" t="str">
        <f>IFERROR(VLOOKUP($A74, forecast!$A:$AS, 40, FALSE), "")</f>
        <v/>
      </c>
      <c r="AN74" s="30" t="str">
        <f>IFERROR(VLOOKUP($A74, forecast!$A:$AS, 41, FALSE), "")</f>
        <v/>
      </c>
      <c r="AO74" s="30" t="str">
        <f>IFERROR(VLOOKUP($A74, forecast!$A:$AS, 42, FALSE), "")</f>
        <v/>
      </c>
      <c r="AP74" s="31" t="str">
        <f>IFERROR(IF(VLOOKUP($A74, forecast!$A:$AS, 43, FALSE)="", "", (VLOOKUP($A74, forecast!$A:$AS, 43, FALSE)-$H74)/$H74), "")
</f>
        <v/>
      </c>
      <c r="AQ74" s="31" t="str">
        <f>IFERROR(IF(VLOOKUP($A74, forecast!$A:$AS, 44, FALSE)="", "", (VLOOKUP($A74, forecast!$A:$AS, 44, FALSE)-$H74)/$H74), "")
</f>
        <v/>
      </c>
      <c r="AR74" s="31" t="str">
        <f>IFERROR(IF(VLOOKUP($A74, forecast!$A:$AS, 45, FALSE)="", "", (VLOOKUP($A74, forecast!$A:$AS, 45, FALSE)-$H74)/$H74), "")
</f>
        <v/>
      </c>
    </row>
    <row r="75">
      <c r="B75" s="16"/>
      <c r="C75" s="17"/>
      <c r="D75" s="18" t="str">
        <f>IFERROR(VLOOKUP($A75, carteira!$A:$F, 6, FALSE)*H75, "")</f>
        <v/>
      </c>
      <c r="E75" s="19" t="str">
        <f>IFERROR(VLOOKUP($A75, carteira!$A:$C, 3, FALSE), "")</f>
        <v/>
      </c>
      <c r="F75" s="20" t="str">
        <f t="shared" si="1"/>
        <v/>
      </c>
      <c r="G75" s="21"/>
      <c r="H75" s="22" t="str">
        <f>IFERROR(__xludf.DUMMYFUNCTION("IF(ISBLANK(A75), """", HYPERLINK(""https://br.tradingview.com/chart/hAM5aSQ3/?symbol=BMFBOVESPA%3A"" &amp; $A75,GOOGLEFINANCE(""BVMF:""&amp;$A75, ""price"")))"),"")</f>
        <v/>
      </c>
      <c r="I75" s="23" t="str">
        <f>IFERROR(__xludf.DUMMYFUNCTION("IF($H75, ($H75 - INDEX(SORT(GOOGLEFINANCE(""BVMF:""&amp;$A75,""close"", $B$1-7, $B$1), 1, false), 3,2))/$H75, """")"),"")</f>
        <v/>
      </c>
      <c r="J75" s="24" t="str">
        <f>IFERROR(__xludf.DUMMYFUNCTION("IF(ISBLANK(A75), """", SPARKLINE(INDEX(GOOGLEFINANCE(""BVMF:""&amp;$A75, ""price"", EDATE($B$1, -1), $B$1), ,2)))"),"")</f>
        <v/>
      </c>
      <c r="K75" s="23" t="str">
        <f>IFERROR(__xludf.DUMMYFUNCTION("IF($H75, ($H75 - INDEX(GOOGLEFINANCE(""BVMF:""&amp;$A75,""close"", $B$1-30, $B$1), 2,2))/$H75, """")"),"")</f>
        <v/>
      </c>
      <c r="L75" s="24" t="str">
        <f>IFERROR(__xludf.DUMMYFUNCTION("IF(ISBLANK(A75), """", SPARKLINE(INDEX(GOOGLEFINANCE(""BVMF:""&amp;$A75, ""price"", EDATE($B$1, -12), $B$1), ,2)))"),"")</f>
        <v/>
      </c>
      <c r="M75" s="23" t="str">
        <f>IFERROR(__xludf.DUMMYFUNCTION("IF($H75, ($H75 - INDEX(GOOGLEFINANCE(""BVMF:""&amp;$A75,""close"", $B$1-365, $B$1), 2,2))/$H75, """")"),"")</f>
        <v/>
      </c>
      <c r="N75" s="24" t="str">
        <f>IFERROR(__xludf.DUMMYFUNCTION("IF(ISBLANK(A75), """", SPARKLINE(INDEX(GOOGLEFINANCE(""BVMF:""&amp;$A75, ""price"", EDATE($B$1, -60), $B$1), ,2)))"),"")</f>
        <v/>
      </c>
      <c r="O75" s="23" t="str">
        <f>IFERROR(__xludf.DUMMYFUNCTION("IF($H75, ($H75 - INDEX(GOOGLEFINANCE(""BVMF:""&amp;$A75,""close"", $B$1-1825, $B$1), 2,2))/$H75, """")"),"")</f>
        <v/>
      </c>
      <c r="P75" s="25" t="str">
        <f t="shared" si="2"/>
        <v/>
      </c>
      <c r="Q75" s="25" t="str">
        <f t="shared" si="3"/>
        <v/>
      </c>
      <c r="R75" s="25" t="str">
        <f t="shared" si="4"/>
        <v/>
      </c>
      <c r="S75" s="26" t="str">
        <f>IFERROR(VLOOKUP($A75, fundamentus!$A:$S, 19, FALSE)/1000000000, "")</f>
        <v/>
      </c>
      <c r="T75" s="27" t="str">
        <f>IFERROR(VLOOKUP($A75, statusinvest!$A:$Z, 26, FALSE)/1000000, "")</f>
        <v/>
      </c>
      <c r="U75" s="24" t="str">
        <f>IFERROR(VLOOKUP($A75, statusinvest!$A:$D, 4, FALSE), "")</f>
        <v/>
      </c>
      <c r="V75" s="24" t="str">
        <f>IFERROR(VLOOKUP($A75, statusinvest!$A:$E, 5, FALSE), "")</f>
        <v/>
      </c>
      <c r="W75" s="28" t="str">
        <f>IFERROR(1/VLOOKUP($A75, statusinvest!$A:$K, 11, FALSE), "")</f>
        <v/>
      </c>
      <c r="X75" s="24" t="str">
        <f>IFERROR(VLOOKUP($A75, statusinvest!$A:$R, 18, FALSE), "")</f>
        <v/>
      </c>
      <c r="Y75" s="24" t="str">
        <f>IFERROR(VLOOKUP($A75, statusinvest!$A:$T, 20, FALSE), "")</f>
        <v/>
      </c>
      <c r="Z75" s="24" t="str">
        <f>IFERROR(VLOOKUP($A75, statusinvest!$A:$I, 9, FALSE), "")</f>
        <v/>
      </c>
      <c r="AA75" s="24" t="str">
        <f>IFERROR(VLOOKUP($A75, statusinvest!$A:$M, 13, FALSE), "")</f>
        <v/>
      </c>
      <c r="AB75" s="24" t="str">
        <f>IFERROR(VLOOKUP($A75, statusinvest!$A:$Q, 17, FALSE), "")</f>
        <v/>
      </c>
      <c r="AC75" s="17" t="str">
        <f>IFERROR(VLOOKUP($A75, statusinvest!$A:$Z, 25, FALSE), "")</f>
        <v/>
      </c>
      <c r="AD75" s="17" t="str">
        <f>IFERROR(VLOOKUP($A75, statusinvest!$A:$C, 3, FALSE), "")</f>
        <v/>
      </c>
      <c r="AF75" s="29" t="str">
        <f>IFERROR(VLOOKUP($A75, forecast!$A:$F, 2, FALSE), "")</f>
        <v/>
      </c>
      <c r="AG75" s="29" t="str">
        <f>IFERROR(VLOOKUP($A75, forecast!$A:$F, 3, FALSE), "")</f>
        <v/>
      </c>
      <c r="AH75" s="29" t="str">
        <f>IFERROR(VLOOKUP($A75, forecast!$A:$F, 4, FALSE), "")</f>
        <v/>
      </c>
      <c r="AI75" s="29" t="str">
        <f>IFERROR(VLOOKUP($A75, forecast!$A:$F, 5, FALSE), "")</f>
        <v/>
      </c>
      <c r="AJ75" s="29" t="str">
        <f>IFERROR(VLOOKUP($A75, forecast!$A:$F, 6, FALSE), "")</f>
        <v/>
      </c>
      <c r="AK75" s="30" t="str">
        <f>IFERROR(VLOOKUP($A75, forecast!$A:$AS, 38, FALSE), "")</f>
        <v/>
      </c>
      <c r="AL75" s="30" t="str">
        <f>IFERROR(VLOOKUP($A75, forecast!$A:$AS, 39, FALSE), "")</f>
        <v/>
      </c>
      <c r="AM75" s="30" t="str">
        <f>IFERROR(VLOOKUP($A75, forecast!$A:$AS, 40, FALSE), "")</f>
        <v/>
      </c>
      <c r="AN75" s="30" t="str">
        <f>IFERROR(VLOOKUP($A75, forecast!$A:$AS, 41, FALSE), "")</f>
        <v/>
      </c>
      <c r="AO75" s="30" t="str">
        <f>IFERROR(VLOOKUP($A75, forecast!$A:$AS, 42, FALSE), "")</f>
        <v/>
      </c>
      <c r="AP75" s="31" t="str">
        <f>IFERROR(IF(VLOOKUP($A75, forecast!$A:$AS, 43, FALSE)="", "", (VLOOKUP($A75, forecast!$A:$AS, 43, FALSE)-$H75)/$H75), "")
</f>
        <v/>
      </c>
      <c r="AQ75" s="31" t="str">
        <f>IFERROR(IF(VLOOKUP($A75, forecast!$A:$AS, 44, FALSE)="", "", (VLOOKUP($A75, forecast!$A:$AS, 44, FALSE)-$H75)/$H75), "")
</f>
        <v/>
      </c>
      <c r="AR75" s="31" t="str">
        <f>IFERROR(IF(VLOOKUP($A75, forecast!$A:$AS, 45, FALSE)="", "", (VLOOKUP($A75, forecast!$A:$AS, 45, FALSE)-$H75)/$H75), "")
</f>
        <v/>
      </c>
    </row>
    <row r="76">
      <c r="B76" s="16"/>
      <c r="C76" s="17"/>
      <c r="D76" s="18" t="str">
        <f>IFERROR(VLOOKUP($A76, carteira!$A:$F, 6, FALSE)*H76, "")</f>
        <v/>
      </c>
      <c r="E76" s="19" t="str">
        <f>IFERROR(VLOOKUP($A76, carteira!$A:$C, 3, FALSE), "")</f>
        <v/>
      </c>
      <c r="F76" s="20" t="str">
        <f t="shared" si="1"/>
        <v/>
      </c>
      <c r="G76" s="21"/>
      <c r="H76" s="22" t="str">
        <f>IFERROR(__xludf.DUMMYFUNCTION("IF(ISBLANK(A76), """", HYPERLINK(""https://br.tradingview.com/chart/hAM5aSQ3/?symbol=BMFBOVESPA%3A"" &amp; $A76,GOOGLEFINANCE(""BVMF:""&amp;$A76, ""price"")))"),"")</f>
        <v/>
      </c>
      <c r="I76" s="23" t="str">
        <f>IFERROR(__xludf.DUMMYFUNCTION("IF($H76, ($H76 - INDEX(SORT(GOOGLEFINANCE(""BVMF:""&amp;$A76,""close"", $B$1-7, $B$1), 1, false), 3,2))/$H76, """")"),"")</f>
        <v/>
      </c>
      <c r="J76" s="24" t="str">
        <f>IFERROR(__xludf.DUMMYFUNCTION("IF(ISBLANK(A76), """", SPARKLINE(INDEX(GOOGLEFINANCE(""BVMF:""&amp;$A76, ""price"", EDATE($B$1, -1), $B$1), ,2)))"),"")</f>
        <v/>
      </c>
      <c r="K76" s="23" t="str">
        <f>IFERROR(__xludf.DUMMYFUNCTION("IF($H76, ($H76 - INDEX(GOOGLEFINANCE(""BVMF:""&amp;$A76,""close"", $B$1-30, $B$1), 2,2))/$H76, """")"),"")</f>
        <v/>
      </c>
      <c r="L76" s="24" t="str">
        <f>IFERROR(__xludf.DUMMYFUNCTION("IF(ISBLANK(A76), """", SPARKLINE(INDEX(GOOGLEFINANCE(""BVMF:""&amp;$A76, ""price"", EDATE($B$1, -12), $B$1), ,2)))"),"")</f>
        <v/>
      </c>
      <c r="M76" s="23" t="str">
        <f>IFERROR(__xludf.DUMMYFUNCTION("IF($H76, ($H76 - INDEX(GOOGLEFINANCE(""BVMF:""&amp;$A76,""close"", $B$1-365, $B$1), 2,2))/$H76, """")"),"")</f>
        <v/>
      </c>
      <c r="N76" s="24" t="str">
        <f>IFERROR(__xludf.DUMMYFUNCTION("IF(ISBLANK(A76), """", SPARKLINE(INDEX(GOOGLEFINANCE(""BVMF:""&amp;$A76, ""price"", EDATE($B$1, -60), $B$1), ,2)))"),"")</f>
        <v/>
      </c>
      <c r="O76" s="23" t="str">
        <f>IFERROR(__xludf.DUMMYFUNCTION("IF($H76, ($H76 - INDEX(GOOGLEFINANCE(""BVMF:""&amp;$A76,""close"", $B$1-1825, $B$1), 2,2))/$H76, """")"),"")</f>
        <v/>
      </c>
      <c r="P76" s="25" t="str">
        <f t="shared" si="2"/>
        <v/>
      </c>
      <c r="Q76" s="25" t="str">
        <f t="shared" si="3"/>
        <v/>
      </c>
      <c r="R76" s="25" t="str">
        <f t="shared" si="4"/>
        <v/>
      </c>
      <c r="S76" s="26" t="str">
        <f>IFERROR(VLOOKUP($A76, fundamentus!$A:$S, 19, FALSE)/1000000000, "")</f>
        <v/>
      </c>
      <c r="T76" s="27" t="str">
        <f>IFERROR(VLOOKUP($A76, statusinvest!$A:$Z, 26, FALSE)/1000000, "")</f>
        <v/>
      </c>
      <c r="U76" s="24" t="str">
        <f>IFERROR(VLOOKUP($A76, statusinvest!$A:$D, 4, FALSE), "")</f>
        <v/>
      </c>
      <c r="V76" s="24" t="str">
        <f>IFERROR(VLOOKUP($A76, statusinvest!$A:$E, 5, FALSE), "")</f>
        <v/>
      </c>
      <c r="W76" s="28" t="str">
        <f>IFERROR(1/VLOOKUP($A76, statusinvest!$A:$K, 11, FALSE), "")</f>
        <v/>
      </c>
      <c r="X76" s="24" t="str">
        <f>IFERROR(VLOOKUP($A76, statusinvest!$A:$R, 18, FALSE), "")</f>
        <v/>
      </c>
      <c r="Y76" s="24" t="str">
        <f>IFERROR(VLOOKUP($A76, statusinvest!$A:$T, 20, FALSE), "")</f>
        <v/>
      </c>
      <c r="Z76" s="24" t="str">
        <f>IFERROR(VLOOKUP($A76, statusinvest!$A:$I, 9, FALSE), "")</f>
        <v/>
      </c>
      <c r="AA76" s="24" t="str">
        <f>IFERROR(VLOOKUP($A76, statusinvest!$A:$M, 13, FALSE), "")</f>
        <v/>
      </c>
      <c r="AB76" s="24" t="str">
        <f>IFERROR(VLOOKUP($A76, statusinvest!$A:$Q, 17, FALSE), "")</f>
        <v/>
      </c>
      <c r="AC76" s="17" t="str">
        <f>IFERROR(VLOOKUP($A76, statusinvest!$A:$Z, 25, FALSE), "")</f>
        <v/>
      </c>
      <c r="AD76" s="17" t="str">
        <f>IFERROR(VLOOKUP($A76, statusinvest!$A:$C, 3, FALSE), "")</f>
        <v/>
      </c>
      <c r="AF76" s="29" t="str">
        <f>IFERROR(VLOOKUP($A76, forecast!$A:$F, 2, FALSE), "")</f>
        <v/>
      </c>
      <c r="AG76" s="29" t="str">
        <f>IFERROR(VLOOKUP($A76, forecast!$A:$F, 3, FALSE), "")</f>
        <v/>
      </c>
      <c r="AH76" s="29" t="str">
        <f>IFERROR(VLOOKUP($A76, forecast!$A:$F, 4, FALSE), "")</f>
        <v/>
      </c>
      <c r="AI76" s="29" t="str">
        <f>IFERROR(VLOOKUP($A76, forecast!$A:$F, 5, FALSE), "")</f>
        <v/>
      </c>
      <c r="AJ76" s="29" t="str">
        <f>IFERROR(VLOOKUP($A76, forecast!$A:$F, 6, FALSE), "")</f>
        <v/>
      </c>
      <c r="AK76" s="30" t="str">
        <f>IFERROR(VLOOKUP($A76, forecast!$A:$AS, 38, FALSE), "")</f>
        <v/>
      </c>
      <c r="AL76" s="30" t="str">
        <f>IFERROR(VLOOKUP($A76, forecast!$A:$AS, 39, FALSE), "")</f>
        <v/>
      </c>
      <c r="AM76" s="30" t="str">
        <f>IFERROR(VLOOKUP($A76, forecast!$A:$AS, 40, FALSE), "")</f>
        <v/>
      </c>
      <c r="AN76" s="30" t="str">
        <f>IFERROR(VLOOKUP($A76, forecast!$A:$AS, 41, FALSE), "")</f>
        <v/>
      </c>
      <c r="AO76" s="30" t="str">
        <f>IFERROR(VLOOKUP($A76, forecast!$A:$AS, 42, FALSE), "")</f>
        <v/>
      </c>
      <c r="AP76" s="31" t="str">
        <f>IFERROR(IF(VLOOKUP($A76, forecast!$A:$AS, 43, FALSE)="", "", (VLOOKUP($A76, forecast!$A:$AS, 43, FALSE)-$H76)/$H76), "")
</f>
        <v/>
      </c>
      <c r="AQ76" s="31" t="str">
        <f>IFERROR(IF(VLOOKUP($A76, forecast!$A:$AS, 44, FALSE)="", "", (VLOOKUP($A76, forecast!$A:$AS, 44, FALSE)-$H76)/$H76), "")
</f>
        <v/>
      </c>
      <c r="AR76" s="31" t="str">
        <f>IFERROR(IF(VLOOKUP($A76, forecast!$A:$AS, 45, FALSE)="", "", (VLOOKUP($A76, forecast!$A:$AS, 45, FALSE)-$H76)/$H76), "")
</f>
        <v/>
      </c>
    </row>
    <row r="77">
      <c r="B77" s="16"/>
      <c r="C77" s="17"/>
      <c r="D77" s="18" t="str">
        <f>IFERROR(VLOOKUP($A77, carteira!$A:$F, 6, FALSE)*H77, "")</f>
        <v/>
      </c>
      <c r="E77" s="19" t="str">
        <f>IFERROR(VLOOKUP($A77, carteira!$A:$C, 3, FALSE), "")</f>
        <v/>
      </c>
      <c r="F77" s="20" t="str">
        <f t="shared" si="1"/>
        <v/>
      </c>
      <c r="G77" s="21"/>
      <c r="H77" s="22" t="str">
        <f>IFERROR(__xludf.DUMMYFUNCTION("IF(ISBLANK(A77), """", HYPERLINK(""https://br.tradingview.com/chart/hAM5aSQ3/?symbol=BMFBOVESPA%3A"" &amp; $A77,GOOGLEFINANCE(""BVMF:""&amp;$A77, ""price"")))"),"")</f>
        <v/>
      </c>
      <c r="I77" s="23" t="str">
        <f>IFERROR(__xludf.DUMMYFUNCTION("IF($H77, ($H77 - INDEX(SORT(GOOGLEFINANCE(""BVMF:""&amp;$A77,""close"", $B$1-7, $B$1), 1, false), 3,2))/$H77, """")"),"")</f>
        <v/>
      </c>
      <c r="J77" s="24" t="str">
        <f>IFERROR(__xludf.DUMMYFUNCTION("IF(ISBLANK(A77), """", SPARKLINE(INDEX(GOOGLEFINANCE(""BVMF:""&amp;$A77, ""price"", EDATE($B$1, -1), $B$1), ,2)))"),"")</f>
        <v/>
      </c>
      <c r="K77" s="23" t="str">
        <f>IFERROR(__xludf.DUMMYFUNCTION("IF($H77, ($H77 - INDEX(GOOGLEFINANCE(""BVMF:""&amp;$A77,""close"", $B$1-30, $B$1), 2,2))/$H77, """")"),"")</f>
        <v/>
      </c>
      <c r="L77" s="24" t="str">
        <f>IFERROR(__xludf.DUMMYFUNCTION("IF(ISBLANK(A77), """", SPARKLINE(INDEX(GOOGLEFINANCE(""BVMF:""&amp;$A77, ""price"", EDATE($B$1, -12), $B$1), ,2)))"),"")</f>
        <v/>
      </c>
      <c r="M77" s="23" t="str">
        <f>IFERROR(__xludf.DUMMYFUNCTION("IF($H77, ($H77 - INDEX(GOOGLEFINANCE(""BVMF:""&amp;$A77,""close"", $B$1-365, $B$1), 2,2))/$H77, """")"),"")</f>
        <v/>
      </c>
      <c r="N77" s="24" t="str">
        <f>IFERROR(__xludf.DUMMYFUNCTION("IF(ISBLANK(A77), """", SPARKLINE(INDEX(GOOGLEFINANCE(""BVMF:""&amp;$A77, ""price"", EDATE($B$1, -60), $B$1), ,2)))"),"")</f>
        <v/>
      </c>
      <c r="O77" s="23" t="str">
        <f>IFERROR(__xludf.DUMMYFUNCTION("IF($H77, ($H77 - INDEX(GOOGLEFINANCE(""BVMF:""&amp;$A77,""close"", $B$1-1825, $B$1), 2,2))/$H77, """")"),"")</f>
        <v/>
      </c>
      <c r="P77" s="25" t="str">
        <f t="shared" si="2"/>
        <v/>
      </c>
      <c r="Q77" s="25" t="str">
        <f t="shared" si="3"/>
        <v/>
      </c>
      <c r="R77" s="25" t="str">
        <f t="shared" si="4"/>
        <v/>
      </c>
      <c r="S77" s="26" t="str">
        <f>IFERROR(VLOOKUP($A77, fundamentus!$A:$S, 19, FALSE)/1000000000, "")</f>
        <v/>
      </c>
      <c r="T77" s="27" t="str">
        <f>IFERROR(VLOOKUP($A77, statusinvest!$A:$Z, 26, FALSE)/1000000, "")</f>
        <v/>
      </c>
      <c r="U77" s="24" t="str">
        <f>IFERROR(VLOOKUP($A77, statusinvest!$A:$D, 4, FALSE), "")</f>
        <v/>
      </c>
      <c r="V77" s="24" t="str">
        <f>IFERROR(VLOOKUP($A77, statusinvest!$A:$E, 5, FALSE), "")</f>
        <v/>
      </c>
      <c r="W77" s="28" t="str">
        <f>IFERROR(1/VLOOKUP($A77, statusinvest!$A:$K, 11, FALSE), "")</f>
        <v/>
      </c>
      <c r="X77" s="24" t="str">
        <f>IFERROR(VLOOKUP($A77, statusinvest!$A:$R, 18, FALSE), "")</f>
        <v/>
      </c>
      <c r="Y77" s="24" t="str">
        <f>IFERROR(VLOOKUP($A77, statusinvest!$A:$T, 20, FALSE), "")</f>
        <v/>
      </c>
      <c r="Z77" s="24" t="str">
        <f>IFERROR(VLOOKUP($A77, statusinvest!$A:$I, 9, FALSE), "")</f>
        <v/>
      </c>
      <c r="AA77" s="24" t="str">
        <f>IFERROR(VLOOKUP($A77, statusinvest!$A:$M, 13, FALSE), "")</f>
        <v/>
      </c>
      <c r="AB77" s="24" t="str">
        <f>IFERROR(VLOOKUP($A77, statusinvest!$A:$Q, 17, FALSE), "")</f>
        <v/>
      </c>
      <c r="AC77" s="17" t="str">
        <f>IFERROR(VLOOKUP($A77, statusinvest!$A:$Z, 25, FALSE), "")</f>
        <v/>
      </c>
      <c r="AD77" s="17" t="str">
        <f>IFERROR(VLOOKUP($A77, statusinvest!$A:$C, 3, FALSE), "")</f>
        <v/>
      </c>
      <c r="AF77" s="29" t="str">
        <f>IFERROR(VLOOKUP($A77, forecast!$A:$F, 2, FALSE), "")</f>
        <v/>
      </c>
      <c r="AG77" s="29" t="str">
        <f>IFERROR(VLOOKUP($A77, forecast!$A:$F, 3, FALSE), "")</f>
        <v/>
      </c>
      <c r="AH77" s="29" t="str">
        <f>IFERROR(VLOOKUP($A77, forecast!$A:$F, 4, FALSE), "")</f>
        <v/>
      </c>
      <c r="AI77" s="29" t="str">
        <f>IFERROR(VLOOKUP($A77, forecast!$A:$F, 5, FALSE), "")</f>
        <v/>
      </c>
      <c r="AJ77" s="29" t="str">
        <f>IFERROR(VLOOKUP($A77, forecast!$A:$F, 6, FALSE), "")</f>
        <v/>
      </c>
      <c r="AK77" s="30" t="str">
        <f>IFERROR(VLOOKUP($A77, forecast!$A:$AS, 38, FALSE), "")</f>
        <v/>
      </c>
      <c r="AL77" s="30" t="str">
        <f>IFERROR(VLOOKUP($A77, forecast!$A:$AS, 39, FALSE), "")</f>
        <v/>
      </c>
      <c r="AM77" s="30" t="str">
        <f>IFERROR(VLOOKUP($A77, forecast!$A:$AS, 40, FALSE), "")</f>
        <v/>
      </c>
      <c r="AN77" s="30" t="str">
        <f>IFERROR(VLOOKUP($A77, forecast!$A:$AS, 41, FALSE), "")</f>
        <v/>
      </c>
      <c r="AO77" s="30" t="str">
        <f>IFERROR(VLOOKUP($A77, forecast!$A:$AS, 42, FALSE), "")</f>
        <v/>
      </c>
      <c r="AP77" s="31" t="str">
        <f>IFERROR(IF(VLOOKUP($A77, forecast!$A:$AS, 43, FALSE)="", "", (VLOOKUP($A77, forecast!$A:$AS, 43, FALSE)-$H77)/$H77), "")
</f>
        <v/>
      </c>
      <c r="AQ77" s="31" t="str">
        <f>IFERROR(IF(VLOOKUP($A77, forecast!$A:$AS, 44, FALSE)="", "", (VLOOKUP($A77, forecast!$A:$AS, 44, FALSE)-$H77)/$H77), "")
</f>
        <v/>
      </c>
      <c r="AR77" s="31" t="str">
        <f>IFERROR(IF(VLOOKUP($A77, forecast!$A:$AS, 45, FALSE)="", "", (VLOOKUP($A77, forecast!$A:$AS, 45, FALSE)-$H77)/$H77), "")
</f>
        <v/>
      </c>
    </row>
    <row r="78">
      <c r="B78" s="16"/>
      <c r="C78" s="17"/>
      <c r="D78" s="18" t="str">
        <f>IFERROR(VLOOKUP($A78, carteira!$A:$F, 6, FALSE)*H78, "")</f>
        <v/>
      </c>
      <c r="E78" s="19" t="str">
        <f>IFERROR(VLOOKUP($A78, carteira!$A:$C, 3, FALSE), "")</f>
        <v/>
      </c>
      <c r="F78" s="20" t="str">
        <f t="shared" si="1"/>
        <v/>
      </c>
      <c r="G78" s="21"/>
      <c r="H78" s="22" t="str">
        <f>IFERROR(__xludf.DUMMYFUNCTION("IF(ISBLANK(A78), """", HYPERLINK(""https://br.tradingview.com/chart/hAM5aSQ3/?symbol=BMFBOVESPA%3A"" &amp; $A78,GOOGLEFINANCE(""BVMF:""&amp;$A78, ""price"")))"),"")</f>
        <v/>
      </c>
      <c r="I78" s="23" t="str">
        <f>IFERROR(__xludf.DUMMYFUNCTION("IF($H78, ($H78 - INDEX(SORT(GOOGLEFINANCE(""BVMF:""&amp;$A78,""close"", $B$1-7, $B$1), 1, false), 3,2))/$H78, """")"),"")</f>
        <v/>
      </c>
      <c r="J78" s="24" t="str">
        <f>IFERROR(__xludf.DUMMYFUNCTION("IF(ISBLANK(A78), """", SPARKLINE(INDEX(GOOGLEFINANCE(""BVMF:""&amp;$A78, ""price"", EDATE($B$1, -1), $B$1), ,2)))"),"")</f>
        <v/>
      </c>
      <c r="K78" s="23" t="str">
        <f>IFERROR(__xludf.DUMMYFUNCTION("IF($H78, ($H78 - INDEX(GOOGLEFINANCE(""BVMF:""&amp;$A78,""close"", $B$1-30, $B$1), 2,2))/$H78, """")"),"")</f>
        <v/>
      </c>
      <c r="L78" s="24" t="str">
        <f>IFERROR(__xludf.DUMMYFUNCTION("IF(ISBLANK(A78), """", SPARKLINE(INDEX(GOOGLEFINANCE(""BVMF:""&amp;$A78, ""price"", EDATE($B$1, -12), $B$1), ,2)))"),"")</f>
        <v/>
      </c>
      <c r="M78" s="23" t="str">
        <f>IFERROR(__xludf.DUMMYFUNCTION("IF($H78, ($H78 - INDEX(GOOGLEFINANCE(""BVMF:""&amp;$A78,""close"", $B$1-365, $B$1), 2,2))/$H78, """")"),"")</f>
        <v/>
      </c>
      <c r="N78" s="24" t="str">
        <f>IFERROR(__xludf.DUMMYFUNCTION("IF(ISBLANK(A78), """", SPARKLINE(INDEX(GOOGLEFINANCE(""BVMF:""&amp;$A78, ""price"", EDATE($B$1, -60), $B$1), ,2)))"),"")</f>
        <v/>
      </c>
      <c r="O78" s="23" t="str">
        <f>IFERROR(__xludf.DUMMYFUNCTION("IF($H78, ($H78 - INDEX(GOOGLEFINANCE(""BVMF:""&amp;$A78,""close"", $B$1-1825, $B$1), 2,2))/$H78, """")"),"")</f>
        <v/>
      </c>
      <c r="P78" s="25" t="str">
        <f t="shared" si="2"/>
        <v/>
      </c>
      <c r="Q78" s="25" t="str">
        <f t="shared" si="3"/>
        <v/>
      </c>
      <c r="R78" s="25" t="str">
        <f t="shared" si="4"/>
        <v/>
      </c>
      <c r="S78" s="26" t="str">
        <f>IFERROR(VLOOKUP($A78, fundamentus!$A:$S, 19, FALSE)/1000000000, "")</f>
        <v/>
      </c>
      <c r="T78" s="27" t="str">
        <f>IFERROR(VLOOKUP($A78, statusinvest!$A:$Z, 26, FALSE)/1000000, "")</f>
        <v/>
      </c>
      <c r="U78" s="24" t="str">
        <f>IFERROR(VLOOKUP($A78, statusinvest!$A:$D, 4, FALSE), "")</f>
        <v/>
      </c>
      <c r="V78" s="24" t="str">
        <f>IFERROR(VLOOKUP($A78, statusinvest!$A:$E, 5, FALSE), "")</f>
        <v/>
      </c>
      <c r="W78" s="28" t="str">
        <f>IFERROR(1/VLOOKUP($A78, statusinvest!$A:$K, 11, FALSE), "")</f>
        <v/>
      </c>
      <c r="X78" s="24" t="str">
        <f>IFERROR(VLOOKUP($A78, statusinvest!$A:$R, 18, FALSE), "")</f>
        <v/>
      </c>
      <c r="Y78" s="24" t="str">
        <f>IFERROR(VLOOKUP($A78, statusinvest!$A:$T, 20, FALSE), "")</f>
        <v/>
      </c>
      <c r="Z78" s="24" t="str">
        <f>IFERROR(VLOOKUP($A78, statusinvest!$A:$I, 9, FALSE), "")</f>
        <v/>
      </c>
      <c r="AA78" s="24" t="str">
        <f>IFERROR(VLOOKUP($A78, statusinvest!$A:$M, 13, FALSE), "")</f>
        <v/>
      </c>
      <c r="AB78" s="24" t="str">
        <f>IFERROR(VLOOKUP($A78, statusinvest!$A:$Q, 17, FALSE), "")</f>
        <v/>
      </c>
      <c r="AC78" s="17" t="str">
        <f>IFERROR(VLOOKUP($A78, statusinvest!$A:$Z, 25, FALSE), "")</f>
        <v/>
      </c>
      <c r="AD78" s="17" t="str">
        <f>IFERROR(VLOOKUP($A78, statusinvest!$A:$C, 3, FALSE), "")</f>
        <v/>
      </c>
      <c r="AF78" s="29" t="str">
        <f>IFERROR(VLOOKUP($A78, forecast!$A:$F, 2, FALSE), "")</f>
        <v/>
      </c>
      <c r="AG78" s="29" t="str">
        <f>IFERROR(VLOOKUP($A78, forecast!$A:$F, 3, FALSE), "")</f>
        <v/>
      </c>
      <c r="AH78" s="29" t="str">
        <f>IFERROR(VLOOKUP($A78, forecast!$A:$F, 4, FALSE), "")</f>
        <v/>
      </c>
      <c r="AI78" s="29" t="str">
        <f>IFERROR(VLOOKUP($A78, forecast!$A:$F, 5, FALSE), "")</f>
        <v/>
      </c>
      <c r="AJ78" s="29" t="str">
        <f>IFERROR(VLOOKUP($A78, forecast!$A:$F, 6, FALSE), "")</f>
        <v/>
      </c>
      <c r="AK78" s="30" t="str">
        <f>IFERROR(VLOOKUP($A78, forecast!$A:$AS, 38, FALSE), "")</f>
        <v/>
      </c>
      <c r="AL78" s="30" t="str">
        <f>IFERROR(VLOOKUP($A78, forecast!$A:$AS, 39, FALSE), "")</f>
        <v/>
      </c>
      <c r="AM78" s="30" t="str">
        <f>IFERROR(VLOOKUP($A78, forecast!$A:$AS, 40, FALSE), "")</f>
        <v/>
      </c>
      <c r="AN78" s="30" t="str">
        <f>IFERROR(VLOOKUP($A78, forecast!$A:$AS, 41, FALSE), "")</f>
        <v/>
      </c>
      <c r="AO78" s="30" t="str">
        <f>IFERROR(VLOOKUP($A78, forecast!$A:$AS, 42, FALSE), "")</f>
        <v/>
      </c>
      <c r="AP78" s="31" t="str">
        <f>IFERROR(IF(VLOOKUP($A78, forecast!$A:$AS, 43, FALSE)="", "", (VLOOKUP($A78, forecast!$A:$AS, 43, FALSE)-$H78)/$H78), "")
</f>
        <v/>
      </c>
      <c r="AQ78" s="31" t="str">
        <f>IFERROR(IF(VLOOKUP($A78, forecast!$A:$AS, 44, FALSE)="", "", (VLOOKUP($A78, forecast!$A:$AS, 44, FALSE)-$H78)/$H78), "")
</f>
        <v/>
      </c>
      <c r="AR78" s="31" t="str">
        <f>IFERROR(IF(VLOOKUP($A78, forecast!$A:$AS, 45, FALSE)="", "", (VLOOKUP($A78, forecast!$A:$AS, 45, FALSE)-$H78)/$H78), "")
</f>
        <v/>
      </c>
    </row>
    <row r="79">
      <c r="B79" s="16"/>
      <c r="C79" s="17"/>
      <c r="D79" s="18" t="str">
        <f>IFERROR(VLOOKUP($A79, carteira!$A:$F, 6, FALSE)*H79, "")</f>
        <v/>
      </c>
      <c r="E79" s="19" t="str">
        <f>IFERROR(VLOOKUP($A79, carteira!$A:$C, 3, FALSE), "")</f>
        <v/>
      </c>
      <c r="F79" s="20" t="str">
        <f t="shared" si="1"/>
        <v/>
      </c>
      <c r="G79" s="21"/>
      <c r="H79" s="22" t="str">
        <f>IFERROR(__xludf.DUMMYFUNCTION("IF(ISBLANK(A79), """", HYPERLINK(""https://br.tradingview.com/chart/hAM5aSQ3/?symbol=BMFBOVESPA%3A"" &amp; $A79,GOOGLEFINANCE(""BVMF:""&amp;$A79, ""price"")))"),"")</f>
        <v/>
      </c>
      <c r="I79" s="23" t="str">
        <f>IFERROR(__xludf.DUMMYFUNCTION("IF($H79, ($H79 - INDEX(SORT(GOOGLEFINANCE(""BVMF:""&amp;$A79,""close"", $B$1-7, $B$1), 1, false), 3,2))/$H79, """")"),"")</f>
        <v/>
      </c>
      <c r="J79" s="24" t="str">
        <f>IFERROR(__xludf.DUMMYFUNCTION("IF(ISBLANK(A79), """", SPARKLINE(INDEX(GOOGLEFINANCE(""BVMF:""&amp;$A79, ""price"", EDATE($B$1, -1), $B$1), ,2)))"),"")</f>
        <v/>
      </c>
      <c r="K79" s="23" t="str">
        <f>IFERROR(__xludf.DUMMYFUNCTION("IF($H79, ($H79 - INDEX(GOOGLEFINANCE(""BVMF:""&amp;$A79,""close"", $B$1-30, $B$1), 2,2))/$H79, """")"),"")</f>
        <v/>
      </c>
      <c r="L79" s="24" t="str">
        <f>IFERROR(__xludf.DUMMYFUNCTION("IF(ISBLANK(A79), """", SPARKLINE(INDEX(GOOGLEFINANCE(""BVMF:""&amp;$A79, ""price"", EDATE($B$1, -12), $B$1), ,2)))"),"")</f>
        <v/>
      </c>
      <c r="M79" s="23" t="str">
        <f>IFERROR(__xludf.DUMMYFUNCTION("IF($H79, ($H79 - INDEX(GOOGLEFINANCE(""BVMF:""&amp;$A79,""close"", $B$1-365, $B$1), 2,2))/$H79, """")"),"")</f>
        <v/>
      </c>
      <c r="N79" s="24" t="str">
        <f>IFERROR(__xludf.DUMMYFUNCTION("IF(ISBLANK(A79), """", SPARKLINE(INDEX(GOOGLEFINANCE(""BVMF:""&amp;$A79, ""price"", EDATE($B$1, -60), $B$1), ,2)))"),"")</f>
        <v/>
      </c>
      <c r="O79" s="23" t="str">
        <f>IFERROR(__xludf.DUMMYFUNCTION("IF($H79, ($H79 - INDEX(GOOGLEFINANCE(""BVMF:""&amp;$A79,""close"", $B$1-1825, $B$1), 2,2))/$H79, """")"),"")</f>
        <v/>
      </c>
      <c r="P79" s="25" t="str">
        <f t="shared" si="2"/>
        <v/>
      </c>
      <c r="Q79" s="25" t="str">
        <f t="shared" si="3"/>
        <v/>
      </c>
      <c r="R79" s="25" t="str">
        <f t="shared" si="4"/>
        <v/>
      </c>
      <c r="S79" s="26" t="str">
        <f>IFERROR(VLOOKUP($A79, fundamentus!$A:$S, 19, FALSE)/1000000000, "")</f>
        <v/>
      </c>
      <c r="T79" s="27" t="str">
        <f>IFERROR(VLOOKUP($A79, statusinvest!$A:$Z, 26, FALSE)/1000000, "")</f>
        <v/>
      </c>
      <c r="U79" s="24" t="str">
        <f>IFERROR(VLOOKUP($A79, statusinvest!$A:$D, 4, FALSE), "")</f>
        <v/>
      </c>
      <c r="V79" s="24" t="str">
        <f>IFERROR(VLOOKUP($A79, statusinvest!$A:$E, 5, FALSE), "")</f>
        <v/>
      </c>
      <c r="W79" s="28" t="str">
        <f>IFERROR(1/VLOOKUP($A79, statusinvest!$A:$K, 11, FALSE), "")</f>
        <v/>
      </c>
      <c r="X79" s="24" t="str">
        <f>IFERROR(VLOOKUP($A79, statusinvest!$A:$R, 18, FALSE), "")</f>
        <v/>
      </c>
      <c r="Y79" s="24" t="str">
        <f>IFERROR(VLOOKUP($A79, statusinvest!$A:$T, 20, FALSE), "")</f>
        <v/>
      </c>
      <c r="Z79" s="24" t="str">
        <f>IFERROR(VLOOKUP($A79, statusinvest!$A:$I, 9, FALSE), "")</f>
        <v/>
      </c>
      <c r="AA79" s="24" t="str">
        <f>IFERROR(VLOOKUP($A79, statusinvest!$A:$M, 13, FALSE), "")</f>
        <v/>
      </c>
      <c r="AB79" s="24" t="str">
        <f>IFERROR(VLOOKUP($A79, statusinvest!$A:$Q, 17, FALSE), "")</f>
        <v/>
      </c>
      <c r="AC79" s="17" t="str">
        <f>IFERROR(VLOOKUP($A79, statusinvest!$A:$Z, 25, FALSE), "")</f>
        <v/>
      </c>
      <c r="AD79" s="17" t="str">
        <f>IFERROR(VLOOKUP($A79, statusinvest!$A:$C, 3, FALSE), "")</f>
        <v/>
      </c>
      <c r="AF79" s="29" t="str">
        <f>IFERROR(VLOOKUP($A79, forecast!$A:$F, 2, FALSE), "")</f>
        <v/>
      </c>
      <c r="AG79" s="29" t="str">
        <f>IFERROR(VLOOKUP($A79, forecast!$A:$F, 3, FALSE), "")</f>
        <v/>
      </c>
      <c r="AH79" s="29" t="str">
        <f>IFERROR(VLOOKUP($A79, forecast!$A:$F, 4, FALSE), "")</f>
        <v/>
      </c>
      <c r="AI79" s="29" t="str">
        <f>IFERROR(VLOOKUP($A79, forecast!$A:$F, 5, FALSE), "")</f>
        <v/>
      </c>
      <c r="AJ79" s="29" t="str">
        <f>IFERROR(VLOOKUP($A79, forecast!$A:$F, 6, FALSE), "")</f>
        <v/>
      </c>
      <c r="AK79" s="30" t="str">
        <f>IFERROR(VLOOKUP($A79, forecast!$A:$AS, 38, FALSE), "")</f>
        <v/>
      </c>
      <c r="AL79" s="30" t="str">
        <f>IFERROR(VLOOKUP($A79, forecast!$A:$AS, 39, FALSE), "")</f>
        <v/>
      </c>
      <c r="AM79" s="30" t="str">
        <f>IFERROR(VLOOKUP($A79, forecast!$A:$AS, 40, FALSE), "")</f>
        <v/>
      </c>
      <c r="AN79" s="30" t="str">
        <f>IFERROR(VLOOKUP($A79, forecast!$A:$AS, 41, FALSE), "")</f>
        <v/>
      </c>
      <c r="AO79" s="30" t="str">
        <f>IFERROR(VLOOKUP($A79, forecast!$A:$AS, 42, FALSE), "")</f>
        <v/>
      </c>
      <c r="AP79" s="31" t="str">
        <f>IFERROR(IF(VLOOKUP($A79, forecast!$A:$AS, 43, FALSE)="", "", (VLOOKUP($A79, forecast!$A:$AS, 43, FALSE)-$H79)/$H79), "")
</f>
        <v/>
      </c>
      <c r="AQ79" s="31" t="str">
        <f>IFERROR(IF(VLOOKUP($A79, forecast!$A:$AS, 44, FALSE)="", "", (VLOOKUP($A79, forecast!$A:$AS, 44, FALSE)-$H79)/$H79), "")
</f>
        <v/>
      </c>
      <c r="AR79" s="31" t="str">
        <f>IFERROR(IF(VLOOKUP($A79, forecast!$A:$AS, 45, FALSE)="", "", (VLOOKUP($A79, forecast!$A:$AS, 45, FALSE)-$H79)/$H79), "")
</f>
        <v/>
      </c>
    </row>
    <row r="80">
      <c r="B80" s="16"/>
      <c r="C80" s="17"/>
      <c r="D80" s="18" t="str">
        <f>IFERROR(VLOOKUP($A80, carteira!$A:$F, 6, FALSE)*H80, "")</f>
        <v/>
      </c>
      <c r="E80" s="19" t="str">
        <f>IFERROR(VLOOKUP($A80, carteira!$A:$C, 3, FALSE), "")</f>
        <v/>
      </c>
      <c r="F80" s="20" t="str">
        <f t="shared" si="1"/>
        <v/>
      </c>
      <c r="G80" s="21"/>
      <c r="H80" s="22" t="str">
        <f>IFERROR(__xludf.DUMMYFUNCTION("IF(ISBLANK(A80), """", HYPERLINK(""https://br.tradingview.com/chart/hAM5aSQ3/?symbol=BMFBOVESPA%3A"" &amp; $A80,GOOGLEFINANCE(""BVMF:""&amp;$A80, ""price"")))"),"")</f>
        <v/>
      </c>
      <c r="I80" s="23" t="str">
        <f>IFERROR(__xludf.DUMMYFUNCTION("IF($H80, ($H80 - INDEX(SORT(GOOGLEFINANCE(""BVMF:""&amp;$A80,""close"", $B$1-7, $B$1), 1, false), 3,2))/$H80, """")"),"")</f>
        <v/>
      </c>
      <c r="J80" s="24" t="str">
        <f>IFERROR(__xludf.DUMMYFUNCTION("IF(ISBLANK(A80), """", SPARKLINE(INDEX(GOOGLEFINANCE(""BVMF:""&amp;$A80, ""price"", EDATE($B$1, -1), $B$1), ,2)))"),"")</f>
        <v/>
      </c>
      <c r="K80" s="23" t="str">
        <f>IFERROR(__xludf.DUMMYFUNCTION("IF($H80, ($H80 - INDEX(GOOGLEFINANCE(""BVMF:""&amp;$A80,""close"", $B$1-30, $B$1), 2,2))/$H80, """")"),"")</f>
        <v/>
      </c>
      <c r="L80" s="24" t="str">
        <f>IFERROR(__xludf.DUMMYFUNCTION("IF(ISBLANK(A80), """", SPARKLINE(INDEX(GOOGLEFINANCE(""BVMF:""&amp;$A80, ""price"", EDATE($B$1, -12), $B$1), ,2)))"),"")</f>
        <v/>
      </c>
      <c r="M80" s="23" t="str">
        <f>IFERROR(__xludf.DUMMYFUNCTION("IF($H80, ($H80 - INDEX(GOOGLEFINANCE(""BVMF:""&amp;$A80,""close"", $B$1-365, $B$1), 2,2))/$H80, """")"),"")</f>
        <v/>
      </c>
      <c r="N80" s="24" t="str">
        <f>IFERROR(__xludf.DUMMYFUNCTION("IF(ISBLANK(A80), """", SPARKLINE(INDEX(GOOGLEFINANCE(""BVMF:""&amp;$A80, ""price"", EDATE($B$1, -60), $B$1), ,2)))"),"")</f>
        <v/>
      </c>
      <c r="O80" s="23" t="str">
        <f>IFERROR(__xludf.DUMMYFUNCTION("IF($H80, ($H80 - INDEX(GOOGLEFINANCE(""BVMF:""&amp;$A80,""close"", $B$1-1825, $B$1), 2,2))/$H80, """")"),"")</f>
        <v/>
      </c>
      <c r="P80" s="25" t="str">
        <f t="shared" si="2"/>
        <v/>
      </c>
      <c r="Q80" s="25" t="str">
        <f t="shared" si="3"/>
        <v/>
      </c>
      <c r="R80" s="25" t="str">
        <f t="shared" si="4"/>
        <v/>
      </c>
      <c r="S80" s="26" t="str">
        <f>IFERROR(VLOOKUP($A80, fundamentus!$A:$S, 19, FALSE)/1000000000, "")</f>
        <v/>
      </c>
      <c r="T80" s="27" t="str">
        <f>IFERROR(VLOOKUP($A80, statusinvest!$A:$Z, 26, FALSE)/1000000, "")</f>
        <v/>
      </c>
      <c r="U80" s="24" t="str">
        <f>IFERROR(VLOOKUP($A80, statusinvest!$A:$D, 4, FALSE), "")</f>
        <v/>
      </c>
      <c r="V80" s="24" t="str">
        <f>IFERROR(VLOOKUP($A80, statusinvest!$A:$E, 5, FALSE), "")</f>
        <v/>
      </c>
      <c r="W80" s="28" t="str">
        <f>IFERROR(1/VLOOKUP($A80, statusinvest!$A:$K, 11, FALSE), "")</f>
        <v/>
      </c>
      <c r="X80" s="24" t="str">
        <f>IFERROR(VLOOKUP($A80, statusinvest!$A:$R, 18, FALSE), "")</f>
        <v/>
      </c>
      <c r="Y80" s="24" t="str">
        <f>IFERROR(VLOOKUP($A80, statusinvest!$A:$T, 20, FALSE), "")</f>
        <v/>
      </c>
      <c r="Z80" s="24" t="str">
        <f>IFERROR(VLOOKUP($A80, statusinvest!$A:$I, 9, FALSE), "")</f>
        <v/>
      </c>
      <c r="AA80" s="24" t="str">
        <f>IFERROR(VLOOKUP($A80, statusinvest!$A:$M, 13, FALSE), "")</f>
        <v/>
      </c>
      <c r="AB80" s="24" t="str">
        <f>IFERROR(VLOOKUP($A80, statusinvest!$A:$Q, 17, FALSE), "")</f>
        <v/>
      </c>
      <c r="AC80" s="17" t="str">
        <f>IFERROR(VLOOKUP($A80, statusinvest!$A:$Z, 25, FALSE), "")</f>
        <v/>
      </c>
      <c r="AD80" s="17" t="str">
        <f>IFERROR(VLOOKUP($A80, statusinvest!$A:$C, 3, FALSE), "")</f>
        <v/>
      </c>
      <c r="AF80" s="29" t="str">
        <f>IFERROR(VLOOKUP($A80, forecast!$A:$F, 2, FALSE), "")</f>
        <v/>
      </c>
      <c r="AG80" s="29" t="str">
        <f>IFERROR(VLOOKUP($A80, forecast!$A:$F, 3, FALSE), "")</f>
        <v/>
      </c>
      <c r="AH80" s="29" t="str">
        <f>IFERROR(VLOOKUP($A80, forecast!$A:$F, 4, FALSE), "")</f>
        <v/>
      </c>
      <c r="AI80" s="29" t="str">
        <f>IFERROR(VLOOKUP($A80, forecast!$A:$F, 5, FALSE), "")</f>
        <v/>
      </c>
      <c r="AJ80" s="29" t="str">
        <f>IFERROR(VLOOKUP($A80, forecast!$A:$F, 6, FALSE), "")</f>
        <v/>
      </c>
      <c r="AK80" s="30" t="str">
        <f>IFERROR(VLOOKUP($A80, forecast!$A:$AS, 38, FALSE), "")</f>
        <v/>
      </c>
      <c r="AL80" s="30" t="str">
        <f>IFERROR(VLOOKUP($A80, forecast!$A:$AS, 39, FALSE), "")</f>
        <v/>
      </c>
      <c r="AM80" s="30" t="str">
        <f>IFERROR(VLOOKUP($A80, forecast!$A:$AS, 40, FALSE), "")</f>
        <v/>
      </c>
      <c r="AN80" s="30" t="str">
        <f>IFERROR(VLOOKUP($A80, forecast!$A:$AS, 41, FALSE), "")</f>
        <v/>
      </c>
      <c r="AO80" s="30" t="str">
        <f>IFERROR(VLOOKUP($A80, forecast!$A:$AS, 42, FALSE), "")</f>
        <v/>
      </c>
      <c r="AP80" s="31" t="str">
        <f>IFERROR(IF(VLOOKUP($A80, forecast!$A:$AS, 43, FALSE)="", "", (VLOOKUP($A80, forecast!$A:$AS, 43, FALSE)-$H80)/$H80), "")
</f>
        <v/>
      </c>
      <c r="AQ80" s="31" t="str">
        <f>IFERROR(IF(VLOOKUP($A80, forecast!$A:$AS, 44, FALSE)="", "", (VLOOKUP($A80, forecast!$A:$AS, 44, FALSE)-$H80)/$H80), "")
</f>
        <v/>
      </c>
      <c r="AR80" s="31" t="str">
        <f>IFERROR(IF(VLOOKUP($A80, forecast!$A:$AS, 45, FALSE)="", "", (VLOOKUP($A80, forecast!$A:$AS, 45, FALSE)-$H80)/$H80), "")
</f>
        <v/>
      </c>
    </row>
    <row r="81">
      <c r="B81" s="16"/>
      <c r="C81" s="17"/>
      <c r="D81" s="18" t="str">
        <f>IFERROR(VLOOKUP($A81, carteira!$A:$F, 6, FALSE)*H81, "")</f>
        <v/>
      </c>
      <c r="E81" s="19" t="str">
        <f>IFERROR(VLOOKUP($A81, carteira!$A:$C, 3, FALSE), "")</f>
        <v/>
      </c>
      <c r="F81" s="20" t="str">
        <f t="shared" si="1"/>
        <v/>
      </c>
      <c r="G81" s="21"/>
      <c r="H81" s="22" t="str">
        <f>IFERROR(__xludf.DUMMYFUNCTION("IF(ISBLANK(A81), """", HYPERLINK(""https://br.tradingview.com/chart/hAM5aSQ3/?symbol=BMFBOVESPA%3A"" &amp; $A81,GOOGLEFINANCE(""BVMF:""&amp;$A81, ""price"")))"),"")</f>
        <v/>
      </c>
      <c r="I81" s="23" t="str">
        <f>IFERROR(__xludf.DUMMYFUNCTION("IF($H81, ($H81 - INDEX(SORT(GOOGLEFINANCE(""BVMF:""&amp;$A81,""close"", $B$1-7, $B$1), 1, false), 3,2))/$H81, """")"),"")</f>
        <v/>
      </c>
      <c r="J81" s="24" t="str">
        <f>IFERROR(__xludf.DUMMYFUNCTION("IF(ISBLANK(A81), """", SPARKLINE(INDEX(GOOGLEFINANCE(""BVMF:""&amp;$A81, ""price"", EDATE($B$1, -1), $B$1), ,2)))"),"")</f>
        <v/>
      </c>
      <c r="K81" s="23" t="str">
        <f>IFERROR(__xludf.DUMMYFUNCTION("IF($H81, ($H81 - INDEX(GOOGLEFINANCE(""BVMF:""&amp;$A81,""close"", $B$1-30, $B$1), 2,2))/$H81, """")"),"")</f>
        <v/>
      </c>
      <c r="L81" s="24" t="str">
        <f>IFERROR(__xludf.DUMMYFUNCTION("IF(ISBLANK(A81), """", SPARKLINE(INDEX(GOOGLEFINANCE(""BVMF:""&amp;$A81, ""price"", EDATE($B$1, -12), $B$1), ,2)))"),"")</f>
        <v/>
      </c>
      <c r="M81" s="23" t="str">
        <f>IFERROR(__xludf.DUMMYFUNCTION("IF($H81, ($H81 - INDEX(GOOGLEFINANCE(""BVMF:""&amp;$A81,""close"", $B$1-365, $B$1), 2,2))/$H81, """")"),"")</f>
        <v/>
      </c>
      <c r="N81" s="24" t="str">
        <f>IFERROR(__xludf.DUMMYFUNCTION("IF(ISBLANK(A81), """", SPARKLINE(INDEX(GOOGLEFINANCE(""BVMF:""&amp;$A81, ""price"", EDATE($B$1, -60), $B$1), ,2)))"),"")</f>
        <v/>
      </c>
      <c r="O81" s="23" t="str">
        <f>IFERROR(__xludf.DUMMYFUNCTION("IF($H81, ($H81 - INDEX(GOOGLEFINANCE(""BVMF:""&amp;$A81,""close"", $B$1-1825, $B$1), 2,2))/$H81, """")"),"")</f>
        <v/>
      </c>
      <c r="P81" s="25" t="str">
        <f t="shared" si="2"/>
        <v/>
      </c>
      <c r="Q81" s="25" t="str">
        <f t="shared" si="3"/>
        <v/>
      </c>
      <c r="R81" s="25" t="str">
        <f t="shared" si="4"/>
        <v/>
      </c>
      <c r="S81" s="26" t="str">
        <f>IFERROR(VLOOKUP($A81, fundamentus!$A:$S, 19, FALSE)/1000000000, "")</f>
        <v/>
      </c>
      <c r="T81" s="27" t="str">
        <f>IFERROR(VLOOKUP($A81, statusinvest!$A:$Z, 26, FALSE)/1000000, "")</f>
        <v/>
      </c>
      <c r="U81" s="24" t="str">
        <f>IFERROR(VLOOKUP($A81, statusinvest!$A:$D, 4, FALSE), "")</f>
        <v/>
      </c>
      <c r="V81" s="24" t="str">
        <f>IFERROR(VLOOKUP($A81, statusinvest!$A:$E, 5, FALSE), "")</f>
        <v/>
      </c>
      <c r="W81" s="28" t="str">
        <f>IFERROR(1/VLOOKUP($A81, statusinvest!$A:$K, 11, FALSE), "")</f>
        <v/>
      </c>
      <c r="X81" s="24" t="str">
        <f>IFERROR(VLOOKUP($A81, statusinvest!$A:$R, 18, FALSE), "")</f>
        <v/>
      </c>
      <c r="Y81" s="24" t="str">
        <f>IFERROR(VLOOKUP($A81, statusinvest!$A:$T, 20, FALSE), "")</f>
        <v/>
      </c>
      <c r="Z81" s="24" t="str">
        <f>IFERROR(VLOOKUP($A81, statusinvest!$A:$I, 9, FALSE), "")</f>
        <v/>
      </c>
      <c r="AA81" s="24" t="str">
        <f>IFERROR(VLOOKUP($A81, statusinvest!$A:$M, 13, FALSE), "")</f>
        <v/>
      </c>
      <c r="AB81" s="24" t="str">
        <f>IFERROR(VLOOKUP($A81, statusinvest!$A:$Q, 17, FALSE), "")</f>
        <v/>
      </c>
      <c r="AC81" s="17" t="str">
        <f>IFERROR(VLOOKUP($A81, statusinvest!$A:$Z, 25, FALSE), "")</f>
        <v/>
      </c>
      <c r="AD81" s="17" t="str">
        <f>IFERROR(VLOOKUP($A81, statusinvest!$A:$C, 3, FALSE), "")</f>
        <v/>
      </c>
      <c r="AF81" s="29" t="str">
        <f>IFERROR(VLOOKUP($A81, forecast!$A:$F, 2, FALSE), "")</f>
        <v/>
      </c>
      <c r="AG81" s="29" t="str">
        <f>IFERROR(VLOOKUP($A81, forecast!$A:$F, 3, FALSE), "")</f>
        <v/>
      </c>
      <c r="AH81" s="29" t="str">
        <f>IFERROR(VLOOKUP($A81, forecast!$A:$F, 4, FALSE), "")</f>
        <v/>
      </c>
      <c r="AI81" s="29" t="str">
        <f>IFERROR(VLOOKUP($A81, forecast!$A:$F, 5, FALSE), "")</f>
        <v/>
      </c>
      <c r="AJ81" s="29" t="str">
        <f>IFERROR(VLOOKUP($A81, forecast!$A:$F, 6, FALSE), "")</f>
        <v/>
      </c>
      <c r="AK81" s="30" t="str">
        <f>IFERROR(VLOOKUP($A81, forecast!$A:$AS, 38, FALSE), "")</f>
        <v/>
      </c>
      <c r="AL81" s="30" t="str">
        <f>IFERROR(VLOOKUP($A81, forecast!$A:$AS, 39, FALSE), "")</f>
        <v/>
      </c>
      <c r="AM81" s="30" t="str">
        <f>IFERROR(VLOOKUP($A81, forecast!$A:$AS, 40, FALSE), "")</f>
        <v/>
      </c>
      <c r="AN81" s="30" t="str">
        <f>IFERROR(VLOOKUP($A81, forecast!$A:$AS, 41, FALSE), "")</f>
        <v/>
      </c>
      <c r="AO81" s="30" t="str">
        <f>IFERROR(VLOOKUP($A81, forecast!$A:$AS, 42, FALSE), "")</f>
        <v/>
      </c>
      <c r="AP81" s="31" t="str">
        <f>IFERROR(IF(VLOOKUP($A81, forecast!$A:$AS, 43, FALSE)="", "", (VLOOKUP($A81, forecast!$A:$AS, 43, FALSE)-$H81)/$H81), "")
</f>
        <v/>
      </c>
      <c r="AQ81" s="31" t="str">
        <f>IFERROR(IF(VLOOKUP($A81, forecast!$A:$AS, 44, FALSE)="", "", (VLOOKUP($A81, forecast!$A:$AS, 44, FALSE)-$H81)/$H81), "")
</f>
        <v/>
      </c>
      <c r="AR81" s="31" t="str">
        <f>IFERROR(IF(VLOOKUP($A81, forecast!$A:$AS, 45, FALSE)="", "", (VLOOKUP($A81, forecast!$A:$AS, 45, FALSE)-$H81)/$H81), "")
</f>
        <v/>
      </c>
    </row>
    <row r="82">
      <c r="B82" s="16"/>
      <c r="C82" s="17"/>
      <c r="D82" s="18" t="str">
        <f>IFERROR(VLOOKUP($A82, carteira!$A:$F, 6, FALSE)*H82, "")</f>
        <v/>
      </c>
      <c r="E82" s="19" t="str">
        <f>IFERROR(VLOOKUP($A82, carteira!$A:$C, 3, FALSE), "")</f>
        <v/>
      </c>
      <c r="F82" s="20" t="str">
        <f t="shared" si="1"/>
        <v/>
      </c>
      <c r="G82" s="21"/>
      <c r="H82" s="22" t="str">
        <f>IFERROR(__xludf.DUMMYFUNCTION("IF(ISBLANK(A82), """", HYPERLINK(""https://br.tradingview.com/chart/hAM5aSQ3/?symbol=BMFBOVESPA%3A"" &amp; $A82,GOOGLEFINANCE(""BVMF:""&amp;$A82, ""price"")))"),"")</f>
        <v/>
      </c>
      <c r="I82" s="23" t="str">
        <f>IFERROR(__xludf.DUMMYFUNCTION("IF($H82, ($H82 - INDEX(SORT(GOOGLEFINANCE(""BVMF:""&amp;$A82,""close"", $B$1-7, $B$1), 1, false), 3,2))/$H82, """")"),"")</f>
        <v/>
      </c>
      <c r="J82" s="24" t="str">
        <f>IFERROR(__xludf.DUMMYFUNCTION("IF(ISBLANK(A82), """", SPARKLINE(INDEX(GOOGLEFINANCE(""BVMF:""&amp;$A82, ""price"", EDATE($B$1, -1), $B$1), ,2)))"),"")</f>
        <v/>
      </c>
      <c r="K82" s="23" t="str">
        <f>IFERROR(__xludf.DUMMYFUNCTION("IF($H82, ($H82 - INDEX(GOOGLEFINANCE(""BVMF:""&amp;$A82,""close"", $B$1-30, $B$1), 2,2))/$H82, """")"),"")</f>
        <v/>
      </c>
      <c r="L82" s="24" t="str">
        <f>IFERROR(__xludf.DUMMYFUNCTION("IF(ISBLANK(A82), """", SPARKLINE(INDEX(GOOGLEFINANCE(""BVMF:""&amp;$A82, ""price"", EDATE($B$1, -12), $B$1), ,2)))"),"")</f>
        <v/>
      </c>
      <c r="M82" s="23" t="str">
        <f>IFERROR(__xludf.DUMMYFUNCTION("IF($H82, ($H82 - INDEX(GOOGLEFINANCE(""BVMF:""&amp;$A82,""close"", $B$1-365, $B$1), 2,2))/$H82, """")"),"")</f>
        <v/>
      </c>
      <c r="N82" s="24" t="str">
        <f>IFERROR(__xludf.DUMMYFUNCTION("IF(ISBLANK(A82), """", SPARKLINE(INDEX(GOOGLEFINANCE(""BVMF:""&amp;$A82, ""price"", EDATE($B$1, -60), $B$1), ,2)))"),"")</f>
        <v/>
      </c>
      <c r="O82" s="23" t="str">
        <f>IFERROR(__xludf.DUMMYFUNCTION("IF($H82, ($H82 - INDEX(GOOGLEFINANCE(""BVMF:""&amp;$A82,""close"", $B$1-1825, $B$1), 2,2))/$H82, """")"),"")</f>
        <v/>
      </c>
      <c r="P82" s="25" t="str">
        <f t="shared" si="2"/>
        <v/>
      </c>
      <c r="Q82" s="25" t="str">
        <f t="shared" si="3"/>
        <v/>
      </c>
      <c r="R82" s="25" t="str">
        <f t="shared" si="4"/>
        <v/>
      </c>
      <c r="S82" s="26" t="str">
        <f>IFERROR(VLOOKUP($A82, fundamentus!$A:$S, 19, FALSE)/1000000000, "")</f>
        <v/>
      </c>
      <c r="T82" s="27" t="str">
        <f>IFERROR(VLOOKUP($A82, statusinvest!$A:$Z, 26, FALSE)/1000000, "")</f>
        <v/>
      </c>
      <c r="U82" s="24" t="str">
        <f>IFERROR(VLOOKUP($A82, statusinvest!$A:$D, 4, FALSE), "")</f>
        <v/>
      </c>
      <c r="V82" s="24" t="str">
        <f>IFERROR(VLOOKUP($A82, statusinvest!$A:$E, 5, FALSE), "")</f>
        <v/>
      </c>
      <c r="W82" s="28" t="str">
        <f>IFERROR(1/VLOOKUP($A82, statusinvest!$A:$K, 11, FALSE), "")</f>
        <v/>
      </c>
      <c r="X82" s="24" t="str">
        <f>IFERROR(VLOOKUP($A82, statusinvest!$A:$R, 18, FALSE), "")</f>
        <v/>
      </c>
      <c r="Y82" s="24" t="str">
        <f>IFERROR(VLOOKUP($A82, statusinvest!$A:$T, 20, FALSE), "")</f>
        <v/>
      </c>
      <c r="Z82" s="24" t="str">
        <f>IFERROR(VLOOKUP($A82, statusinvest!$A:$I, 9, FALSE), "")</f>
        <v/>
      </c>
      <c r="AA82" s="24" t="str">
        <f>IFERROR(VLOOKUP($A82, statusinvest!$A:$M, 13, FALSE), "")</f>
        <v/>
      </c>
      <c r="AB82" s="24" t="str">
        <f>IFERROR(VLOOKUP($A82, statusinvest!$A:$Q, 17, FALSE), "")</f>
        <v/>
      </c>
      <c r="AC82" s="17" t="str">
        <f>IFERROR(VLOOKUP($A82, statusinvest!$A:$Z, 25, FALSE), "")</f>
        <v/>
      </c>
      <c r="AD82" s="17" t="str">
        <f>IFERROR(VLOOKUP($A82, statusinvest!$A:$C, 3, FALSE), "")</f>
        <v/>
      </c>
      <c r="AF82" s="29" t="str">
        <f>IFERROR(VLOOKUP($A82, forecast!$A:$F, 2, FALSE), "")</f>
        <v/>
      </c>
      <c r="AG82" s="29" t="str">
        <f>IFERROR(VLOOKUP($A82, forecast!$A:$F, 3, FALSE), "")</f>
        <v/>
      </c>
      <c r="AH82" s="29" t="str">
        <f>IFERROR(VLOOKUP($A82, forecast!$A:$F, 4, FALSE), "")</f>
        <v/>
      </c>
      <c r="AI82" s="29" t="str">
        <f>IFERROR(VLOOKUP($A82, forecast!$A:$F, 5, FALSE), "")</f>
        <v/>
      </c>
      <c r="AJ82" s="29" t="str">
        <f>IFERROR(VLOOKUP($A82, forecast!$A:$F, 6, FALSE), "")</f>
        <v/>
      </c>
      <c r="AK82" s="30" t="str">
        <f>IFERROR(VLOOKUP($A82, forecast!$A:$AS, 38, FALSE), "")</f>
        <v/>
      </c>
      <c r="AL82" s="30" t="str">
        <f>IFERROR(VLOOKUP($A82, forecast!$A:$AS, 39, FALSE), "")</f>
        <v/>
      </c>
      <c r="AM82" s="30" t="str">
        <f>IFERROR(VLOOKUP($A82, forecast!$A:$AS, 40, FALSE), "")</f>
        <v/>
      </c>
      <c r="AN82" s="30" t="str">
        <f>IFERROR(VLOOKUP($A82, forecast!$A:$AS, 41, FALSE), "")</f>
        <v/>
      </c>
      <c r="AO82" s="30" t="str">
        <f>IFERROR(VLOOKUP($A82, forecast!$A:$AS, 42, FALSE), "")</f>
        <v/>
      </c>
      <c r="AP82" s="31" t="str">
        <f>IFERROR(IF(VLOOKUP($A82, forecast!$A:$AS, 43, FALSE)="", "", (VLOOKUP($A82, forecast!$A:$AS, 43, FALSE)-$H82)/$H82), "")
</f>
        <v/>
      </c>
      <c r="AQ82" s="31" t="str">
        <f>IFERROR(IF(VLOOKUP($A82, forecast!$A:$AS, 44, FALSE)="", "", (VLOOKUP($A82, forecast!$A:$AS, 44, FALSE)-$H82)/$H82), "")
</f>
        <v/>
      </c>
      <c r="AR82" s="31" t="str">
        <f>IFERROR(IF(VLOOKUP($A82, forecast!$A:$AS, 45, FALSE)="", "", (VLOOKUP($A82, forecast!$A:$AS, 45, FALSE)-$H82)/$H82), "")
</f>
        <v/>
      </c>
    </row>
    <row r="83">
      <c r="B83" s="16"/>
      <c r="C83" s="17"/>
      <c r="D83" s="18" t="str">
        <f>IFERROR(VLOOKUP($A83, carteira!$A:$F, 6, FALSE)*H83, "")</f>
        <v/>
      </c>
      <c r="E83" s="19" t="str">
        <f>IFERROR(VLOOKUP($A83, carteira!$A:$C, 3, FALSE), "")</f>
        <v/>
      </c>
      <c r="F83" s="20" t="str">
        <f t="shared" si="1"/>
        <v/>
      </c>
      <c r="G83" s="21"/>
      <c r="H83" s="22" t="str">
        <f>IFERROR(__xludf.DUMMYFUNCTION("IF(ISBLANK(A83), """", HYPERLINK(""https://br.tradingview.com/chart/hAM5aSQ3/?symbol=BMFBOVESPA%3A"" &amp; $A83,GOOGLEFINANCE(""BVMF:""&amp;$A83, ""price"")))"),"")</f>
        <v/>
      </c>
      <c r="I83" s="23" t="str">
        <f>IFERROR(__xludf.DUMMYFUNCTION("IF($H83, ($H83 - INDEX(SORT(GOOGLEFINANCE(""BVMF:""&amp;$A83,""close"", $B$1-7, $B$1), 1, false), 3,2))/$H83, """")"),"")</f>
        <v/>
      </c>
      <c r="J83" s="24" t="str">
        <f>IFERROR(__xludf.DUMMYFUNCTION("IF(ISBLANK(A83), """", SPARKLINE(INDEX(GOOGLEFINANCE(""BVMF:""&amp;$A83, ""price"", EDATE($B$1, -1), $B$1), ,2)))"),"")</f>
        <v/>
      </c>
      <c r="K83" s="23" t="str">
        <f>IFERROR(__xludf.DUMMYFUNCTION("IF($H83, ($H83 - INDEX(GOOGLEFINANCE(""BVMF:""&amp;$A83,""close"", $B$1-30, $B$1), 2,2))/$H83, """")"),"")</f>
        <v/>
      </c>
      <c r="L83" s="24" t="str">
        <f>IFERROR(__xludf.DUMMYFUNCTION("IF(ISBLANK(A83), """", SPARKLINE(INDEX(GOOGLEFINANCE(""BVMF:""&amp;$A83, ""price"", EDATE($B$1, -12), $B$1), ,2)))"),"")</f>
        <v/>
      </c>
      <c r="M83" s="23" t="str">
        <f>IFERROR(__xludf.DUMMYFUNCTION("IF($H83, ($H83 - INDEX(GOOGLEFINANCE(""BVMF:""&amp;$A83,""close"", $B$1-365, $B$1), 2,2))/$H83, """")"),"")</f>
        <v/>
      </c>
      <c r="N83" s="24" t="str">
        <f>IFERROR(__xludf.DUMMYFUNCTION("IF(ISBLANK(A83), """", SPARKLINE(INDEX(GOOGLEFINANCE(""BVMF:""&amp;$A83, ""price"", EDATE($B$1, -60), $B$1), ,2)))"),"")</f>
        <v/>
      </c>
      <c r="O83" s="23" t="str">
        <f>IFERROR(__xludf.DUMMYFUNCTION("IF($H83, ($H83 - INDEX(GOOGLEFINANCE(""BVMF:""&amp;$A83,""close"", $B$1-1825, $B$1), 2,2))/$H83, """")"),"")</f>
        <v/>
      </c>
      <c r="P83" s="25" t="str">
        <f t="shared" si="2"/>
        <v/>
      </c>
      <c r="Q83" s="25" t="str">
        <f t="shared" si="3"/>
        <v/>
      </c>
      <c r="R83" s="25" t="str">
        <f t="shared" si="4"/>
        <v/>
      </c>
      <c r="S83" s="26" t="str">
        <f>IFERROR(VLOOKUP($A83, fundamentus!$A:$S, 19, FALSE)/1000000000, "")</f>
        <v/>
      </c>
      <c r="T83" s="27" t="str">
        <f>IFERROR(VLOOKUP($A83, statusinvest!$A:$Z, 26, FALSE)/1000000, "")</f>
        <v/>
      </c>
      <c r="U83" s="24" t="str">
        <f>IFERROR(VLOOKUP($A83, statusinvest!$A:$D, 4, FALSE), "")</f>
        <v/>
      </c>
      <c r="V83" s="24" t="str">
        <f>IFERROR(VLOOKUP($A83, statusinvest!$A:$E, 5, FALSE), "")</f>
        <v/>
      </c>
      <c r="W83" s="28" t="str">
        <f>IFERROR(1/VLOOKUP($A83, statusinvest!$A:$K, 11, FALSE), "")</f>
        <v/>
      </c>
      <c r="X83" s="24" t="str">
        <f>IFERROR(VLOOKUP($A83, statusinvest!$A:$R, 18, FALSE), "")</f>
        <v/>
      </c>
      <c r="Y83" s="24" t="str">
        <f>IFERROR(VLOOKUP($A83, statusinvest!$A:$T, 20, FALSE), "")</f>
        <v/>
      </c>
      <c r="Z83" s="24" t="str">
        <f>IFERROR(VLOOKUP($A83, statusinvest!$A:$I, 9, FALSE), "")</f>
        <v/>
      </c>
      <c r="AA83" s="24" t="str">
        <f>IFERROR(VLOOKUP($A83, statusinvest!$A:$M, 13, FALSE), "")</f>
        <v/>
      </c>
      <c r="AB83" s="24" t="str">
        <f>IFERROR(VLOOKUP($A83, statusinvest!$A:$Q, 17, FALSE), "")</f>
        <v/>
      </c>
      <c r="AC83" s="17" t="str">
        <f>IFERROR(VLOOKUP($A83, statusinvest!$A:$Z, 25, FALSE), "")</f>
        <v/>
      </c>
      <c r="AD83" s="17" t="str">
        <f>IFERROR(VLOOKUP($A83, statusinvest!$A:$C, 3, FALSE), "")</f>
        <v/>
      </c>
      <c r="AF83" s="29" t="str">
        <f>IFERROR(VLOOKUP($A83, forecast!$A:$F, 2, FALSE), "")</f>
        <v/>
      </c>
      <c r="AG83" s="29" t="str">
        <f>IFERROR(VLOOKUP($A83, forecast!$A:$F, 3, FALSE), "")</f>
        <v/>
      </c>
      <c r="AH83" s="29" t="str">
        <f>IFERROR(VLOOKUP($A83, forecast!$A:$F, 4, FALSE), "")</f>
        <v/>
      </c>
      <c r="AI83" s="29" t="str">
        <f>IFERROR(VLOOKUP($A83, forecast!$A:$F, 5, FALSE), "")</f>
        <v/>
      </c>
      <c r="AJ83" s="29" t="str">
        <f>IFERROR(VLOOKUP($A83, forecast!$A:$F, 6, FALSE), "")</f>
        <v/>
      </c>
      <c r="AK83" s="30" t="str">
        <f>IFERROR(VLOOKUP($A83, forecast!$A:$AS, 38, FALSE), "")</f>
        <v/>
      </c>
      <c r="AL83" s="30" t="str">
        <f>IFERROR(VLOOKUP($A83, forecast!$A:$AS, 39, FALSE), "")</f>
        <v/>
      </c>
      <c r="AM83" s="30" t="str">
        <f>IFERROR(VLOOKUP($A83, forecast!$A:$AS, 40, FALSE), "")</f>
        <v/>
      </c>
      <c r="AN83" s="30" t="str">
        <f>IFERROR(VLOOKUP($A83, forecast!$A:$AS, 41, FALSE), "")</f>
        <v/>
      </c>
      <c r="AO83" s="30" t="str">
        <f>IFERROR(VLOOKUP($A83, forecast!$A:$AS, 42, FALSE), "")</f>
        <v/>
      </c>
      <c r="AP83" s="31" t="str">
        <f>IFERROR(IF(VLOOKUP($A83, forecast!$A:$AS, 43, FALSE)="", "", (VLOOKUP($A83, forecast!$A:$AS, 43, FALSE)-$H83)/$H83), "")
</f>
        <v/>
      </c>
      <c r="AQ83" s="31" t="str">
        <f>IFERROR(IF(VLOOKUP($A83, forecast!$A:$AS, 44, FALSE)="", "", (VLOOKUP($A83, forecast!$A:$AS, 44, FALSE)-$H83)/$H83), "")
</f>
        <v/>
      </c>
      <c r="AR83" s="31" t="str">
        <f>IFERROR(IF(VLOOKUP($A83, forecast!$A:$AS, 45, FALSE)="", "", (VLOOKUP($A83, forecast!$A:$AS, 45, FALSE)-$H83)/$H83), "")
</f>
        <v/>
      </c>
    </row>
    <row r="84">
      <c r="B84" s="16"/>
      <c r="C84" s="17"/>
      <c r="D84" s="18" t="str">
        <f>IFERROR(VLOOKUP($A84, carteira!$A:$F, 6, FALSE)*H84, "")</f>
        <v/>
      </c>
      <c r="E84" s="19" t="str">
        <f>IFERROR(VLOOKUP($A84, carteira!$A:$C, 3, FALSE), "")</f>
        <v/>
      </c>
      <c r="F84" s="20" t="str">
        <f t="shared" si="1"/>
        <v/>
      </c>
      <c r="G84" s="21"/>
      <c r="H84" s="22" t="str">
        <f>IFERROR(__xludf.DUMMYFUNCTION("IF(ISBLANK(A84), """", HYPERLINK(""https://br.tradingview.com/chart/hAM5aSQ3/?symbol=BMFBOVESPA%3A"" &amp; $A84,GOOGLEFINANCE(""BVMF:""&amp;$A84, ""price"")))"),"")</f>
        <v/>
      </c>
      <c r="I84" s="23" t="str">
        <f>IFERROR(__xludf.DUMMYFUNCTION("IF($H84, ($H84 - INDEX(SORT(GOOGLEFINANCE(""BVMF:""&amp;$A84,""close"", $B$1-7, $B$1), 1, false), 3,2))/$H84, """")"),"")</f>
        <v/>
      </c>
      <c r="J84" s="24" t="str">
        <f>IFERROR(__xludf.DUMMYFUNCTION("IF(ISBLANK(A84), """", SPARKLINE(INDEX(GOOGLEFINANCE(""BVMF:""&amp;$A84, ""price"", EDATE($B$1, -1), $B$1), ,2)))"),"")</f>
        <v/>
      </c>
      <c r="K84" s="23" t="str">
        <f>IFERROR(__xludf.DUMMYFUNCTION("IF($H84, ($H84 - INDEX(GOOGLEFINANCE(""BVMF:""&amp;$A84,""close"", $B$1-30, $B$1), 2,2))/$H84, """")"),"")</f>
        <v/>
      </c>
      <c r="L84" s="24" t="str">
        <f>IFERROR(__xludf.DUMMYFUNCTION("IF(ISBLANK(A84), """", SPARKLINE(INDEX(GOOGLEFINANCE(""BVMF:""&amp;$A84, ""price"", EDATE($B$1, -12), $B$1), ,2)))"),"")</f>
        <v/>
      </c>
      <c r="M84" s="23" t="str">
        <f>IFERROR(__xludf.DUMMYFUNCTION("IF($H84, ($H84 - INDEX(GOOGLEFINANCE(""BVMF:""&amp;$A84,""close"", $B$1-365, $B$1), 2,2))/$H84, """")"),"")</f>
        <v/>
      </c>
      <c r="N84" s="24" t="str">
        <f>IFERROR(__xludf.DUMMYFUNCTION("IF(ISBLANK(A84), """", SPARKLINE(INDEX(GOOGLEFINANCE(""BVMF:""&amp;$A84, ""price"", EDATE($B$1, -60), $B$1), ,2)))"),"")</f>
        <v/>
      </c>
      <c r="O84" s="23" t="str">
        <f>IFERROR(__xludf.DUMMYFUNCTION("IF($H84, ($H84 - INDEX(GOOGLEFINANCE(""BVMF:""&amp;$A84,""close"", $B$1-1825, $B$1), 2,2))/$H84, """")"),"")</f>
        <v/>
      </c>
      <c r="P84" s="25" t="str">
        <f t="shared" si="2"/>
        <v/>
      </c>
      <c r="Q84" s="25" t="str">
        <f t="shared" si="3"/>
        <v/>
      </c>
      <c r="R84" s="25" t="str">
        <f t="shared" si="4"/>
        <v/>
      </c>
      <c r="S84" s="26" t="str">
        <f>IFERROR(VLOOKUP($A84, fundamentus!$A:$S, 19, FALSE)/1000000000, "")</f>
        <v/>
      </c>
      <c r="T84" s="27" t="str">
        <f>IFERROR(VLOOKUP($A84, statusinvest!$A:$Z, 26, FALSE)/1000000, "")</f>
        <v/>
      </c>
      <c r="U84" s="24" t="str">
        <f>IFERROR(VLOOKUP($A84, statusinvest!$A:$D, 4, FALSE), "")</f>
        <v/>
      </c>
      <c r="V84" s="24" t="str">
        <f>IFERROR(VLOOKUP($A84, statusinvest!$A:$E, 5, FALSE), "")</f>
        <v/>
      </c>
      <c r="W84" s="28" t="str">
        <f>IFERROR(1/VLOOKUP($A84, statusinvest!$A:$K, 11, FALSE), "")</f>
        <v/>
      </c>
      <c r="X84" s="24" t="str">
        <f>IFERROR(VLOOKUP($A84, statusinvest!$A:$R, 18, FALSE), "")</f>
        <v/>
      </c>
      <c r="Y84" s="24" t="str">
        <f>IFERROR(VLOOKUP($A84, statusinvest!$A:$T, 20, FALSE), "")</f>
        <v/>
      </c>
      <c r="Z84" s="24" t="str">
        <f>IFERROR(VLOOKUP($A84, statusinvest!$A:$I, 9, FALSE), "")</f>
        <v/>
      </c>
      <c r="AA84" s="24" t="str">
        <f>IFERROR(VLOOKUP($A84, statusinvest!$A:$M, 13, FALSE), "")</f>
        <v/>
      </c>
      <c r="AB84" s="24" t="str">
        <f>IFERROR(VLOOKUP($A84, statusinvest!$A:$Q, 17, FALSE), "")</f>
        <v/>
      </c>
      <c r="AC84" s="17" t="str">
        <f>IFERROR(VLOOKUP($A84, statusinvest!$A:$Z, 25, FALSE), "")</f>
        <v/>
      </c>
      <c r="AD84" s="17" t="str">
        <f>IFERROR(VLOOKUP($A84, statusinvest!$A:$C, 3, FALSE), "")</f>
        <v/>
      </c>
      <c r="AF84" s="29" t="str">
        <f>IFERROR(VLOOKUP($A84, forecast!$A:$F, 2, FALSE), "")</f>
        <v/>
      </c>
      <c r="AG84" s="29" t="str">
        <f>IFERROR(VLOOKUP($A84, forecast!$A:$F, 3, FALSE), "")</f>
        <v/>
      </c>
      <c r="AH84" s="29" t="str">
        <f>IFERROR(VLOOKUP($A84, forecast!$A:$F, 4, FALSE), "")</f>
        <v/>
      </c>
      <c r="AI84" s="29" t="str">
        <f>IFERROR(VLOOKUP($A84, forecast!$A:$F, 5, FALSE), "")</f>
        <v/>
      </c>
      <c r="AJ84" s="29" t="str">
        <f>IFERROR(VLOOKUP($A84, forecast!$A:$F, 6, FALSE), "")</f>
        <v/>
      </c>
      <c r="AK84" s="30" t="str">
        <f>IFERROR(VLOOKUP($A84, forecast!$A:$AS, 38, FALSE), "")</f>
        <v/>
      </c>
      <c r="AL84" s="30" t="str">
        <f>IFERROR(VLOOKUP($A84, forecast!$A:$AS, 39, FALSE), "")</f>
        <v/>
      </c>
      <c r="AM84" s="30" t="str">
        <f>IFERROR(VLOOKUP($A84, forecast!$A:$AS, 40, FALSE), "")</f>
        <v/>
      </c>
      <c r="AN84" s="30" t="str">
        <f>IFERROR(VLOOKUP($A84, forecast!$A:$AS, 41, FALSE), "")</f>
        <v/>
      </c>
      <c r="AO84" s="30" t="str">
        <f>IFERROR(VLOOKUP($A84, forecast!$A:$AS, 42, FALSE), "")</f>
        <v/>
      </c>
      <c r="AP84" s="31" t="str">
        <f>IFERROR(IF(VLOOKUP($A84, forecast!$A:$AS, 43, FALSE)="", "", (VLOOKUP($A84, forecast!$A:$AS, 43, FALSE)-$H84)/$H84), "")
</f>
        <v/>
      </c>
      <c r="AQ84" s="31" t="str">
        <f>IFERROR(IF(VLOOKUP($A84, forecast!$A:$AS, 44, FALSE)="", "", (VLOOKUP($A84, forecast!$A:$AS, 44, FALSE)-$H84)/$H84), "")
</f>
        <v/>
      </c>
      <c r="AR84" s="31" t="str">
        <f>IFERROR(IF(VLOOKUP($A84, forecast!$A:$AS, 45, FALSE)="", "", (VLOOKUP($A84, forecast!$A:$AS, 45, FALSE)-$H84)/$H84), "")
</f>
        <v/>
      </c>
    </row>
    <row r="85">
      <c r="B85" s="16"/>
      <c r="C85" s="17"/>
      <c r="D85" s="18" t="str">
        <f>IFERROR(VLOOKUP($A85, carteira!$A:$F, 6, FALSE)*H85, "")</f>
        <v/>
      </c>
      <c r="E85" s="19" t="str">
        <f>IFERROR(VLOOKUP($A85, carteira!$A:$C, 3, FALSE), "")</f>
        <v/>
      </c>
      <c r="F85" s="20" t="str">
        <f t="shared" si="1"/>
        <v/>
      </c>
      <c r="G85" s="21"/>
      <c r="H85" s="22" t="str">
        <f>IFERROR(__xludf.DUMMYFUNCTION("IF(ISBLANK(A85), """", HYPERLINK(""https://br.tradingview.com/chart/hAM5aSQ3/?symbol=BMFBOVESPA%3A"" &amp; $A85,GOOGLEFINANCE(""BVMF:""&amp;$A85, ""price"")))"),"")</f>
        <v/>
      </c>
      <c r="I85" s="23" t="str">
        <f>IFERROR(__xludf.DUMMYFUNCTION("IF($H85, ($H85 - INDEX(SORT(GOOGLEFINANCE(""BVMF:""&amp;$A85,""close"", $B$1-7, $B$1), 1, false), 3,2))/$H85, """")"),"")</f>
        <v/>
      </c>
      <c r="J85" s="24" t="str">
        <f>IFERROR(__xludf.DUMMYFUNCTION("IF(ISBLANK(A85), """", SPARKLINE(INDEX(GOOGLEFINANCE(""BVMF:""&amp;$A85, ""price"", EDATE($B$1, -1), $B$1), ,2)))"),"")</f>
        <v/>
      </c>
      <c r="K85" s="23" t="str">
        <f>IFERROR(__xludf.DUMMYFUNCTION("IF($H85, ($H85 - INDEX(GOOGLEFINANCE(""BVMF:""&amp;$A85,""close"", $B$1-30, $B$1), 2,2))/$H85, """")"),"")</f>
        <v/>
      </c>
      <c r="L85" s="24" t="str">
        <f>IFERROR(__xludf.DUMMYFUNCTION("IF(ISBLANK(A85), """", SPARKLINE(INDEX(GOOGLEFINANCE(""BVMF:""&amp;$A85, ""price"", EDATE($B$1, -12), $B$1), ,2)))"),"")</f>
        <v/>
      </c>
      <c r="M85" s="23" t="str">
        <f>IFERROR(__xludf.DUMMYFUNCTION("IF($H85, ($H85 - INDEX(GOOGLEFINANCE(""BVMF:""&amp;$A85,""close"", $B$1-365, $B$1), 2,2))/$H85, """")"),"")</f>
        <v/>
      </c>
      <c r="N85" s="24" t="str">
        <f>IFERROR(__xludf.DUMMYFUNCTION("IF(ISBLANK(A85), """", SPARKLINE(INDEX(GOOGLEFINANCE(""BVMF:""&amp;$A85, ""price"", EDATE($B$1, -60), $B$1), ,2)))"),"")</f>
        <v/>
      </c>
      <c r="O85" s="23" t="str">
        <f>IFERROR(__xludf.DUMMYFUNCTION("IF($H85, ($H85 - INDEX(GOOGLEFINANCE(""BVMF:""&amp;$A85,""close"", $B$1-1825, $B$1), 2,2))/$H85, """")"),"")</f>
        <v/>
      </c>
      <c r="P85" s="25" t="str">
        <f t="shared" si="2"/>
        <v/>
      </c>
      <c r="Q85" s="25" t="str">
        <f t="shared" si="3"/>
        <v/>
      </c>
      <c r="R85" s="25" t="str">
        <f t="shared" si="4"/>
        <v/>
      </c>
      <c r="S85" s="26" t="str">
        <f>IFERROR(VLOOKUP($A85, fundamentus!$A:$S, 19, FALSE)/1000000000, "")</f>
        <v/>
      </c>
      <c r="T85" s="27" t="str">
        <f>IFERROR(VLOOKUP($A85, statusinvest!$A:$Z, 26, FALSE)/1000000, "")</f>
        <v/>
      </c>
      <c r="U85" s="24" t="str">
        <f>IFERROR(VLOOKUP($A85, statusinvest!$A:$D, 4, FALSE), "")</f>
        <v/>
      </c>
      <c r="V85" s="24" t="str">
        <f>IFERROR(VLOOKUP($A85, statusinvest!$A:$E, 5, FALSE), "")</f>
        <v/>
      </c>
      <c r="W85" s="28" t="str">
        <f>IFERROR(1/VLOOKUP($A85, statusinvest!$A:$K, 11, FALSE), "")</f>
        <v/>
      </c>
      <c r="X85" s="24" t="str">
        <f>IFERROR(VLOOKUP($A85, statusinvest!$A:$R, 18, FALSE), "")</f>
        <v/>
      </c>
      <c r="Y85" s="24" t="str">
        <f>IFERROR(VLOOKUP($A85, statusinvest!$A:$T, 20, FALSE), "")</f>
        <v/>
      </c>
      <c r="Z85" s="24" t="str">
        <f>IFERROR(VLOOKUP($A85, statusinvest!$A:$I, 9, FALSE), "")</f>
        <v/>
      </c>
      <c r="AA85" s="24" t="str">
        <f>IFERROR(VLOOKUP($A85, statusinvest!$A:$M, 13, FALSE), "")</f>
        <v/>
      </c>
      <c r="AB85" s="24" t="str">
        <f>IFERROR(VLOOKUP($A85, statusinvest!$A:$Q, 17, FALSE), "")</f>
        <v/>
      </c>
      <c r="AC85" s="17" t="str">
        <f>IFERROR(VLOOKUP($A85, statusinvest!$A:$Z, 25, FALSE), "")</f>
        <v/>
      </c>
      <c r="AD85" s="17" t="str">
        <f>IFERROR(VLOOKUP($A85, statusinvest!$A:$C, 3, FALSE), "")</f>
        <v/>
      </c>
      <c r="AF85" s="29" t="str">
        <f>IFERROR(VLOOKUP($A85, forecast!$A:$F, 2, FALSE), "")</f>
        <v/>
      </c>
      <c r="AG85" s="29" t="str">
        <f>IFERROR(VLOOKUP($A85, forecast!$A:$F, 3, FALSE), "")</f>
        <v/>
      </c>
      <c r="AH85" s="29" t="str">
        <f>IFERROR(VLOOKUP($A85, forecast!$A:$F, 4, FALSE), "")</f>
        <v/>
      </c>
      <c r="AI85" s="29" t="str">
        <f>IFERROR(VLOOKUP($A85, forecast!$A:$F, 5, FALSE), "")</f>
        <v/>
      </c>
      <c r="AJ85" s="29" t="str">
        <f>IFERROR(VLOOKUP($A85, forecast!$A:$F, 6, FALSE), "")</f>
        <v/>
      </c>
      <c r="AK85" s="30" t="str">
        <f>IFERROR(VLOOKUP($A85, forecast!$A:$AS, 38, FALSE), "")</f>
        <v/>
      </c>
      <c r="AL85" s="30" t="str">
        <f>IFERROR(VLOOKUP($A85, forecast!$A:$AS, 39, FALSE), "")</f>
        <v/>
      </c>
      <c r="AM85" s="30" t="str">
        <f>IFERROR(VLOOKUP($A85, forecast!$A:$AS, 40, FALSE), "")</f>
        <v/>
      </c>
      <c r="AN85" s="30" t="str">
        <f>IFERROR(VLOOKUP($A85, forecast!$A:$AS, 41, FALSE), "")</f>
        <v/>
      </c>
      <c r="AO85" s="30" t="str">
        <f>IFERROR(VLOOKUP($A85, forecast!$A:$AS, 42, FALSE), "")</f>
        <v/>
      </c>
      <c r="AP85" s="31" t="str">
        <f>IFERROR(IF(VLOOKUP($A85, forecast!$A:$AS, 43, FALSE)="", "", (VLOOKUP($A85, forecast!$A:$AS, 43, FALSE)-$H85)/$H85), "")
</f>
        <v/>
      </c>
      <c r="AQ85" s="31" t="str">
        <f>IFERROR(IF(VLOOKUP($A85, forecast!$A:$AS, 44, FALSE)="", "", (VLOOKUP($A85, forecast!$A:$AS, 44, FALSE)-$H85)/$H85), "")
</f>
        <v/>
      </c>
      <c r="AR85" s="31" t="str">
        <f>IFERROR(IF(VLOOKUP($A85, forecast!$A:$AS, 45, FALSE)="", "", (VLOOKUP($A85, forecast!$A:$AS, 45, FALSE)-$H85)/$H85), "")
</f>
        <v/>
      </c>
    </row>
    <row r="86">
      <c r="B86" s="16"/>
      <c r="C86" s="17"/>
      <c r="D86" s="18" t="str">
        <f>IFERROR(VLOOKUP($A86, carteira!$A:$F, 6, FALSE)*H86, "")</f>
        <v/>
      </c>
      <c r="E86" s="19" t="str">
        <f>IFERROR(VLOOKUP($A86, carteira!$A:$C, 3, FALSE), "")</f>
        <v/>
      </c>
      <c r="F86" s="20" t="str">
        <f t="shared" si="1"/>
        <v/>
      </c>
      <c r="G86" s="21"/>
      <c r="H86" s="22" t="str">
        <f>IFERROR(__xludf.DUMMYFUNCTION("IF(ISBLANK(A86), """", HYPERLINK(""https://br.tradingview.com/chart/hAM5aSQ3/?symbol=BMFBOVESPA%3A"" &amp; $A86,GOOGLEFINANCE(""BVMF:""&amp;$A86, ""price"")))"),"")</f>
        <v/>
      </c>
      <c r="I86" s="23" t="str">
        <f>IFERROR(__xludf.DUMMYFUNCTION("IF($H86, ($H86 - INDEX(SORT(GOOGLEFINANCE(""BVMF:""&amp;$A86,""close"", $B$1-7, $B$1), 1, false), 3,2))/$H86, """")"),"")</f>
        <v/>
      </c>
      <c r="J86" s="24" t="str">
        <f>IFERROR(__xludf.DUMMYFUNCTION("IF(ISBLANK(A86), """", SPARKLINE(INDEX(GOOGLEFINANCE(""BVMF:""&amp;$A86, ""price"", EDATE($B$1, -1), $B$1), ,2)))"),"")</f>
        <v/>
      </c>
      <c r="K86" s="23" t="str">
        <f>IFERROR(__xludf.DUMMYFUNCTION("IF($H86, ($H86 - INDEX(GOOGLEFINANCE(""BVMF:""&amp;$A86,""close"", $B$1-30, $B$1), 2,2))/$H86, """")"),"")</f>
        <v/>
      </c>
      <c r="L86" s="24" t="str">
        <f>IFERROR(__xludf.DUMMYFUNCTION("IF(ISBLANK(A86), """", SPARKLINE(INDEX(GOOGLEFINANCE(""BVMF:""&amp;$A86, ""price"", EDATE($B$1, -12), $B$1), ,2)))"),"")</f>
        <v/>
      </c>
      <c r="M86" s="23" t="str">
        <f>IFERROR(__xludf.DUMMYFUNCTION("IF($H86, ($H86 - INDEX(GOOGLEFINANCE(""BVMF:""&amp;$A86,""close"", $B$1-365, $B$1), 2,2))/$H86, """")"),"")</f>
        <v/>
      </c>
      <c r="N86" s="24" t="str">
        <f>IFERROR(__xludf.DUMMYFUNCTION("IF(ISBLANK(A86), """", SPARKLINE(INDEX(GOOGLEFINANCE(""BVMF:""&amp;$A86, ""price"", EDATE($B$1, -60), $B$1), ,2)))"),"")</f>
        <v/>
      </c>
      <c r="O86" s="23" t="str">
        <f>IFERROR(__xludf.DUMMYFUNCTION("IF($H86, ($H86 - INDEX(GOOGLEFINANCE(""BVMF:""&amp;$A86,""close"", $B$1-1825, $B$1), 2,2))/$H86, """")"),"")</f>
        <v/>
      </c>
      <c r="P86" s="25" t="str">
        <f t="shared" si="2"/>
        <v/>
      </c>
      <c r="Q86" s="25" t="str">
        <f t="shared" si="3"/>
        <v/>
      </c>
      <c r="R86" s="25" t="str">
        <f t="shared" si="4"/>
        <v/>
      </c>
      <c r="S86" s="26" t="str">
        <f>IFERROR(VLOOKUP($A86, fundamentus!$A:$S, 19, FALSE)/1000000000, "")</f>
        <v/>
      </c>
      <c r="T86" s="27" t="str">
        <f>IFERROR(VLOOKUP($A86, statusinvest!$A:$Z, 26, FALSE)/1000000, "")</f>
        <v/>
      </c>
      <c r="U86" s="24" t="str">
        <f>IFERROR(VLOOKUP($A86, statusinvest!$A:$D, 4, FALSE), "")</f>
        <v/>
      </c>
      <c r="V86" s="24" t="str">
        <f>IFERROR(VLOOKUP($A86, statusinvest!$A:$E, 5, FALSE), "")</f>
        <v/>
      </c>
      <c r="W86" s="28" t="str">
        <f>IFERROR(1/VLOOKUP($A86, statusinvest!$A:$K, 11, FALSE), "")</f>
        <v/>
      </c>
      <c r="X86" s="24" t="str">
        <f>IFERROR(VLOOKUP($A86, statusinvest!$A:$R, 18, FALSE), "")</f>
        <v/>
      </c>
      <c r="Y86" s="24" t="str">
        <f>IFERROR(VLOOKUP($A86, statusinvest!$A:$T, 20, FALSE), "")</f>
        <v/>
      </c>
      <c r="Z86" s="24" t="str">
        <f>IFERROR(VLOOKUP($A86, statusinvest!$A:$I, 9, FALSE), "")</f>
        <v/>
      </c>
      <c r="AA86" s="24" t="str">
        <f>IFERROR(VLOOKUP($A86, statusinvest!$A:$M, 13, FALSE), "")</f>
        <v/>
      </c>
      <c r="AB86" s="24" t="str">
        <f>IFERROR(VLOOKUP($A86, statusinvest!$A:$Q, 17, FALSE), "")</f>
        <v/>
      </c>
      <c r="AC86" s="17" t="str">
        <f>IFERROR(VLOOKUP($A86, statusinvest!$A:$Z, 25, FALSE), "")</f>
        <v/>
      </c>
      <c r="AD86" s="17" t="str">
        <f>IFERROR(VLOOKUP($A86, statusinvest!$A:$C, 3, FALSE), "")</f>
        <v/>
      </c>
      <c r="AF86" s="29" t="str">
        <f>IFERROR(VLOOKUP($A86, forecast!$A:$F, 2, FALSE), "")</f>
        <v/>
      </c>
      <c r="AG86" s="29" t="str">
        <f>IFERROR(VLOOKUP($A86, forecast!$A:$F, 3, FALSE), "")</f>
        <v/>
      </c>
      <c r="AH86" s="29" t="str">
        <f>IFERROR(VLOOKUP($A86, forecast!$A:$F, 4, FALSE), "")</f>
        <v/>
      </c>
      <c r="AI86" s="29" t="str">
        <f>IFERROR(VLOOKUP($A86, forecast!$A:$F, 5, FALSE), "")</f>
        <v/>
      </c>
      <c r="AJ86" s="29" t="str">
        <f>IFERROR(VLOOKUP($A86, forecast!$A:$F, 6, FALSE), "")</f>
        <v/>
      </c>
      <c r="AK86" s="30" t="str">
        <f>IFERROR(VLOOKUP($A86, forecast!$A:$AS, 38, FALSE), "")</f>
        <v/>
      </c>
      <c r="AL86" s="30" t="str">
        <f>IFERROR(VLOOKUP($A86, forecast!$A:$AS, 39, FALSE), "")</f>
        <v/>
      </c>
      <c r="AM86" s="30" t="str">
        <f>IFERROR(VLOOKUP($A86, forecast!$A:$AS, 40, FALSE), "")</f>
        <v/>
      </c>
      <c r="AN86" s="30" t="str">
        <f>IFERROR(VLOOKUP($A86, forecast!$A:$AS, 41, FALSE), "")</f>
        <v/>
      </c>
      <c r="AO86" s="30" t="str">
        <f>IFERROR(VLOOKUP($A86, forecast!$A:$AS, 42, FALSE), "")</f>
        <v/>
      </c>
      <c r="AP86" s="31" t="str">
        <f>IFERROR(IF(VLOOKUP($A86, forecast!$A:$AS, 43, FALSE)="", "", (VLOOKUP($A86, forecast!$A:$AS, 43, FALSE)-$H86)/$H86), "")
</f>
        <v/>
      </c>
      <c r="AQ86" s="31" t="str">
        <f>IFERROR(IF(VLOOKUP($A86, forecast!$A:$AS, 44, FALSE)="", "", (VLOOKUP($A86, forecast!$A:$AS, 44, FALSE)-$H86)/$H86), "")
</f>
        <v/>
      </c>
      <c r="AR86" s="31" t="str">
        <f>IFERROR(IF(VLOOKUP($A86, forecast!$A:$AS, 45, FALSE)="", "", (VLOOKUP($A86, forecast!$A:$AS, 45, FALSE)-$H86)/$H86), "")
</f>
        <v/>
      </c>
    </row>
    <row r="87">
      <c r="B87" s="16"/>
      <c r="C87" s="17"/>
      <c r="D87" s="18" t="str">
        <f>IFERROR(VLOOKUP($A87, carteira!$A:$F, 6, FALSE)*H87, "")</f>
        <v/>
      </c>
      <c r="E87" s="19" t="str">
        <f>IFERROR(VLOOKUP($A87, carteira!$A:$C, 3, FALSE), "")</f>
        <v/>
      </c>
      <c r="F87" s="20" t="str">
        <f t="shared" si="1"/>
        <v/>
      </c>
      <c r="G87" s="21"/>
      <c r="H87" s="22" t="str">
        <f>IFERROR(__xludf.DUMMYFUNCTION("IF(ISBLANK(A87), """", HYPERLINK(""https://br.tradingview.com/chart/hAM5aSQ3/?symbol=BMFBOVESPA%3A"" &amp; $A87,GOOGLEFINANCE(""BVMF:""&amp;$A87, ""price"")))"),"")</f>
        <v/>
      </c>
      <c r="I87" s="23" t="str">
        <f>IFERROR(__xludf.DUMMYFUNCTION("IF($H87, ($H87 - INDEX(SORT(GOOGLEFINANCE(""BVMF:""&amp;$A87,""close"", $B$1-7, $B$1), 1, false), 3,2))/$H87, """")"),"")</f>
        <v/>
      </c>
      <c r="J87" s="24" t="str">
        <f>IFERROR(__xludf.DUMMYFUNCTION("IF(ISBLANK(A87), """", SPARKLINE(INDEX(GOOGLEFINANCE(""BVMF:""&amp;$A87, ""price"", EDATE($B$1, -1), $B$1), ,2)))"),"")</f>
        <v/>
      </c>
      <c r="K87" s="23" t="str">
        <f>IFERROR(__xludf.DUMMYFUNCTION("IF($H87, ($H87 - INDEX(GOOGLEFINANCE(""BVMF:""&amp;$A87,""close"", $B$1-30, $B$1), 2,2))/$H87, """")"),"")</f>
        <v/>
      </c>
      <c r="L87" s="24" t="str">
        <f>IFERROR(__xludf.DUMMYFUNCTION("IF(ISBLANK(A87), """", SPARKLINE(INDEX(GOOGLEFINANCE(""BVMF:""&amp;$A87, ""price"", EDATE($B$1, -12), $B$1), ,2)))"),"")</f>
        <v/>
      </c>
      <c r="M87" s="23" t="str">
        <f>IFERROR(__xludf.DUMMYFUNCTION("IF($H87, ($H87 - INDEX(GOOGLEFINANCE(""BVMF:""&amp;$A87,""close"", $B$1-365, $B$1), 2,2))/$H87, """")"),"")</f>
        <v/>
      </c>
      <c r="N87" s="24" t="str">
        <f>IFERROR(__xludf.DUMMYFUNCTION("IF(ISBLANK(A87), """", SPARKLINE(INDEX(GOOGLEFINANCE(""BVMF:""&amp;$A87, ""price"", EDATE($B$1, -60), $B$1), ,2)))"),"")</f>
        <v/>
      </c>
      <c r="O87" s="23" t="str">
        <f>IFERROR(__xludf.DUMMYFUNCTION("IF($H87, ($H87 - INDEX(GOOGLEFINANCE(""BVMF:""&amp;$A87,""close"", $B$1-1825, $B$1), 2,2))/$H87, """")"),"")</f>
        <v/>
      </c>
      <c r="P87" s="25" t="str">
        <f t="shared" si="2"/>
        <v/>
      </c>
      <c r="Q87" s="25" t="str">
        <f t="shared" si="3"/>
        <v/>
      </c>
      <c r="R87" s="25" t="str">
        <f t="shared" si="4"/>
        <v/>
      </c>
      <c r="S87" s="26" t="str">
        <f>IFERROR(VLOOKUP($A87, fundamentus!$A:$S, 19, FALSE)/1000000000, "")</f>
        <v/>
      </c>
      <c r="T87" s="27" t="str">
        <f>IFERROR(VLOOKUP($A87, statusinvest!$A:$Z, 26, FALSE)/1000000, "")</f>
        <v/>
      </c>
      <c r="U87" s="24" t="str">
        <f>IFERROR(VLOOKUP($A87, statusinvest!$A:$D, 4, FALSE), "")</f>
        <v/>
      </c>
      <c r="V87" s="24" t="str">
        <f>IFERROR(VLOOKUP($A87, statusinvest!$A:$E, 5, FALSE), "")</f>
        <v/>
      </c>
      <c r="W87" s="28" t="str">
        <f>IFERROR(1/VLOOKUP($A87, statusinvest!$A:$K, 11, FALSE), "")</f>
        <v/>
      </c>
      <c r="X87" s="24" t="str">
        <f>IFERROR(VLOOKUP($A87, statusinvest!$A:$R, 18, FALSE), "")</f>
        <v/>
      </c>
      <c r="Y87" s="24" t="str">
        <f>IFERROR(VLOOKUP($A87, statusinvest!$A:$T, 20, FALSE), "")</f>
        <v/>
      </c>
      <c r="Z87" s="24" t="str">
        <f>IFERROR(VLOOKUP($A87, statusinvest!$A:$I, 9, FALSE), "")</f>
        <v/>
      </c>
      <c r="AA87" s="24" t="str">
        <f>IFERROR(VLOOKUP($A87, statusinvest!$A:$M, 13, FALSE), "")</f>
        <v/>
      </c>
      <c r="AB87" s="24" t="str">
        <f>IFERROR(VLOOKUP($A87, statusinvest!$A:$Q, 17, FALSE), "")</f>
        <v/>
      </c>
      <c r="AC87" s="17" t="str">
        <f>IFERROR(VLOOKUP($A87, statusinvest!$A:$Z, 25, FALSE), "")</f>
        <v/>
      </c>
      <c r="AD87" s="17" t="str">
        <f>IFERROR(VLOOKUP($A87, statusinvest!$A:$C, 3, FALSE), "")</f>
        <v/>
      </c>
      <c r="AF87" s="29" t="str">
        <f>IFERROR(VLOOKUP($A87, forecast!$A:$F, 2, FALSE), "")</f>
        <v/>
      </c>
      <c r="AG87" s="29" t="str">
        <f>IFERROR(VLOOKUP($A87, forecast!$A:$F, 3, FALSE), "")</f>
        <v/>
      </c>
      <c r="AH87" s="29" t="str">
        <f>IFERROR(VLOOKUP($A87, forecast!$A:$F, 4, FALSE), "")</f>
        <v/>
      </c>
      <c r="AI87" s="29" t="str">
        <f>IFERROR(VLOOKUP($A87, forecast!$A:$F, 5, FALSE), "")</f>
        <v/>
      </c>
      <c r="AJ87" s="29" t="str">
        <f>IFERROR(VLOOKUP($A87, forecast!$A:$F, 6, FALSE), "")</f>
        <v/>
      </c>
      <c r="AK87" s="30" t="str">
        <f>IFERROR(VLOOKUP($A87, forecast!$A:$AS, 38, FALSE), "")</f>
        <v/>
      </c>
      <c r="AL87" s="30" t="str">
        <f>IFERROR(VLOOKUP($A87, forecast!$A:$AS, 39, FALSE), "")</f>
        <v/>
      </c>
      <c r="AM87" s="30" t="str">
        <f>IFERROR(VLOOKUP($A87, forecast!$A:$AS, 40, FALSE), "")</f>
        <v/>
      </c>
      <c r="AN87" s="30" t="str">
        <f>IFERROR(VLOOKUP($A87, forecast!$A:$AS, 41, FALSE), "")</f>
        <v/>
      </c>
      <c r="AO87" s="30" t="str">
        <f>IFERROR(VLOOKUP($A87, forecast!$A:$AS, 42, FALSE), "")</f>
        <v/>
      </c>
      <c r="AP87" s="31" t="str">
        <f>IFERROR(IF(VLOOKUP($A87, forecast!$A:$AS, 43, FALSE)="", "", (VLOOKUP($A87, forecast!$A:$AS, 43, FALSE)-$H87)/$H87), "")
</f>
        <v/>
      </c>
      <c r="AQ87" s="31" t="str">
        <f>IFERROR(IF(VLOOKUP($A87, forecast!$A:$AS, 44, FALSE)="", "", (VLOOKUP($A87, forecast!$A:$AS, 44, FALSE)-$H87)/$H87), "")
</f>
        <v/>
      </c>
      <c r="AR87" s="31" t="str">
        <f>IFERROR(IF(VLOOKUP($A87, forecast!$A:$AS, 45, FALSE)="", "", (VLOOKUP($A87, forecast!$A:$AS, 45, FALSE)-$H87)/$H87), "")
</f>
        <v/>
      </c>
    </row>
    <row r="88">
      <c r="B88" s="16"/>
      <c r="C88" s="17"/>
      <c r="D88" s="18" t="str">
        <f>IFERROR(VLOOKUP($A88, carteira!$A:$F, 6, FALSE)*H88, "")</f>
        <v/>
      </c>
      <c r="E88" s="19" t="str">
        <f>IFERROR(VLOOKUP($A88, carteira!$A:$C, 3, FALSE), "")</f>
        <v/>
      </c>
      <c r="F88" s="20" t="str">
        <f t="shared" si="1"/>
        <v/>
      </c>
      <c r="G88" s="21"/>
      <c r="H88" s="22" t="str">
        <f>IFERROR(__xludf.DUMMYFUNCTION("IF(ISBLANK(A88), """", HYPERLINK(""https://br.tradingview.com/chart/hAM5aSQ3/?symbol=BMFBOVESPA%3A"" &amp; $A88,GOOGLEFINANCE(""BVMF:""&amp;$A88, ""price"")))"),"")</f>
        <v/>
      </c>
      <c r="I88" s="23" t="str">
        <f>IFERROR(__xludf.DUMMYFUNCTION("IF($H88, ($H88 - INDEX(SORT(GOOGLEFINANCE(""BVMF:""&amp;$A88,""close"", $B$1-7, $B$1), 1, false), 3,2))/$H88, """")"),"")</f>
        <v/>
      </c>
      <c r="J88" s="24" t="str">
        <f>IFERROR(__xludf.DUMMYFUNCTION("IF(ISBLANK(A88), """", SPARKLINE(INDEX(GOOGLEFINANCE(""BVMF:""&amp;$A88, ""price"", EDATE($B$1, -1), $B$1), ,2)))"),"")</f>
        <v/>
      </c>
      <c r="K88" s="23" t="str">
        <f>IFERROR(__xludf.DUMMYFUNCTION("IF($H88, ($H88 - INDEX(GOOGLEFINANCE(""BVMF:""&amp;$A88,""close"", $B$1-30, $B$1), 2,2))/$H88, """")"),"")</f>
        <v/>
      </c>
      <c r="L88" s="24" t="str">
        <f>IFERROR(__xludf.DUMMYFUNCTION("IF(ISBLANK(A88), """", SPARKLINE(INDEX(GOOGLEFINANCE(""BVMF:""&amp;$A88, ""price"", EDATE($B$1, -12), $B$1), ,2)))"),"")</f>
        <v/>
      </c>
      <c r="M88" s="23" t="str">
        <f>IFERROR(__xludf.DUMMYFUNCTION("IF($H88, ($H88 - INDEX(GOOGLEFINANCE(""BVMF:""&amp;$A88,""close"", $B$1-365, $B$1), 2,2))/$H88, """")"),"")</f>
        <v/>
      </c>
      <c r="N88" s="24" t="str">
        <f>IFERROR(__xludf.DUMMYFUNCTION("IF(ISBLANK(A88), """", SPARKLINE(INDEX(GOOGLEFINANCE(""BVMF:""&amp;$A88, ""price"", EDATE($B$1, -60), $B$1), ,2)))"),"")</f>
        <v/>
      </c>
      <c r="O88" s="23" t="str">
        <f>IFERROR(__xludf.DUMMYFUNCTION("IF($H88, ($H88 - INDEX(GOOGLEFINANCE(""BVMF:""&amp;$A88,""close"", $B$1-1825, $B$1), 2,2))/$H88, """")"),"")</f>
        <v/>
      </c>
      <c r="P88" s="25" t="str">
        <f t="shared" si="2"/>
        <v/>
      </c>
      <c r="Q88" s="25" t="str">
        <f t="shared" si="3"/>
        <v/>
      </c>
      <c r="R88" s="25" t="str">
        <f t="shared" si="4"/>
        <v/>
      </c>
      <c r="S88" s="26" t="str">
        <f>IFERROR(VLOOKUP($A88, fundamentus!$A:$S, 19, FALSE)/1000000000, "")</f>
        <v/>
      </c>
      <c r="T88" s="27" t="str">
        <f>IFERROR(VLOOKUP($A88, statusinvest!$A:$Z, 26, FALSE)/1000000, "")</f>
        <v/>
      </c>
      <c r="U88" s="24" t="str">
        <f>IFERROR(VLOOKUP($A88, statusinvest!$A:$D, 4, FALSE), "")</f>
        <v/>
      </c>
      <c r="V88" s="24" t="str">
        <f>IFERROR(VLOOKUP($A88, statusinvest!$A:$E, 5, FALSE), "")</f>
        <v/>
      </c>
      <c r="W88" s="28" t="str">
        <f>IFERROR(1/VLOOKUP($A88, statusinvest!$A:$K, 11, FALSE), "")</f>
        <v/>
      </c>
      <c r="X88" s="24" t="str">
        <f>IFERROR(VLOOKUP($A88, statusinvest!$A:$R, 18, FALSE), "")</f>
        <v/>
      </c>
      <c r="Y88" s="24" t="str">
        <f>IFERROR(VLOOKUP($A88, statusinvest!$A:$T, 20, FALSE), "")</f>
        <v/>
      </c>
      <c r="Z88" s="24" t="str">
        <f>IFERROR(VLOOKUP($A88, statusinvest!$A:$I, 9, FALSE), "")</f>
        <v/>
      </c>
      <c r="AA88" s="24" t="str">
        <f>IFERROR(VLOOKUP($A88, statusinvest!$A:$M, 13, FALSE), "")</f>
        <v/>
      </c>
      <c r="AB88" s="24" t="str">
        <f>IFERROR(VLOOKUP($A88, statusinvest!$A:$Q, 17, FALSE), "")</f>
        <v/>
      </c>
      <c r="AC88" s="17" t="str">
        <f>IFERROR(VLOOKUP($A88, statusinvest!$A:$Z, 25, FALSE), "")</f>
        <v/>
      </c>
      <c r="AD88" s="17" t="str">
        <f>IFERROR(VLOOKUP($A88, statusinvest!$A:$C, 3, FALSE), "")</f>
        <v/>
      </c>
      <c r="AF88" s="29" t="str">
        <f>IFERROR(VLOOKUP($A88, forecast!$A:$F, 2, FALSE), "")</f>
        <v/>
      </c>
      <c r="AG88" s="29" t="str">
        <f>IFERROR(VLOOKUP($A88, forecast!$A:$F, 3, FALSE), "")</f>
        <v/>
      </c>
      <c r="AH88" s="29" t="str">
        <f>IFERROR(VLOOKUP($A88, forecast!$A:$F, 4, FALSE), "")</f>
        <v/>
      </c>
      <c r="AI88" s="29" t="str">
        <f>IFERROR(VLOOKUP($A88, forecast!$A:$F, 5, FALSE), "")</f>
        <v/>
      </c>
      <c r="AJ88" s="29" t="str">
        <f>IFERROR(VLOOKUP($A88, forecast!$A:$F, 6, FALSE), "")</f>
        <v/>
      </c>
      <c r="AK88" s="30" t="str">
        <f>IFERROR(VLOOKUP($A88, forecast!$A:$AS, 38, FALSE), "")</f>
        <v/>
      </c>
      <c r="AL88" s="30" t="str">
        <f>IFERROR(VLOOKUP($A88, forecast!$A:$AS, 39, FALSE), "")</f>
        <v/>
      </c>
      <c r="AM88" s="30" t="str">
        <f>IFERROR(VLOOKUP($A88, forecast!$A:$AS, 40, FALSE), "")</f>
        <v/>
      </c>
      <c r="AN88" s="30" t="str">
        <f>IFERROR(VLOOKUP($A88, forecast!$A:$AS, 41, FALSE), "")</f>
        <v/>
      </c>
      <c r="AO88" s="30" t="str">
        <f>IFERROR(VLOOKUP($A88, forecast!$A:$AS, 42, FALSE), "")</f>
        <v/>
      </c>
      <c r="AP88" s="31" t="str">
        <f>IFERROR(IF(VLOOKUP($A88, forecast!$A:$AS, 43, FALSE)="", "", (VLOOKUP($A88, forecast!$A:$AS, 43, FALSE)-$H88)/$H88), "")
</f>
        <v/>
      </c>
      <c r="AQ88" s="31" t="str">
        <f>IFERROR(IF(VLOOKUP($A88, forecast!$A:$AS, 44, FALSE)="", "", (VLOOKUP($A88, forecast!$A:$AS, 44, FALSE)-$H88)/$H88), "")
</f>
        <v/>
      </c>
      <c r="AR88" s="31" t="str">
        <f>IFERROR(IF(VLOOKUP($A88, forecast!$A:$AS, 45, FALSE)="", "", (VLOOKUP($A88, forecast!$A:$AS, 45, FALSE)-$H88)/$H88), "")
</f>
        <v/>
      </c>
    </row>
    <row r="89">
      <c r="B89" s="16"/>
      <c r="C89" s="17"/>
      <c r="D89" s="18" t="str">
        <f>IFERROR(VLOOKUP($A89, carteira!$A:$F, 6, FALSE)*H89, "")</f>
        <v/>
      </c>
      <c r="E89" s="19" t="str">
        <f>IFERROR(VLOOKUP($A89, carteira!$A:$C, 3, FALSE), "")</f>
        <v/>
      </c>
      <c r="F89" s="20" t="str">
        <f t="shared" si="1"/>
        <v/>
      </c>
      <c r="G89" s="21"/>
      <c r="H89" s="22" t="str">
        <f>IFERROR(__xludf.DUMMYFUNCTION("IF(ISBLANK(A89), """", HYPERLINK(""https://br.tradingview.com/chart/hAM5aSQ3/?symbol=BMFBOVESPA%3A"" &amp; $A89,GOOGLEFINANCE(""BVMF:""&amp;$A89, ""price"")))"),"")</f>
        <v/>
      </c>
      <c r="I89" s="23" t="str">
        <f>IFERROR(__xludf.DUMMYFUNCTION("IF($H89, ($H89 - INDEX(SORT(GOOGLEFINANCE(""BVMF:""&amp;$A89,""close"", $B$1-7, $B$1), 1, false), 3,2))/$H89, """")"),"")</f>
        <v/>
      </c>
      <c r="J89" s="24" t="str">
        <f>IFERROR(__xludf.DUMMYFUNCTION("IF(ISBLANK(A89), """", SPARKLINE(INDEX(GOOGLEFINANCE(""BVMF:""&amp;$A89, ""price"", EDATE($B$1, -1), $B$1), ,2)))"),"")</f>
        <v/>
      </c>
      <c r="K89" s="23" t="str">
        <f>IFERROR(__xludf.DUMMYFUNCTION("IF($H89, ($H89 - INDEX(GOOGLEFINANCE(""BVMF:""&amp;$A89,""close"", $B$1-30, $B$1), 2,2))/$H89, """")"),"")</f>
        <v/>
      </c>
      <c r="L89" s="24" t="str">
        <f>IFERROR(__xludf.DUMMYFUNCTION("IF(ISBLANK(A89), """", SPARKLINE(INDEX(GOOGLEFINANCE(""BVMF:""&amp;$A89, ""price"", EDATE($B$1, -12), $B$1), ,2)))"),"")</f>
        <v/>
      </c>
      <c r="M89" s="23" t="str">
        <f>IFERROR(__xludf.DUMMYFUNCTION("IF($H89, ($H89 - INDEX(GOOGLEFINANCE(""BVMF:""&amp;$A89,""close"", $B$1-365, $B$1), 2,2))/$H89, """")"),"")</f>
        <v/>
      </c>
      <c r="N89" s="24" t="str">
        <f>IFERROR(__xludf.DUMMYFUNCTION("IF(ISBLANK(A89), """", SPARKLINE(INDEX(GOOGLEFINANCE(""BVMF:""&amp;$A89, ""price"", EDATE($B$1, -60), $B$1), ,2)))"),"")</f>
        <v/>
      </c>
      <c r="O89" s="23" t="str">
        <f>IFERROR(__xludf.DUMMYFUNCTION("IF($H89, ($H89 - INDEX(GOOGLEFINANCE(""BVMF:""&amp;$A89,""close"", $B$1-1825, $B$1), 2,2))/$H89, """")"),"")</f>
        <v/>
      </c>
      <c r="P89" s="25" t="str">
        <f t="shared" si="2"/>
        <v/>
      </c>
      <c r="Q89" s="25" t="str">
        <f t="shared" si="3"/>
        <v/>
      </c>
      <c r="R89" s="25" t="str">
        <f t="shared" si="4"/>
        <v/>
      </c>
      <c r="S89" s="26" t="str">
        <f>IFERROR(VLOOKUP($A89, fundamentus!$A:$S, 19, FALSE)/1000000000, "")</f>
        <v/>
      </c>
      <c r="T89" s="27" t="str">
        <f>IFERROR(VLOOKUP($A89, statusinvest!$A:$Z, 26, FALSE)/1000000, "")</f>
        <v/>
      </c>
      <c r="U89" s="24" t="str">
        <f>IFERROR(VLOOKUP($A89, statusinvest!$A:$D, 4, FALSE), "")</f>
        <v/>
      </c>
      <c r="V89" s="24" t="str">
        <f>IFERROR(VLOOKUP($A89, statusinvest!$A:$E, 5, FALSE), "")</f>
        <v/>
      </c>
      <c r="W89" s="28" t="str">
        <f>IFERROR(1/VLOOKUP($A89, statusinvest!$A:$K, 11, FALSE), "")</f>
        <v/>
      </c>
      <c r="X89" s="24" t="str">
        <f>IFERROR(VLOOKUP($A89, statusinvest!$A:$R, 18, FALSE), "")</f>
        <v/>
      </c>
      <c r="Y89" s="24" t="str">
        <f>IFERROR(VLOOKUP($A89, statusinvest!$A:$T, 20, FALSE), "")</f>
        <v/>
      </c>
      <c r="Z89" s="24" t="str">
        <f>IFERROR(VLOOKUP($A89, statusinvest!$A:$I, 9, FALSE), "")</f>
        <v/>
      </c>
      <c r="AA89" s="24" t="str">
        <f>IFERROR(VLOOKUP($A89, statusinvest!$A:$M, 13, FALSE), "")</f>
        <v/>
      </c>
      <c r="AB89" s="24" t="str">
        <f>IFERROR(VLOOKUP($A89, statusinvest!$A:$Q, 17, FALSE), "")</f>
        <v/>
      </c>
      <c r="AC89" s="17" t="str">
        <f>IFERROR(VLOOKUP($A89, statusinvest!$A:$Z, 25, FALSE), "")</f>
        <v/>
      </c>
      <c r="AD89" s="17" t="str">
        <f>IFERROR(VLOOKUP($A89, statusinvest!$A:$C, 3, FALSE), "")</f>
        <v/>
      </c>
      <c r="AF89" s="29" t="str">
        <f>IFERROR(VLOOKUP($A89, forecast!$A:$F, 2, FALSE), "")</f>
        <v/>
      </c>
      <c r="AG89" s="29" t="str">
        <f>IFERROR(VLOOKUP($A89, forecast!$A:$F, 3, FALSE), "")</f>
        <v/>
      </c>
      <c r="AH89" s="29" t="str">
        <f>IFERROR(VLOOKUP($A89, forecast!$A:$F, 4, FALSE), "")</f>
        <v/>
      </c>
      <c r="AI89" s="29" t="str">
        <f>IFERROR(VLOOKUP($A89, forecast!$A:$F, 5, FALSE), "")</f>
        <v/>
      </c>
      <c r="AJ89" s="29" t="str">
        <f>IFERROR(VLOOKUP($A89, forecast!$A:$F, 6, FALSE), "")</f>
        <v/>
      </c>
      <c r="AK89" s="30" t="str">
        <f>IFERROR(VLOOKUP($A89, forecast!$A:$AS, 38, FALSE), "")</f>
        <v/>
      </c>
      <c r="AL89" s="30" t="str">
        <f>IFERROR(VLOOKUP($A89, forecast!$A:$AS, 39, FALSE), "")</f>
        <v/>
      </c>
      <c r="AM89" s="30" t="str">
        <f>IFERROR(VLOOKUP($A89, forecast!$A:$AS, 40, FALSE), "")</f>
        <v/>
      </c>
      <c r="AN89" s="30" t="str">
        <f>IFERROR(VLOOKUP($A89, forecast!$A:$AS, 41, FALSE), "")</f>
        <v/>
      </c>
      <c r="AO89" s="30" t="str">
        <f>IFERROR(VLOOKUP($A89, forecast!$A:$AS, 42, FALSE), "")</f>
        <v/>
      </c>
      <c r="AP89" s="31" t="str">
        <f>IFERROR(IF(VLOOKUP($A89, forecast!$A:$AS, 43, FALSE)="", "", (VLOOKUP($A89, forecast!$A:$AS, 43, FALSE)-$H89)/$H89), "")
</f>
        <v/>
      </c>
      <c r="AQ89" s="31" t="str">
        <f>IFERROR(IF(VLOOKUP($A89, forecast!$A:$AS, 44, FALSE)="", "", (VLOOKUP($A89, forecast!$A:$AS, 44, FALSE)-$H89)/$H89), "")
</f>
        <v/>
      </c>
      <c r="AR89" s="31" t="str">
        <f>IFERROR(IF(VLOOKUP($A89, forecast!$A:$AS, 45, FALSE)="", "", (VLOOKUP($A89, forecast!$A:$AS, 45, FALSE)-$H89)/$H89), "")
</f>
        <v/>
      </c>
    </row>
    <row r="90">
      <c r="B90" s="16"/>
      <c r="C90" s="17"/>
      <c r="D90" s="18" t="str">
        <f>IFERROR(VLOOKUP($A90, carteira!$A:$F, 6, FALSE)*H90, "")</f>
        <v/>
      </c>
      <c r="E90" s="19" t="str">
        <f>IFERROR(VLOOKUP($A90, carteira!$A:$C, 3, FALSE), "")</f>
        <v/>
      </c>
      <c r="F90" s="20" t="str">
        <f t="shared" si="1"/>
        <v/>
      </c>
      <c r="G90" s="21"/>
      <c r="H90" s="22" t="str">
        <f>IFERROR(__xludf.DUMMYFUNCTION("IF(ISBLANK(A90), """", HYPERLINK(""https://br.tradingview.com/chart/hAM5aSQ3/?symbol=BMFBOVESPA%3A"" &amp; $A90,GOOGLEFINANCE(""BVMF:""&amp;$A90, ""price"")))"),"")</f>
        <v/>
      </c>
      <c r="I90" s="23" t="str">
        <f>IFERROR(__xludf.DUMMYFUNCTION("IF($H90, ($H90 - INDEX(SORT(GOOGLEFINANCE(""BVMF:""&amp;$A90,""close"", $B$1-7, $B$1), 1, false), 3,2))/$H90, """")"),"")</f>
        <v/>
      </c>
      <c r="J90" s="24" t="str">
        <f>IFERROR(__xludf.DUMMYFUNCTION("IF(ISBLANK(A90), """", SPARKLINE(INDEX(GOOGLEFINANCE(""BVMF:""&amp;$A90, ""price"", EDATE($B$1, -1), $B$1), ,2)))"),"")</f>
        <v/>
      </c>
      <c r="K90" s="23" t="str">
        <f>IFERROR(__xludf.DUMMYFUNCTION("IF($H90, ($H90 - INDEX(GOOGLEFINANCE(""BVMF:""&amp;$A90,""close"", $B$1-30, $B$1), 2,2))/$H90, """")"),"")</f>
        <v/>
      </c>
      <c r="L90" s="24" t="str">
        <f>IFERROR(__xludf.DUMMYFUNCTION("IF(ISBLANK(A90), """", SPARKLINE(INDEX(GOOGLEFINANCE(""BVMF:""&amp;$A90, ""price"", EDATE($B$1, -12), $B$1), ,2)))"),"")</f>
        <v/>
      </c>
      <c r="M90" s="23" t="str">
        <f>IFERROR(__xludf.DUMMYFUNCTION("IF($H90, ($H90 - INDEX(GOOGLEFINANCE(""BVMF:""&amp;$A90,""close"", $B$1-365, $B$1), 2,2))/$H90, """")"),"")</f>
        <v/>
      </c>
      <c r="N90" s="24" t="str">
        <f>IFERROR(__xludf.DUMMYFUNCTION("IF(ISBLANK(A90), """", SPARKLINE(INDEX(GOOGLEFINANCE(""BVMF:""&amp;$A90, ""price"", EDATE($B$1, -60), $B$1), ,2)))"),"")</f>
        <v/>
      </c>
      <c r="O90" s="23" t="str">
        <f>IFERROR(__xludf.DUMMYFUNCTION("IF($H90, ($H90 - INDEX(GOOGLEFINANCE(""BVMF:""&amp;$A90,""close"", $B$1-1825, $B$1), 2,2))/$H90, """")"),"")</f>
        <v/>
      </c>
      <c r="P90" s="25" t="str">
        <f t="shared" si="2"/>
        <v/>
      </c>
      <c r="Q90" s="25" t="str">
        <f t="shared" si="3"/>
        <v/>
      </c>
      <c r="R90" s="25" t="str">
        <f t="shared" si="4"/>
        <v/>
      </c>
      <c r="S90" s="26" t="str">
        <f>IFERROR(VLOOKUP($A90, fundamentus!$A:$S, 19, FALSE)/1000000000, "")</f>
        <v/>
      </c>
      <c r="T90" s="27" t="str">
        <f>IFERROR(VLOOKUP($A90, statusinvest!$A:$Z, 26, FALSE)/1000000, "")</f>
        <v/>
      </c>
      <c r="U90" s="24" t="str">
        <f>IFERROR(VLOOKUP($A90, statusinvest!$A:$D, 4, FALSE), "")</f>
        <v/>
      </c>
      <c r="V90" s="24" t="str">
        <f>IFERROR(VLOOKUP($A90, statusinvest!$A:$E, 5, FALSE), "")</f>
        <v/>
      </c>
      <c r="W90" s="28" t="str">
        <f>IFERROR(1/VLOOKUP($A90, statusinvest!$A:$K, 11, FALSE), "")</f>
        <v/>
      </c>
      <c r="X90" s="24" t="str">
        <f>IFERROR(VLOOKUP($A90, statusinvest!$A:$R, 18, FALSE), "")</f>
        <v/>
      </c>
      <c r="Y90" s="24" t="str">
        <f>IFERROR(VLOOKUP($A90, statusinvest!$A:$T, 20, FALSE), "")</f>
        <v/>
      </c>
      <c r="Z90" s="24" t="str">
        <f>IFERROR(VLOOKUP($A90, statusinvest!$A:$I, 9, FALSE), "")</f>
        <v/>
      </c>
      <c r="AA90" s="24" t="str">
        <f>IFERROR(VLOOKUP($A90, statusinvest!$A:$M, 13, FALSE), "")</f>
        <v/>
      </c>
      <c r="AB90" s="24" t="str">
        <f>IFERROR(VLOOKUP($A90, statusinvest!$A:$Q, 17, FALSE), "")</f>
        <v/>
      </c>
      <c r="AC90" s="17" t="str">
        <f>IFERROR(VLOOKUP($A90, statusinvest!$A:$Z, 25, FALSE), "")</f>
        <v/>
      </c>
      <c r="AD90" s="17" t="str">
        <f>IFERROR(VLOOKUP($A90, statusinvest!$A:$C, 3, FALSE), "")</f>
        <v/>
      </c>
      <c r="AF90" s="29" t="str">
        <f>IFERROR(VLOOKUP($A90, forecast!$A:$F, 2, FALSE), "")</f>
        <v/>
      </c>
      <c r="AG90" s="29" t="str">
        <f>IFERROR(VLOOKUP($A90, forecast!$A:$F, 3, FALSE), "")</f>
        <v/>
      </c>
      <c r="AH90" s="29" t="str">
        <f>IFERROR(VLOOKUP($A90, forecast!$A:$F, 4, FALSE), "")</f>
        <v/>
      </c>
      <c r="AI90" s="29" t="str">
        <f>IFERROR(VLOOKUP($A90, forecast!$A:$F, 5, FALSE), "")</f>
        <v/>
      </c>
      <c r="AJ90" s="29" t="str">
        <f>IFERROR(VLOOKUP($A90, forecast!$A:$F, 6, FALSE), "")</f>
        <v/>
      </c>
      <c r="AK90" s="30" t="str">
        <f>IFERROR(VLOOKUP($A90, forecast!$A:$AS, 38, FALSE), "")</f>
        <v/>
      </c>
      <c r="AL90" s="30" t="str">
        <f>IFERROR(VLOOKUP($A90, forecast!$A:$AS, 39, FALSE), "")</f>
        <v/>
      </c>
      <c r="AM90" s="30" t="str">
        <f>IFERROR(VLOOKUP($A90, forecast!$A:$AS, 40, FALSE), "")</f>
        <v/>
      </c>
      <c r="AN90" s="30" t="str">
        <f>IFERROR(VLOOKUP($A90, forecast!$A:$AS, 41, FALSE), "")</f>
        <v/>
      </c>
      <c r="AO90" s="30" t="str">
        <f>IFERROR(VLOOKUP($A90, forecast!$A:$AS, 42, FALSE), "")</f>
        <v/>
      </c>
      <c r="AP90" s="31" t="str">
        <f>IFERROR(IF(VLOOKUP($A90, forecast!$A:$AS, 43, FALSE)="", "", (VLOOKUP($A90, forecast!$A:$AS, 43, FALSE)-$H90)/$H90), "")
</f>
        <v/>
      </c>
      <c r="AQ90" s="31" t="str">
        <f>IFERROR(IF(VLOOKUP($A90, forecast!$A:$AS, 44, FALSE)="", "", (VLOOKUP($A90, forecast!$A:$AS, 44, FALSE)-$H90)/$H90), "")
</f>
        <v/>
      </c>
      <c r="AR90" s="31" t="str">
        <f>IFERROR(IF(VLOOKUP($A90, forecast!$A:$AS, 45, FALSE)="", "", (VLOOKUP($A90, forecast!$A:$AS, 45, FALSE)-$H90)/$H90), "")
</f>
        <v/>
      </c>
    </row>
    <row r="91">
      <c r="B91" s="16"/>
      <c r="C91" s="17"/>
      <c r="D91" s="18" t="str">
        <f>IFERROR(VLOOKUP($A91, carteira!$A:$F, 6, FALSE)*H91, "")</f>
        <v/>
      </c>
      <c r="E91" s="19" t="str">
        <f>IFERROR(VLOOKUP($A91, carteira!$A:$C, 3, FALSE), "")</f>
        <v/>
      </c>
      <c r="F91" s="20" t="str">
        <f t="shared" si="1"/>
        <v/>
      </c>
      <c r="G91" s="21"/>
      <c r="H91" s="22" t="str">
        <f>IFERROR(__xludf.DUMMYFUNCTION("IF(ISBLANK(A91), """", HYPERLINK(""https://br.tradingview.com/chart/hAM5aSQ3/?symbol=BMFBOVESPA%3A"" &amp; $A91,GOOGLEFINANCE(""BVMF:""&amp;$A91, ""price"")))"),"")</f>
        <v/>
      </c>
      <c r="I91" s="23" t="str">
        <f>IFERROR(__xludf.DUMMYFUNCTION("IF($H91, ($H91 - INDEX(SORT(GOOGLEFINANCE(""BVMF:""&amp;$A91,""close"", $B$1-7, $B$1), 1, false), 3,2))/$H91, """")"),"")</f>
        <v/>
      </c>
      <c r="J91" s="24" t="str">
        <f>IFERROR(__xludf.DUMMYFUNCTION("IF(ISBLANK(A91), """", SPARKLINE(INDEX(GOOGLEFINANCE(""BVMF:""&amp;$A91, ""price"", EDATE($B$1, -1), $B$1), ,2)))"),"")</f>
        <v/>
      </c>
      <c r="K91" s="23" t="str">
        <f>IFERROR(__xludf.DUMMYFUNCTION("IF($H91, ($H91 - INDEX(GOOGLEFINANCE(""BVMF:""&amp;$A91,""close"", $B$1-30, $B$1), 2,2))/$H91, """")"),"")</f>
        <v/>
      </c>
      <c r="L91" s="24" t="str">
        <f>IFERROR(__xludf.DUMMYFUNCTION("IF(ISBLANK(A91), """", SPARKLINE(INDEX(GOOGLEFINANCE(""BVMF:""&amp;$A91, ""price"", EDATE($B$1, -12), $B$1), ,2)))"),"")</f>
        <v/>
      </c>
      <c r="M91" s="23" t="str">
        <f>IFERROR(__xludf.DUMMYFUNCTION("IF($H91, ($H91 - INDEX(GOOGLEFINANCE(""BVMF:""&amp;$A91,""close"", $B$1-365, $B$1), 2,2))/$H91, """")"),"")</f>
        <v/>
      </c>
      <c r="N91" s="24" t="str">
        <f>IFERROR(__xludf.DUMMYFUNCTION("IF(ISBLANK(A91), """", SPARKLINE(INDEX(GOOGLEFINANCE(""BVMF:""&amp;$A91, ""price"", EDATE($B$1, -60), $B$1), ,2)))"),"")</f>
        <v/>
      </c>
      <c r="O91" s="23" t="str">
        <f>IFERROR(__xludf.DUMMYFUNCTION("IF($H91, ($H91 - INDEX(GOOGLEFINANCE(""BVMF:""&amp;$A91,""close"", $B$1-1825, $B$1), 2,2))/$H91, """")"),"")</f>
        <v/>
      </c>
      <c r="P91" s="25" t="str">
        <f t="shared" si="2"/>
        <v/>
      </c>
      <c r="Q91" s="25" t="str">
        <f t="shared" si="3"/>
        <v/>
      </c>
      <c r="R91" s="25" t="str">
        <f t="shared" si="4"/>
        <v/>
      </c>
      <c r="S91" s="26" t="str">
        <f>IFERROR(VLOOKUP($A91, fundamentus!$A:$S, 19, FALSE)/1000000000, "")</f>
        <v/>
      </c>
      <c r="T91" s="27" t="str">
        <f>IFERROR(VLOOKUP($A91, statusinvest!$A:$Z, 26, FALSE)/1000000, "")</f>
        <v/>
      </c>
      <c r="U91" s="24" t="str">
        <f>IFERROR(VLOOKUP($A91, statusinvest!$A:$D, 4, FALSE), "")</f>
        <v/>
      </c>
      <c r="V91" s="24" t="str">
        <f>IFERROR(VLOOKUP($A91, statusinvest!$A:$E, 5, FALSE), "")</f>
        <v/>
      </c>
      <c r="W91" s="28" t="str">
        <f>IFERROR(1/VLOOKUP($A91, statusinvest!$A:$K, 11, FALSE), "")</f>
        <v/>
      </c>
      <c r="X91" s="24" t="str">
        <f>IFERROR(VLOOKUP($A91, statusinvest!$A:$R, 18, FALSE), "")</f>
        <v/>
      </c>
      <c r="Y91" s="24" t="str">
        <f>IFERROR(VLOOKUP($A91, statusinvest!$A:$T, 20, FALSE), "")</f>
        <v/>
      </c>
      <c r="Z91" s="24" t="str">
        <f>IFERROR(VLOOKUP($A91, statusinvest!$A:$I, 9, FALSE), "")</f>
        <v/>
      </c>
      <c r="AA91" s="24" t="str">
        <f>IFERROR(VLOOKUP($A91, statusinvest!$A:$M, 13, FALSE), "")</f>
        <v/>
      </c>
      <c r="AB91" s="24" t="str">
        <f>IFERROR(VLOOKUP($A91, statusinvest!$A:$Q, 17, FALSE), "")</f>
        <v/>
      </c>
      <c r="AC91" s="17" t="str">
        <f>IFERROR(VLOOKUP($A91, statusinvest!$A:$Z, 25, FALSE), "")</f>
        <v/>
      </c>
      <c r="AD91" s="17" t="str">
        <f>IFERROR(VLOOKUP($A91, statusinvest!$A:$C, 3, FALSE), "")</f>
        <v/>
      </c>
      <c r="AF91" s="29" t="str">
        <f>IFERROR(VLOOKUP($A91, forecast!$A:$F, 2, FALSE), "")</f>
        <v/>
      </c>
      <c r="AG91" s="29" t="str">
        <f>IFERROR(VLOOKUP($A91, forecast!$A:$F, 3, FALSE), "")</f>
        <v/>
      </c>
      <c r="AH91" s="29" t="str">
        <f>IFERROR(VLOOKUP($A91, forecast!$A:$F, 4, FALSE), "")</f>
        <v/>
      </c>
      <c r="AI91" s="29" t="str">
        <f>IFERROR(VLOOKUP($A91, forecast!$A:$F, 5, FALSE), "")</f>
        <v/>
      </c>
      <c r="AJ91" s="29" t="str">
        <f>IFERROR(VLOOKUP($A91, forecast!$A:$F, 6, FALSE), "")</f>
        <v/>
      </c>
      <c r="AK91" s="30" t="str">
        <f>IFERROR(VLOOKUP($A91, forecast!$A:$AS, 38, FALSE), "")</f>
        <v/>
      </c>
      <c r="AL91" s="30" t="str">
        <f>IFERROR(VLOOKUP($A91, forecast!$A:$AS, 39, FALSE), "")</f>
        <v/>
      </c>
      <c r="AM91" s="30" t="str">
        <f>IFERROR(VLOOKUP($A91, forecast!$A:$AS, 40, FALSE), "")</f>
        <v/>
      </c>
      <c r="AN91" s="30" t="str">
        <f>IFERROR(VLOOKUP($A91, forecast!$A:$AS, 41, FALSE), "")</f>
        <v/>
      </c>
      <c r="AO91" s="30" t="str">
        <f>IFERROR(VLOOKUP($A91, forecast!$A:$AS, 42, FALSE), "")</f>
        <v/>
      </c>
      <c r="AP91" s="31" t="str">
        <f>IFERROR(IF(VLOOKUP($A91, forecast!$A:$AS, 43, FALSE)="", "", (VLOOKUP($A91, forecast!$A:$AS, 43, FALSE)-$H91)/$H91), "")
</f>
        <v/>
      </c>
      <c r="AQ91" s="31" t="str">
        <f>IFERROR(IF(VLOOKUP($A91, forecast!$A:$AS, 44, FALSE)="", "", (VLOOKUP($A91, forecast!$A:$AS, 44, FALSE)-$H91)/$H91), "")
</f>
        <v/>
      </c>
      <c r="AR91" s="31" t="str">
        <f>IFERROR(IF(VLOOKUP($A91, forecast!$A:$AS, 45, FALSE)="", "", (VLOOKUP($A91, forecast!$A:$AS, 45, FALSE)-$H91)/$H91), "")
</f>
        <v/>
      </c>
    </row>
    <row r="92">
      <c r="B92" s="16"/>
      <c r="C92" s="17"/>
      <c r="D92" s="18" t="str">
        <f>IFERROR(VLOOKUP($A92, carteira!$A:$F, 6, FALSE)*H92, "")</f>
        <v/>
      </c>
      <c r="E92" s="19" t="str">
        <f>IFERROR(VLOOKUP($A92, carteira!$A:$C, 3, FALSE), "")</f>
        <v/>
      </c>
      <c r="F92" s="20" t="str">
        <f t="shared" si="1"/>
        <v/>
      </c>
      <c r="G92" s="21"/>
      <c r="H92" s="22" t="str">
        <f>IFERROR(__xludf.DUMMYFUNCTION("IF(ISBLANK(A92), """", HYPERLINK(""https://br.tradingview.com/chart/hAM5aSQ3/?symbol=BMFBOVESPA%3A"" &amp; $A92,GOOGLEFINANCE(""BVMF:""&amp;$A92, ""price"")))"),"")</f>
        <v/>
      </c>
      <c r="I92" s="23" t="str">
        <f>IFERROR(__xludf.DUMMYFUNCTION("IF($H92, ($H92 - INDEX(SORT(GOOGLEFINANCE(""BVMF:""&amp;$A92,""close"", $B$1-7, $B$1), 1, false), 3,2))/$H92, """")"),"")</f>
        <v/>
      </c>
      <c r="J92" s="24" t="str">
        <f>IFERROR(__xludf.DUMMYFUNCTION("IF(ISBLANK(A92), """", SPARKLINE(INDEX(GOOGLEFINANCE(""BVMF:""&amp;$A92, ""price"", EDATE($B$1, -1), $B$1), ,2)))"),"")</f>
        <v/>
      </c>
      <c r="K92" s="23" t="str">
        <f>IFERROR(__xludf.DUMMYFUNCTION("IF($H92, ($H92 - INDEX(GOOGLEFINANCE(""BVMF:""&amp;$A92,""close"", $B$1-30, $B$1), 2,2))/$H92, """")"),"")</f>
        <v/>
      </c>
      <c r="L92" s="24" t="str">
        <f>IFERROR(__xludf.DUMMYFUNCTION("IF(ISBLANK(A92), """", SPARKLINE(INDEX(GOOGLEFINANCE(""BVMF:""&amp;$A92, ""price"", EDATE($B$1, -12), $B$1), ,2)))"),"")</f>
        <v/>
      </c>
      <c r="M92" s="23" t="str">
        <f>IFERROR(__xludf.DUMMYFUNCTION("IF($H92, ($H92 - INDEX(GOOGLEFINANCE(""BVMF:""&amp;$A92,""close"", $B$1-365, $B$1), 2,2))/$H92, """")"),"")</f>
        <v/>
      </c>
      <c r="N92" s="24" t="str">
        <f>IFERROR(__xludf.DUMMYFUNCTION("IF(ISBLANK(A92), """", SPARKLINE(INDEX(GOOGLEFINANCE(""BVMF:""&amp;$A92, ""price"", EDATE($B$1, -60), $B$1), ,2)))"),"")</f>
        <v/>
      </c>
      <c r="O92" s="23" t="str">
        <f>IFERROR(__xludf.DUMMYFUNCTION("IF($H92, ($H92 - INDEX(GOOGLEFINANCE(""BVMF:""&amp;$A92,""close"", $B$1-1825, $B$1), 2,2))/$H92, """")"),"")</f>
        <v/>
      </c>
      <c r="P92" s="25" t="str">
        <f t="shared" si="2"/>
        <v/>
      </c>
      <c r="Q92" s="25" t="str">
        <f t="shared" si="3"/>
        <v/>
      </c>
      <c r="R92" s="25" t="str">
        <f t="shared" si="4"/>
        <v/>
      </c>
      <c r="S92" s="26" t="str">
        <f>IFERROR(VLOOKUP($A92, fundamentus!$A:$S, 19, FALSE)/1000000000, "")</f>
        <v/>
      </c>
      <c r="T92" s="27" t="str">
        <f>IFERROR(VLOOKUP($A92, statusinvest!$A:$Z, 26, FALSE)/1000000, "")</f>
        <v/>
      </c>
      <c r="U92" s="24" t="str">
        <f>IFERROR(VLOOKUP($A92, statusinvest!$A:$D, 4, FALSE), "")</f>
        <v/>
      </c>
      <c r="V92" s="24" t="str">
        <f>IFERROR(VLOOKUP($A92, statusinvest!$A:$E, 5, FALSE), "")</f>
        <v/>
      </c>
      <c r="W92" s="28" t="str">
        <f>IFERROR(1/VLOOKUP($A92, statusinvest!$A:$K, 11, FALSE), "")</f>
        <v/>
      </c>
      <c r="X92" s="24" t="str">
        <f>IFERROR(VLOOKUP($A92, statusinvest!$A:$R, 18, FALSE), "")</f>
        <v/>
      </c>
      <c r="Y92" s="24" t="str">
        <f>IFERROR(VLOOKUP($A92, statusinvest!$A:$T, 20, FALSE), "")</f>
        <v/>
      </c>
      <c r="Z92" s="24" t="str">
        <f>IFERROR(VLOOKUP($A92, statusinvest!$A:$I, 9, FALSE), "")</f>
        <v/>
      </c>
      <c r="AA92" s="24" t="str">
        <f>IFERROR(VLOOKUP($A92, statusinvest!$A:$M, 13, FALSE), "")</f>
        <v/>
      </c>
      <c r="AB92" s="24" t="str">
        <f>IFERROR(VLOOKUP($A92, statusinvest!$A:$Q, 17, FALSE), "")</f>
        <v/>
      </c>
      <c r="AC92" s="17" t="str">
        <f>IFERROR(VLOOKUP($A92, statusinvest!$A:$Z, 25, FALSE), "")</f>
        <v/>
      </c>
      <c r="AD92" s="17" t="str">
        <f>IFERROR(VLOOKUP($A92, statusinvest!$A:$C, 3, FALSE), "")</f>
        <v/>
      </c>
      <c r="AF92" s="29" t="str">
        <f>IFERROR(VLOOKUP($A92, forecast!$A:$F, 2, FALSE), "")</f>
        <v/>
      </c>
      <c r="AG92" s="29" t="str">
        <f>IFERROR(VLOOKUP($A92, forecast!$A:$F, 3, FALSE), "")</f>
        <v/>
      </c>
      <c r="AH92" s="29" t="str">
        <f>IFERROR(VLOOKUP($A92, forecast!$A:$F, 4, FALSE), "")</f>
        <v/>
      </c>
      <c r="AI92" s="29" t="str">
        <f>IFERROR(VLOOKUP($A92, forecast!$A:$F, 5, FALSE), "")</f>
        <v/>
      </c>
      <c r="AJ92" s="29" t="str">
        <f>IFERROR(VLOOKUP($A92, forecast!$A:$F, 6, FALSE), "")</f>
        <v/>
      </c>
      <c r="AK92" s="30" t="str">
        <f>IFERROR(VLOOKUP($A92, forecast!$A:$AS, 38, FALSE), "")</f>
        <v/>
      </c>
      <c r="AL92" s="30" t="str">
        <f>IFERROR(VLOOKUP($A92, forecast!$A:$AS, 39, FALSE), "")</f>
        <v/>
      </c>
      <c r="AM92" s="30" t="str">
        <f>IFERROR(VLOOKUP($A92, forecast!$A:$AS, 40, FALSE), "")</f>
        <v/>
      </c>
      <c r="AN92" s="30" t="str">
        <f>IFERROR(VLOOKUP($A92, forecast!$A:$AS, 41, FALSE), "")</f>
        <v/>
      </c>
      <c r="AO92" s="30" t="str">
        <f>IFERROR(VLOOKUP($A92, forecast!$A:$AS, 42, FALSE), "")</f>
        <v/>
      </c>
      <c r="AP92" s="31" t="str">
        <f>IFERROR(IF(VLOOKUP($A92, forecast!$A:$AS, 43, FALSE)="", "", (VLOOKUP($A92, forecast!$A:$AS, 43, FALSE)-$H92)/$H92), "")
</f>
        <v/>
      </c>
      <c r="AQ92" s="31" t="str">
        <f>IFERROR(IF(VLOOKUP($A92, forecast!$A:$AS, 44, FALSE)="", "", (VLOOKUP($A92, forecast!$A:$AS, 44, FALSE)-$H92)/$H92), "")
</f>
        <v/>
      </c>
      <c r="AR92" s="31" t="str">
        <f>IFERROR(IF(VLOOKUP($A92, forecast!$A:$AS, 45, FALSE)="", "", (VLOOKUP($A92, forecast!$A:$AS, 45, FALSE)-$H92)/$H92), "")
</f>
        <v/>
      </c>
    </row>
    <row r="93">
      <c r="B93" s="16"/>
      <c r="C93" s="17"/>
      <c r="D93" s="18" t="str">
        <f>IFERROR(VLOOKUP($A93, carteira!$A:$F, 6, FALSE)*H93, "")</f>
        <v/>
      </c>
      <c r="E93" s="19" t="str">
        <f>IFERROR(VLOOKUP($A93, carteira!$A:$C, 3, FALSE), "")</f>
        <v/>
      </c>
      <c r="F93" s="20" t="str">
        <f t="shared" si="1"/>
        <v/>
      </c>
      <c r="G93" s="21"/>
      <c r="H93" s="22" t="str">
        <f>IFERROR(__xludf.DUMMYFUNCTION("IF(ISBLANK(A93), """", HYPERLINK(""https://br.tradingview.com/chart/hAM5aSQ3/?symbol=BMFBOVESPA%3A"" &amp; $A93,GOOGLEFINANCE(""BVMF:""&amp;$A93, ""price"")))"),"")</f>
        <v/>
      </c>
      <c r="I93" s="23" t="str">
        <f>IFERROR(__xludf.DUMMYFUNCTION("IF($H93, ($H93 - INDEX(SORT(GOOGLEFINANCE(""BVMF:""&amp;$A93,""close"", $B$1-7, $B$1), 1, false), 3,2))/$H93, """")"),"")</f>
        <v/>
      </c>
      <c r="J93" s="24" t="str">
        <f>IFERROR(__xludf.DUMMYFUNCTION("IF(ISBLANK(A93), """", SPARKLINE(INDEX(GOOGLEFINANCE(""BVMF:""&amp;$A93, ""price"", EDATE($B$1, -1), $B$1), ,2)))"),"")</f>
        <v/>
      </c>
      <c r="K93" s="23" t="str">
        <f>IFERROR(__xludf.DUMMYFUNCTION("IF($H93, ($H93 - INDEX(GOOGLEFINANCE(""BVMF:""&amp;$A93,""close"", $B$1-30, $B$1), 2,2))/$H93, """")"),"")</f>
        <v/>
      </c>
      <c r="L93" s="24" t="str">
        <f>IFERROR(__xludf.DUMMYFUNCTION("IF(ISBLANK(A93), """", SPARKLINE(INDEX(GOOGLEFINANCE(""BVMF:""&amp;$A93, ""price"", EDATE($B$1, -12), $B$1), ,2)))"),"")</f>
        <v/>
      </c>
      <c r="M93" s="23" t="str">
        <f>IFERROR(__xludf.DUMMYFUNCTION("IF($H93, ($H93 - INDEX(GOOGLEFINANCE(""BVMF:""&amp;$A93,""close"", $B$1-365, $B$1), 2,2))/$H93, """")"),"")</f>
        <v/>
      </c>
      <c r="N93" s="24" t="str">
        <f>IFERROR(__xludf.DUMMYFUNCTION("IF(ISBLANK(A93), """", SPARKLINE(INDEX(GOOGLEFINANCE(""BVMF:""&amp;$A93, ""price"", EDATE($B$1, -60), $B$1), ,2)))"),"")</f>
        <v/>
      </c>
      <c r="O93" s="23" t="str">
        <f>IFERROR(__xludf.DUMMYFUNCTION("IF($H93, ($H93 - INDEX(GOOGLEFINANCE(""BVMF:""&amp;$A93,""close"", $B$1-1825, $B$1), 2,2))/$H93, """")"),"")</f>
        <v/>
      </c>
      <c r="P93" s="25" t="str">
        <f t="shared" si="2"/>
        <v/>
      </c>
      <c r="Q93" s="25" t="str">
        <f t="shared" si="3"/>
        <v/>
      </c>
      <c r="R93" s="25" t="str">
        <f t="shared" si="4"/>
        <v/>
      </c>
      <c r="S93" s="26" t="str">
        <f>IFERROR(VLOOKUP($A93, fundamentus!$A:$S, 19, FALSE)/1000000000, "")</f>
        <v/>
      </c>
      <c r="T93" s="27" t="str">
        <f>IFERROR(VLOOKUP($A93, statusinvest!$A:$Z, 26, FALSE)/1000000, "")</f>
        <v/>
      </c>
      <c r="U93" s="24" t="str">
        <f>IFERROR(VLOOKUP($A93, statusinvest!$A:$D, 4, FALSE), "")</f>
        <v/>
      </c>
      <c r="V93" s="24" t="str">
        <f>IFERROR(VLOOKUP($A93, statusinvest!$A:$E, 5, FALSE), "")</f>
        <v/>
      </c>
      <c r="W93" s="28" t="str">
        <f>IFERROR(1/VLOOKUP($A93, statusinvest!$A:$K, 11, FALSE), "")</f>
        <v/>
      </c>
      <c r="X93" s="24" t="str">
        <f>IFERROR(VLOOKUP($A93, statusinvest!$A:$R, 18, FALSE), "")</f>
        <v/>
      </c>
      <c r="Y93" s="24" t="str">
        <f>IFERROR(VLOOKUP($A93, statusinvest!$A:$T, 20, FALSE), "")</f>
        <v/>
      </c>
      <c r="Z93" s="24" t="str">
        <f>IFERROR(VLOOKUP($A93, statusinvest!$A:$I, 9, FALSE), "")</f>
        <v/>
      </c>
      <c r="AA93" s="24" t="str">
        <f>IFERROR(VLOOKUP($A93, statusinvest!$A:$M, 13, FALSE), "")</f>
        <v/>
      </c>
      <c r="AB93" s="24" t="str">
        <f>IFERROR(VLOOKUP($A93, statusinvest!$A:$Q, 17, FALSE), "")</f>
        <v/>
      </c>
      <c r="AC93" s="17" t="str">
        <f>IFERROR(VLOOKUP($A93, statusinvest!$A:$Z, 25, FALSE), "")</f>
        <v/>
      </c>
      <c r="AD93" s="17" t="str">
        <f>IFERROR(VLOOKUP($A93, statusinvest!$A:$C, 3, FALSE), "")</f>
        <v/>
      </c>
      <c r="AF93" s="29" t="str">
        <f>IFERROR(VLOOKUP($A93, forecast!$A:$F, 2, FALSE), "")</f>
        <v/>
      </c>
      <c r="AG93" s="29" t="str">
        <f>IFERROR(VLOOKUP($A93, forecast!$A:$F, 3, FALSE), "")</f>
        <v/>
      </c>
      <c r="AH93" s="29" t="str">
        <f>IFERROR(VLOOKUP($A93, forecast!$A:$F, 4, FALSE), "")</f>
        <v/>
      </c>
      <c r="AI93" s="29" t="str">
        <f>IFERROR(VLOOKUP($A93, forecast!$A:$F, 5, FALSE), "")</f>
        <v/>
      </c>
      <c r="AJ93" s="29" t="str">
        <f>IFERROR(VLOOKUP($A93, forecast!$A:$F, 6, FALSE), "")</f>
        <v/>
      </c>
      <c r="AK93" s="30" t="str">
        <f>IFERROR(VLOOKUP($A93, forecast!$A:$AS, 38, FALSE), "")</f>
        <v/>
      </c>
      <c r="AL93" s="30" t="str">
        <f>IFERROR(VLOOKUP($A93, forecast!$A:$AS, 39, FALSE), "")</f>
        <v/>
      </c>
      <c r="AM93" s="30" t="str">
        <f>IFERROR(VLOOKUP($A93, forecast!$A:$AS, 40, FALSE), "")</f>
        <v/>
      </c>
      <c r="AN93" s="30" t="str">
        <f>IFERROR(VLOOKUP($A93, forecast!$A:$AS, 41, FALSE), "")</f>
        <v/>
      </c>
      <c r="AO93" s="30" t="str">
        <f>IFERROR(VLOOKUP($A93, forecast!$A:$AS, 42, FALSE), "")</f>
        <v/>
      </c>
      <c r="AP93" s="31" t="str">
        <f>IFERROR(IF(VLOOKUP($A93, forecast!$A:$AS, 43, FALSE)="", "", (VLOOKUP($A93, forecast!$A:$AS, 43, FALSE)-$H93)/$H93), "")
</f>
        <v/>
      </c>
      <c r="AQ93" s="31" t="str">
        <f>IFERROR(IF(VLOOKUP($A93, forecast!$A:$AS, 44, FALSE)="", "", (VLOOKUP($A93, forecast!$A:$AS, 44, FALSE)-$H93)/$H93), "")
</f>
        <v/>
      </c>
      <c r="AR93" s="31" t="str">
        <f>IFERROR(IF(VLOOKUP($A93, forecast!$A:$AS, 45, FALSE)="", "", (VLOOKUP($A93, forecast!$A:$AS, 45, FALSE)-$H93)/$H93), "")
</f>
        <v/>
      </c>
    </row>
    <row r="94">
      <c r="B94" s="16"/>
      <c r="C94" s="17"/>
      <c r="D94" s="18" t="str">
        <f>IFERROR(VLOOKUP($A94, carteira!$A:$F, 6, FALSE)*H94, "")</f>
        <v/>
      </c>
      <c r="E94" s="19" t="str">
        <f>IFERROR(VLOOKUP($A94, carteira!$A:$C, 3, FALSE), "")</f>
        <v/>
      </c>
      <c r="F94" s="20" t="str">
        <f t="shared" si="1"/>
        <v/>
      </c>
      <c r="G94" s="21"/>
      <c r="H94" s="22" t="str">
        <f>IFERROR(__xludf.DUMMYFUNCTION("IF(ISBLANK(A94), """", HYPERLINK(""https://br.tradingview.com/chart/hAM5aSQ3/?symbol=BMFBOVESPA%3A"" &amp; $A94,GOOGLEFINANCE(""BVMF:""&amp;$A94, ""price"")))"),"")</f>
        <v/>
      </c>
      <c r="I94" s="23" t="str">
        <f>IFERROR(__xludf.DUMMYFUNCTION("IF($H94, ($H94 - INDEX(SORT(GOOGLEFINANCE(""BVMF:""&amp;$A94,""close"", $B$1-7, $B$1), 1, false), 3,2))/$H94, """")"),"")</f>
        <v/>
      </c>
      <c r="J94" s="24" t="str">
        <f>IFERROR(__xludf.DUMMYFUNCTION("IF(ISBLANK(A94), """", SPARKLINE(INDEX(GOOGLEFINANCE(""BVMF:""&amp;$A94, ""price"", EDATE($B$1, -1), $B$1), ,2)))"),"")</f>
        <v/>
      </c>
      <c r="K94" s="23" t="str">
        <f>IFERROR(__xludf.DUMMYFUNCTION("IF($H94, ($H94 - INDEX(GOOGLEFINANCE(""BVMF:""&amp;$A94,""close"", $B$1-30, $B$1), 2,2))/$H94, """")"),"")</f>
        <v/>
      </c>
      <c r="L94" s="24" t="str">
        <f>IFERROR(__xludf.DUMMYFUNCTION("IF(ISBLANK(A94), """", SPARKLINE(INDEX(GOOGLEFINANCE(""BVMF:""&amp;$A94, ""price"", EDATE($B$1, -12), $B$1), ,2)))"),"")</f>
        <v/>
      </c>
      <c r="M94" s="23" t="str">
        <f>IFERROR(__xludf.DUMMYFUNCTION("IF($H94, ($H94 - INDEX(GOOGLEFINANCE(""BVMF:""&amp;$A94,""close"", $B$1-365, $B$1), 2,2))/$H94, """")"),"")</f>
        <v/>
      </c>
      <c r="N94" s="24" t="str">
        <f>IFERROR(__xludf.DUMMYFUNCTION("IF(ISBLANK(A94), """", SPARKLINE(INDEX(GOOGLEFINANCE(""BVMF:""&amp;$A94, ""price"", EDATE($B$1, -60), $B$1), ,2)))"),"")</f>
        <v/>
      </c>
      <c r="O94" s="23" t="str">
        <f>IFERROR(__xludf.DUMMYFUNCTION("IF($H94, ($H94 - INDEX(GOOGLEFINANCE(""BVMF:""&amp;$A94,""close"", $B$1-1825, $B$1), 2,2))/$H94, """")"),"")</f>
        <v/>
      </c>
      <c r="P94" s="25" t="str">
        <f t="shared" si="2"/>
        <v/>
      </c>
      <c r="Q94" s="25" t="str">
        <f t="shared" si="3"/>
        <v/>
      </c>
      <c r="R94" s="25" t="str">
        <f t="shared" si="4"/>
        <v/>
      </c>
      <c r="S94" s="26" t="str">
        <f>IFERROR(VLOOKUP($A94, fundamentus!$A:$S, 19, FALSE)/1000000000, "")</f>
        <v/>
      </c>
      <c r="T94" s="27" t="str">
        <f>IFERROR(VLOOKUP($A94, statusinvest!$A:$Z, 26, FALSE)/1000000, "")</f>
        <v/>
      </c>
      <c r="U94" s="24" t="str">
        <f>IFERROR(VLOOKUP($A94, statusinvest!$A:$D, 4, FALSE), "")</f>
        <v/>
      </c>
      <c r="V94" s="24" t="str">
        <f>IFERROR(VLOOKUP($A94, statusinvest!$A:$E, 5, FALSE), "")</f>
        <v/>
      </c>
      <c r="W94" s="28" t="str">
        <f>IFERROR(1/VLOOKUP($A94, statusinvest!$A:$K, 11, FALSE), "")</f>
        <v/>
      </c>
      <c r="X94" s="24" t="str">
        <f>IFERROR(VLOOKUP($A94, statusinvest!$A:$R, 18, FALSE), "")</f>
        <v/>
      </c>
      <c r="Y94" s="24" t="str">
        <f>IFERROR(VLOOKUP($A94, statusinvest!$A:$T, 20, FALSE), "")</f>
        <v/>
      </c>
      <c r="Z94" s="24" t="str">
        <f>IFERROR(VLOOKUP($A94, statusinvest!$A:$I, 9, FALSE), "")</f>
        <v/>
      </c>
      <c r="AA94" s="24" t="str">
        <f>IFERROR(VLOOKUP($A94, statusinvest!$A:$M, 13, FALSE), "")</f>
        <v/>
      </c>
      <c r="AB94" s="24" t="str">
        <f>IFERROR(VLOOKUP($A94, statusinvest!$A:$Q, 17, FALSE), "")</f>
        <v/>
      </c>
      <c r="AC94" s="17" t="str">
        <f>IFERROR(VLOOKUP($A94, statusinvest!$A:$Z, 25, FALSE), "")</f>
        <v/>
      </c>
      <c r="AD94" s="17" t="str">
        <f>IFERROR(VLOOKUP($A94, statusinvest!$A:$C, 3, FALSE), "")</f>
        <v/>
      </c>
      <c r="AF94" s="29" t="str">
        <f>IFERROR(VLOOKUP($A94, forecast!$A:$F, 2, FALSE), "")</f>
        <v/>
      </c>
      <c r="AG94" s="29" t="str">
        <f>IFERROR(VLOOKUP($A94, forecast!$A:$F, 3, FALSE), "")</f>
        <v/>
      </c>
      <c r="AH94" s="29" t="str">
        <f>IFERROR(VLOOKUP($A94, forecast!$A:$F, 4, FALSE), "")</f>
        <v/>
      </c>
      <c r="AI94" s="29" t="str">
        <f>IFERROR(VLOOKUP($A94, forecast!$A:$F, 5, FALSE), "")</f>
        <v/>
      </c>
      <c r="AJ94" s="29" t="str">
        <f>IFERROR(VLOOKUP($A94, forecast!$A:$F, 6, FALSE), "")</f>
        <v/>
      </c>
      <c r="AK94" s="30" t="str">
        <f>IFERROR(VLOOKUP($A94, forecast!$A:$AS, 38, FALSE), "")</f>
        <v/>
      </c>
      <c r="AL94" s="30" t="str">
        <f>IFERROR(VLOOKUP($A94, forecast!$A:$AS, 39, FALSE), "")</f>
        <v/>
      </c>
      <c r="AM94" s="30" t="str">
        <f>IFERROR(VLOOKUP($A94, forecast!$A:$AS, 40, FALSE), "")</f>
        <v/>
      </c>
      <c r="AN94" s="30" t="str">
        <f>IFERROR(VLOOKUP($A94, forecast!$A:$AS, 41, FALSE), "")</f>
        <v/>
      </c>
      <c r="AO94" s="30" t="str">
        <f>IFERROR(VLOOKUP($A94, forecast!$A:$AS, 42, FALSE), "")</f>
        <v/>
      </c>
      <c r="AP94" s="31" t="str">
        <f>IFERROR(IF(VLOOKUP($A94, forecast!$A:$AS, 43, FALSE)="", "", (VLOOKUP($A94, forecast!$A:$AS, 43, FALSE)-$H94)/$H94), "")
</f>
        <v/>
      </c>
      <c r="AQ94" s="31" t="str">
        <f>IFERROR(IF(VLOOKUP($A94, forecast!$A:$AS, 44, FALSE)="", "", (VLOOKUP($A94, forecast!$A:$AS, 44, FALSE)-$H94)/$H94), "")
</f>
        <v/>
      </c>
      <c r="AR94" s="31" t="str">
        <f>IFERROR(IF(VLOOKUP($A94, forecast!$A:$AS, 45, FALSE)="", "", (VLOOKUP($A94, forecast!$A:$AS, 45, FALSE)-$H94)/$H94), "")
</f>
        <v/>
      </c>
    </row>
    <row r="95">
      <c r="B95" s="16"/>
      <c r="C95" s="17"/>
      <c r="D95" s="18" t="str">
        <f>IFERROR(VLOOKUP($A95, carteira!$A:$F, 6, FALSE)*H95, "")</f>
        <v/>
      </c>
      <c r="E95" s="19" t="str">
        <f>IFERROR(VLOOKUP($A95, carteira!$A:$C, 3, FALSE), "")</f>
        <v/>
      </c>
      <c r="F95" s="20" t="str">
        <f t="shared" si="1"/>
        <v/>
      </c>
      <c r="G95" s="21"/>
      <c r="H95" s="22" t="str">
        <f>IFERROR(__xludf.DUMMYFUNCTION("IF(ISBLANK(A95), """", HYPERLINK(""https://br.tradingview.com/chart/hAM5aSQ3/?symbol=BMFBOVESPA%3A"" &amp; $A95,GOOGLEFINANCE(""BVMF:""&amp;$A95, ""price"")))"),"")</f>
        <v/>
      </c>
      <c r="I95" s="23" t="str">
        <f>IFERROR(__xludf.DUMMYFUNCTION("IF($H95, ($H95 - INDEX(SORT(GOOGLEFINANCE(""BVMF:""&amp;$A95,""close"", $B$1-7, $B$1), 1, false), 3,2))/$H95, """")"),"")</f>
        <v/>
      </c>
      <c r="J95" s="24" t="str">
        <f>IFERROR(__xludf.DUMMYFUNCTION("IF(ISBLANK(A95), """", SPARKLINE(INDEX(GOOGLEFINANCE(""BVMF:""&amp;$A95, ""price"", EDATE($B$1, -1), $B$1), ,2)))"),"")</f>
        <v/>
      </c>
      <c r="K95" s="23" t="str">
        <f>IFERROR(__xludf.DUMMYFUNCTION("IF($H95, ($H95 - INDEX(GOOGLEFINANCE(""BVMF:""&amp;$A95,""close"", $B$1-30, $B$1), 2,2))/$H95, """")"),"")</f>
        <v/>
      </c>
      <c r="L95" s="24" t="str">
        <f>IFERROR(__xludf.DUMMYFUNCTION("IF(ISBLANK(A95), """", SPARKLINE(INDEX(GOOGLEFINANCE(""BVMF:""&amp;$A95, ""price"", EDATE($B$1, -12), $B$1), ,2)))"),"")</f>
        <v/>
      </c>
      <c r="M95" s="23" t="str">
        <f>IFERROR(__xludf.DUMMYFUNCTION("IF($H95, ($H95 - INDEX(GOOGLEFINANCE(""BVMF:""&amp;$A95,""close"", $B$1-365, $B$1), 2,2))/$H95, """")"),"")</f>
        <v/>
      </c>
      <c r="N95" s="24" t="str">
        <f>IFERROR(__xludf.DUMMYFUNCTION("IF(ISBLANK(A95), """", SPARKLINE(INDEX(GOOGLEFINANCE(""BVMF:""&amp;$A95, ""price"", EDATE($B$1, -60), $B$1), ,2)))"),"")</f>
        <v/>
      </c>
      <c r="O95" s="23" t="str">
        <f>IFERROR(__xludf.DUMMYFUNCTION("IF($H95, ($H95 - INDEX(GOOGLEFINANCE(""BVMF:""&amp;$A95,""close"", $B$1-1825, $B$1), 2,2))/$H95, """")"),"")</f>
        <v/>
      </c>
      <c r="P95" s="25" t="str">
        <f t="shared" si="2"/>
        <v/>
      </c>
      <c r="Q95" s="25" t="str">
        <f t="shared" si="3"/>
        <v/>
      </c>
      <c r="R95" s="25" t="str">
        <f t="shared" si="4"/>
        <v/>
      </c>
      <c r="S95" s="26" t="str">
        <f>IFERROR(VLOOKUP($A95, fundamentus!$A:$S, 19, FALSE)/1000000000, "")</f>
        <v/>
      </c>
      <c r="T95" s="27" t="str">
        <f>IFERROR(VLOOKUP($A95, statusinvest!$A:$Z, 26, FALSE)/1000000, "")</f>
        <v/>
      </c>
      <c r="U95" s="24" t="str">
        <f>IFERROR(VLOOKUP($A95, statusinvest!$A:$D, 4, FALSE), "")</f>
        <v/>
      </c>
      <c r="V95" s="24" t="str">
        <f>IFERROR(VLOOKUP($A95, statusinvest!$A:$E, 5, FALSE), "")</f>
        <v/>
      </c>
      <c r="W95" s="28" t="str">
        <f>IFERROR(1/VLOOKUP($A95, statusinvest!$A:$K, 11, FALSE), "")</f>
        <v/>
      </c>
      <c r="X95" s="24" t="str">
        <f>IFERROR(VLOOKUP($A95, statusinvest!$A:$R, 18, FALSE), "")</f>
        <v/>
      </c>
      <c r="Y95" s="24" t="str">
        <f>IFERROR(VLOOKUP($A95, statusinvest!$A:$T, 20, FALSE), "")</f>
        <v/>
      </c>
      <c r="Z95" s="24" t="str">
        <f>IFERROR(VLOOKUP($A95, statusinvest!$A:$I, 9, FALSE), "")</f>
        <v/>
      </c>
      <c r="AA95" s="24" t="str">
        <f>IFERROR(VLOOKUP($A95, statusinvest!$A:$M, 13, FALSE), "")</f>
        <v/>
      </c>
      <c r="AB95" s="24" t="str">
        <f>IFERROR(VLOOKUP($A95, statusinvest!$A:$Q, 17, FALSE), "")</f>
        <v/>
      </c>
      <c r="AC95" s="17" t="str">
        <f>IFERROR(VLOOKUP($A95, statusinvest!$A:$Z, 25, FALSE), "")</f>
        <v/>
      </c>
      <c r="AD95" s="17" t="str">
        <f>IFERROR(VLOOKUP($A95, statusinvest!$A:$C, 3, FALSE), "")</f>
        <v/>
      </c>
      <c r="AF95" s="29" t="str">
        <f>IFERROR(VLOOKUP($A95, forecast!$A:$F, 2, FALSE), "")</f>
        <v/>
      </c>
      <c r="AG95" s="29" t="str">
        <f>IFERROR(VLOOKUP($A95, forecast!$A:$F, 3, FALSE), "")</f>
        <v/>
      </c>
      <c r="AH95" s="29" t="str">
        <f>IFERROR(VLOOKUP($A95, forecast!$A:$F, 4, FALSE), "")</f>
        <v/>
      </c>
      <c r="AI95" s="29" t="str">
        <f>IFERROR(VLOOKUP($A95, forecast!$A:$F, 5, FALSE), "")</f>
        <v/>
      </c>
      <c r="AJ95" s="29" t="str">
        <f>IFERROR(VLOOKUP($A95, forecast!$A:$F, 6, FALSE), "")</f>
        <v/>
      </c>
      <c r="AK95" s="30" t="str">
        <f>IFERROR(VLOOKUP($A95, forecast!$A:$AS, 38, FALSE), "")</f>
        <v/>
      </c>
      <c r="AL95" s="30" t="str">
        <f>IFERROR(VLOOKUP($A95, forecast!$A:$AS, 39, FALSE), "")</f>
        <v/>
      </c>
      <c r="AM95" s="30" t="str">
        <f>IFERROR(VLOOKUP($A95, forecast!$A:$AS, 40, FALSE), "")</f>
        <v/>
      </c>
      <c r="AN95" s="30" t="str">
        <f>IFERROR(VLOOKUP($A95, forecast!$A:$AS, 41, FALSE), "")</f>
        <v/>
      </c>
      <c r="AO95" s="30" t="str">
        <f>IFERROR(VLOOKUP($A95, forecast!$A:$AS, 42, FALSE), "")</f>
        <v/>
      </c>
      <c r="AP95" s="31" t="str">
        <f>IFERROR(IF(VLOOKUP($A95, forecast!$A:$AS, 43, FALSE)="", "", (VLOOKUP($A95, forecast!$A:$AS, 43, FALSE)-$H95)/$H95), "")
</f>
        <v/>
      </c>
      <c r="AQ95" s="31" t="str">
        <f>IFERROR(IF(VLOOKUP($A95, forecast!$A:$AS, 44, FALSE)="", "", (VLOOKUP($A95, forecast!$A:$AS, 44, FALSE)-$H95)/$H95), "")
</f>
        <v/>
      </c>
      <c r="AR95" s="31" t="str">
        <f>IFERROR(IF(VLOOKUP($A95, forecast!$A:$AS, 45, FALSE)="", "", (VLOOKUP($A95, forecast!$A:$AS, 45, FALSE)-$H95)/$H95), "")
</f>
        <v/>
      </c>
    </row>
    <row r="96">
      <c r="B96" s="16"/>
      <c r="C96" s="17"/>
      <c r="D96" s="18" t="str">
        <f>IFERROR(VLOOKUP($A96, carteira!$A:$F, 6, FALSE)*H96, "")</f>
        <v/>
      </c>
      <c r="E96" s="19" t="str">
        <f>IFERROR(VLOOKUP($A96, carteira!$A:$C, 3, FALSE), "")</f>
        <v/>
      </c>
      <c r="F96" s="20" t="str">
        <f t="shared" si="1"/>
        <v/>
      </c>
      <c r="G96" s="21"/>
      <c r="H96" s="22" t="str">
        <f>IFERROR(__xludf.DUMMYFUNCTION("IF(ISBLANK(A96), """", HYPERLINK(""https://br.tradingview.com/chart/hAM5aSQ3/?symbol=BMFBOVESPA%3A"" &amp; $A96,GOOGLEFINANCE(""BVMF:""&amp;$A96, ""price"")))"),"")</f>
        <v/>
      </c>
      <c r="I96" s="23" t="str">
        <f>IFERROR(__xludf.DUMMYFUNCTION("IF($H96, ($H96 - INDEX(SORT(GOOGLEFINANCE(""BVMF:""&amp;$A96,""close"", $B$1-7, $B$1), 1, false), 3,2))/$H96, """")"),"")</f>
        <v/>
      </c>
      <c r="J96" s="24" t="str">
        <f>IFERROR(__xludf.DUMMYFUNCTION("IF(ISBLANK(A96), """", SPARKLINE(INDEX(GOOGLEFINANCE(""BVMF:""&amp;$A96, ""price"", EDATE($B$1, -1), $B$1), ,2)))"),"")</f>
        <v/>
      </c>
      <c r="K96" s="23" t="str">
        <f>IFERROR(__xludf.DUMMYFUNCTION("IF($H96, ($H96 - INDEX(GOOGLEFINANCE(""BVMF:""&amp;$A96,""close"", $B$1-30, $B$1), 2,2))/$H96, """")"),"")</f>
        <v/>
      </c>
      <c r="L96" s="24" t="str">
        <f>IFERROR(__xludf.DUMMYFUNCTION("IF(ISBLANK(A96), """", SPARKLINE(INDEX(GOOGLEFINANCE(""BVMF:""&amp;$A96, ""price"", EDATE($B$1, -12), $B$1), ,2)))"),"")</f>
        <v/>
      </c>
      <c r="M96" s="23" t="str">
        <f>IFERROR(__xludf.DUMMYFUNCTION("IF($H96, ($H96 - INDEX(GOOGLEFINANCE(""BVMF:""&amp;$A96,""close"", $B$1-365, $B$1), 2,2))/$H96, """")"),"")</f>
        <v/>
      </c>
      <c r="N96" s="24" t="str">
        <f>IFERROR(__xludf.DUMMYFUNCTION("IF(ISBLANK(A96), """", SPARKLINE(INDEX(GOOGLEFINANCE(""BVMF:""&amp;$A96, ""price"", EDATE($B$1, -60), $B$1), ,2)))"),"")</f>
        <v/>
      </c>
      <c r="O96" s="23" t="str">
        <f>IFERROR(__xludf.DUMMYFUNCTION("IF($H96, ($H96 - INDEX(GOOGLEFINANCE(""BVMF:""&amp;$A96,""close"", $B$1-1825, $B$1), 2,2))/$H96, """")"),"")</f>
        <v/>
      </c>
      <c r="P96" s="25" t="str">
        <f t="shared" si="2"/>
        <v/>
      </c>
      <c r="Q96" s="25" t="str">
        <f t="shared" si="3"/>
        <v/>
      </c>
      <c r="R96" s="25" t="str">
        <f t="shared" si="4"/>
        <v/>
      </c>
      <c r="S96" s="26" t="str">
        <f>IFERROR(VLOOKUP($A96, fundamentus!$A:$S, 19, FALSE)/1000000000, "")</f>
        <v/>
      </c>
      <c r="T96" s="27" t="str">
        <f>IFERROR(VLOOKUP($A96, statusinvest!$A:$Z, 26, FALSE)/1000000, "")</f>
        <v/>
      </c>
      <c r="U96" s="24" t="str">
        <f>IFERROR(VLOOKUP($A96, statusinvest!$A:$D, 4, FALSE), "")</f>
        <v/>
      </c>
      <c r="V96" s="24" t="str">
        <f>IFERROR(VLOOKUP($A96, statusinvest!$A:$E, 5, FALSE), "")</f>
        <v/>
      </c>
      <c r="W96" s="28" t="str">
        <f>IFERROR(1/VLOOKUP($A96, statusinvest!$A:$K, 11, FALSE), "")</f>
        <v/>
      </c>
      <c r="X96" s="24" t="str">
        <f>IFERROR(VLOOKUP($A96, statusinvest!$A:$R, 18, FALSE), "")</f>
        <v/>
      </c>
      <c r="Y96" s="24" t="str">
        <f>IFERROR(VLOOKUP($A96, statusinvest!$A:$T, 20, FALSE), "")</f>
        <v/>
      </c>
      <c r="Z96" s="24" t="str">
        <f>IFERROR(VLOOKUP($A96, statusinvest!$A:$I, 9, FALSE), "")</f>
        <v/>
      </c>
      <c r="AA96" s="24" t="str">
        <f>IFERROR(VLOOKUP($A96, statusinvest!$A:$M, 13, FALSE), "")</f>
        <v/>
      </c>
      <c r="AB96" s="24" t="str">
        <f>IFERROR(VLOOKUP($A96, statusinvest!$A:$Q, 17, FALSE), "")</f>
        <v/>
      </c>
      <c r="AC96" s="17" t="str">
        <f>IFERROR(VLOOKUP($A96, statusinvest!$A:$Z, 25, FALSE), "")</f>
        <v/>
      </c>
      <c r="AD96" s="17" t="str">
        <f>IFERROR(VLOOKUP($A96, statusinvest!$A:$C, 3, FALSE), "")</f>
        <v/>
      </c>
      <c r="AF96" s="29" t="str">
        <f>IFERROR(VLOOKUP($A96, forecast!$A:$F, 2, FALSE), "")</f>
        <v/>
      </c>
      <c r="AG96" s="29" t="str">
        <f>IFERROR(VLOOKUP($A96, forecast!$A:$F, 3, FALSE), "")</f>
        <v/>
      </c>
      <c r="AH96" s="29" t="str">
        <f>IFERROR(VLOOKUP($A96, forecast!$A:$F, 4, FALSE), "")</f>
        <v/>
      </c>
      <c r="AI96" s="29" t="str">
        <f>IFERROR(VLOOKUP($A96, forecast!$A:$F, 5, FALSE), "")</f>
        <v/>
      </c>
      <c r="AJ96" s="29" t="str">
        <f>IFERROR(VLOOKUP($A96, forecast!$A:$F, 6, FALSE), "")</f>
        <v/>
      </c>
      <c r="AK96" s="30" t="str">
        <f>IFERROR(VLOOKUP($A96, forecast!$A:$AS, 38, FALSE), "")</f>
        <v/>
      </c>
      <c r="AL96" s="30" t="str">
        <f>IFERROR(VLOOKUP($A96, forecast!$A:$AS, 39, FALSE), "")</f>
        <v/>
      </c>
      <c r="AM96" s="30" t="str">
        <f>IFERROR(VLOOKUP($A96, forecast!$A:$AS, 40, FALSE), "")</f>
        <v/>
      </c>
      <c r="AN96" s="30" t="str">
        <f>IFERROR(VLOOKUP($A96, forecast!$A:$AS, 41, FALSE), "")</f>
        <v/>
      </c>
      <c r="AO96" s="30" t="str">
        <f>IFERROR(VLOOKUP($A96, forecast!$A:$AS, 42, FALSE), "")</f>
        <v/>
      </c>
      <c r="AP96" s="31" t="str">
        <f>IFERROR(IF(VLOOKUP($A96, forecast!$A:$AS, 43, FALSE)="", "", (VLOOKUP($A96, forecast!$A:$AS, 43, FALSE)-$H96)/$H96), "")
</f>
        <v/>
      </c>
      <c r="AQ96" s="31" t="str">
        <f>IFERROR(IF(VLOOKUP($A96, forecast!$A:$AS, 44, FALSE)="", "", (VLOOKUP($A96, forecast!$A:$AS, 44, FALSE)-$H96)/$H96), "")
</f>
        <v/>
      </c>
      <c r="AR96" s="31" t="str">
        <f>IFERROR(IF(VLOOKUP($A96, forecast!$A:$AS, 45, FALSE)="", "", (VLOOKUP($A96, forecast!$A:$AS, 45, FALSE)-$H96)/$H96), "")
</f>
        <v/>
      </c>
    </row>
    <row r="97">
      <c r="B97" s="16"/>
      <c r="C97" s="17"/>
      <c r="D97" s="18" t="str">
        <f>IFERROR(VLOOKUP($A97, carteira!$A:$F, 6, FALSE)*H97, "")</f>
        <v/>
      </c>
      <c r="E97" s="19" t="str">
        <f>IFERROR(VLOOKUP($A97, carteira!$A:$C, 3, FALSE), "")</f>
        <v/>
      </c>
      <c r="F97" s="20" t="str">
        <f t="shared" si="1"/>
        <v/>
      </c>
      <c r="G97" s="21"/>
      <c r="H97" s="22" t="str">
        <f>IFERROR(__xludf.DUMMYFUNCTION("IF(ISBLANK(A97), """", HYPERLINK(""https://br.tradingview.com/chart/hAM5aSQ3/?symbol=BMFBOVESPA%3A"" &amp; $A97,GOOGLEFINANCE(""BVMF:""&amp;$A97, ""price"")))"),"")</f>
        <v/>
      </c>
      <c r="I97" s="23" t="str">
        <f>IFERROR(__xludf.DUMMYFUNCTION("IF($H97, ($H97 - INDEX(SORT(GOOGLEFINANCE(""BVMF:""&amp;$A97,""close"", $B$1-7, $B$1), 1, false), 3,2))/$H97, """")"),"")</f>
        <v/>
      </c>
      <c r="J97" s="24" t="str">
        <f>IFERROR(__xludf.DUMMYFUNCTION("IF(ISBLANK(A97), """", SPARKLINE(INDEX(GOOGLEFINANCE(""BVMF:""&amp;$A97, ""price"", EDATE($B$1, -1), $B$1), ,2)))"),"")</f>
        <v/>
      </c>
      <c r="K97" s="23" t="str">
        <f>IFERROR(__xludf.DUMMYFUNCTION("IF($H97, ($H97 - INDEX(GOOGLEFINANCE(""BVMF:""&amp;$A97,""close"", $B$1-30, $B$1), 2,2))/$H97, """")"),"")</f>
        <v/>
      </c>
      <c r="L97" s="24" t="str">
        <f>IFERROR(__xludf.DUMMYFUNCTION("IF(ISBLANK(A97), """", SPARKLINE(INDEX(GOOGLEFINANCE(""BVMF:""&amp;$A97, ""price"", EDATE($B$1, -12), $B$1), ,2)))"),"")</f>
        <v/>
      </c>
      <c r="M97" s="23" t="str">
        <f>IFERROR(__xludf.DUMMYFUNCTION("IF($H97, ($H97 - INDEX(GOOGLEFINANCE(""BVMF:""&amp;$A97,""close"", $B$1-365, $B$1), 2,2))/$H97, """")"),"")</f>
        <v/>
      </c>
      <c r="N97" s="24" t="str">
        <f>IFERROR(__xludf.DUMMYFUNCTION("IF(ISBLANK(A97), """", SPARKLINE(INDEX(GOOGLEFINANCE(""BVMF:""&amp;$A97, ""price"", EDATE($B$1, -60), $B$1), ,2)))"),"")</f>
        <v/>
      </c>
      <c r="O97" s="23" t="str">
        <f>IFERROR(__xludf.DUMMYFUNCTION("IF($H97, ($H97 - INDEX(GOOGLEFINANCE(""BVMF:""&amp;$A97,""close"", $B$1-1825, $B$1), 2,2))/$H97, """")"),"")</f>
        <v/>
      </c>
      <c r="P97" s="25" t="str">
        <f t="shared" si="2"/>
        <v/>
      </c>
      <c r="Q97" s="25" t="str">
        <f t="shared" si="3"/>
        <v/>
      </c>
      <c r="R97" s="25" t="str">
        <f t="shared" si="4"/>
        <v/>
      </c>
      <c r="S97" s="26" t="str">
        <f>IFERROR(VLOOKUP($A97, fundamentus!$A:$S, 19, FALSE)/1000000000, "")</f>
        <v/>
      </c>
      <c r="T97" s="27" t="str">
        <f>IFERROR(VLOOKUP($A97, statusinvest!$A:$Z, 26, FALSE)/1000000, "")</f>
        <v/>
      </c>
      <c r="U97" s="24" t="str">
        <f>IFERROR(VLOOKUP($A97, statusinvest!$A:$D, 4, FALSE), "")</f>
        <v/>
      </c>
      <c r="V97" s="24" t="str">
        <f>IFERROR(VLOOKUP($A97, statusinvest!$A:$E, 5, FALSE), "")</f>
        <v/>
      </c>
      <c r="W97" s="28" t="str">
        <f>IFERROR(1/VLOOKUP($A97, statusinvest!$A:$K, 11, FALSE), "")</f>
        <v/>
      </c>
      <c r="X97" s="24" t="str">
        <f>IFERROR(VLOOKUP($A97, statusinvest!$A:$R, 18, FALSE), "")</f>
        <v/>
      </c>
      <c r="Y97" s="24" t="str">
        <f>IFERROR(VLOOKUP($A97, statusinvest!$A:$T, 20, FALSE), "")</f>
        <v/>
      </c>
      <c r="Z97" s="24" t="str">
        <f>IFERROR(VLOOKUP($A97, statusinvest!$A:$I, 9, FALSE), "")</f>
        <v/>
      </c>
      <c r="AA97" s="24" t="str">
        <f>IFERROR(VLOOKUP($A97, statusinvest!$A:$M, 13, FALSE), "")</f>
        <v/>
      </c>
      <c r="AB97" s="24" t="str">
        <f>IFERROR(VLOOKUP($A97, statusinvest!$A:$Q, 17, FALSE), "")</f>
        <v/>
      </c>
      <c r="AC97" s="17" t="str">
        <f>IFERROR(VLOOKUP($A97, statusinvest!$A:$Z, 25, FALSE), "")</f>
        <v/>
      </c>
      <c r="AD97" s="17" t="str">
        <f>IFERROR(VLOOKUP($A97, statusinvest!$A:$C, 3, FALSE), "")</f>
        <v/>
      </c>
      <c r="AF97" s="29" t="str">
        <f>IFERROR(VLOOKUP($A97, forecast!$A:$F, 2, FALSE), "")</f>
        <v/>
      </c>
      <c r="AG97" s="29" t="str">
        <f>IFERROR(VLOOKUP($A97, forecast!$A:$F, 3, FALSE), "")</f>
        <v/>
      </c>
      <c r="AH97" s="29" t="str">
        <f>IFERROR(VLOOKUP($A97, forecast!$A:$F, 4, FALSE), "")</f>
        <v/>
      </c>
      <c r="AI97" s="29" t="str">
        <f>IFERROR(VLOOKUP($A97, forecast!$A:$F, 5, FALSE), "")</f>
        <v/>
      </c>
      <c r="AJ97" s="29" t="str">
        <f>IFERROR(VLOOKUP($A97, forecast!$A:$F, 6, FALSE), "")</f>
        <v/>
      </c>
      <c r="AK97" s="30" t="str">
        <f>IFERROR(VLOOKUP($A97, forecast!$A:$AS, 38, FALSE), "")</f>
        <v/>
      </c>
      <c r="AL97" s="30" t="str">
        <f>IFERROR(VLOOKUP($A97, forecast!$A:$AS, 39, FALSE), "")</f>
        <v/>
      </c>
      <c r="AM97" s="30" t="str">
        <f>IFERROR(VLOOKUP($A97, forecast!$A:$AS, 40, FALSE), "")</f>
        <v/>
      </c>
      <c r="AN97" s="30" t="str">
        <f>IFERROR(VLOOKUP($A97, forecast!$A:$AS, 41, FALSE), "")</f>
        <v/>
      </c>
      <c r="AO97" s="30" t="str">
        <f>IFERROR(VLOOKUP($A97, forecast!$A:$AS, 42, FALSE), "")</f>
        <v/>
      </c>
      <c r="AP97" s="31" t="str">
        <f>IFERROR(IF(VLOOKUP($A97, forecast!$A:$AS, 43, FALSE)="", "", (VLOOKUP($A97, forecast!$A:$AS, 43, FALSE)-$H97)/$H97), "")
</f>
        <v/>
      </c>
      <c r="AQ97" s="31" t="str">
        <f>IFERROR(IF(VLOOKUP($A97, forecast!$A:$AS, 44, FALSE)="", "", (VLOOKUP($A97, forecast!$A:$AS, 44, FALSE)-$H97)/$H97), "")
</f>
        <v/>
      </c>
      <c r="AR97" s="31" t="str">
        <f>IFERROR(IF(VLOOKUP($A97, forecast!$A:$AS, 45, FALSE)="", "", (VLOOKUP($A97, forecast!$A:$AS, 45, FALSE)-$H97)/$H97), "")
</f>
        <v/>
      </c>
    </row>
    <row r="98">
      <c r="B98" s="16"/>
      <c r="C98" s="17"/>
      <c r="D98" s="18" t="str">
        <f>IFERROR(VLOOKUP($A98, carteira!$A:$F, 6, FALSE)*H98, "")</f>
        <v/>
      </c>
      <c r="E98" s="19" t="str">
        <f>IFERROR(VLOOKUP($A98, carteira!$A:$C, 3, FALSE), "")</f>
        <v/>
      </c>
      <c r="F98" s="20" t="str">
        <f t="shared" si="1"/>
        <v/>
      </c>
      <c r="G98" s="21"/>
      <c r="H98" s="22" t="str">
        <f>IFERROR(__xludf.DUMMYFUNCTION("IF(ISBLANK(A98), """", HYPERLINK(""https://br.tradingview.com/chart/hAM5aSQ3/?symbol=BMFBOVESPA%3A"" &amp; $A98,GOOGLEFINANCE(""BVMF:""&amp;$A98, ""price"")))"),"")</f>
        <v/>
      </c>
      <c r="I98" s="23" t="str">
        <f>IFERROR(__xludf.DUMMYFUNCTION("IF($H98, ($H98 - INDEX(SORT(GOOGLEFINANCE(""BVMF:""&amp;$A98,""close"", $B$1-7, $B$1), 1, false), 3,2))/$H98, """")"),"")</f>
        <v/>
      </c>
      <c r="J98" s="24" t="str">
        <f>IFERROR(__xludf.DUMMYFUNCTION("IF(ISBLANK(A98), """", SPARKLINE(INDEX(GOOGLEFINANCE(""BVMF:""&amp;$A98, ""price"", EDATE($B$1, -1), $B$1), ,2)))"),"")</f>
        <v/>
      </c>
      <c r="K98" s="23" t="str">
        <f>IFERROR(__xludf.DUMMYFUNCTION("IF($H98, ($H98 - INDEX(GOOGLEFINANCE(""BVMF:""&amp;$A98,""close"", $B$1-30, $B$1), 2,2))/$H98, """")"),"")</f>
        <v/>
      </c>
      <c r="L98" s="24" t="str">
        <f>IFERROR(__xludf.DUMMYFUNCTION("IF(ISBLANK(A98), """", SPARKLINE(INDEX(GOOGLEFINANCE(""BVMF:""&amp;$A98, ""price"", EDATE($B$1, -12), $B$1), ,2)))"),"")</f>
        <v/>
      </c>
      <c r="M98" s="23" t="str">
        <f>IFERROR(__xludf.DUMMYFUNCTION("IF($H98, ($H98 - INDEX(GOOGLEFINANCE(""BVMF:""&amp;$A98,""close"", $B$1-365, $B$1), 2,2))/$H98, """")"),"")</f>
        <v/>
      </c>
      <c r="N98" s="24" t="str">
        <f>IFERROR(__xludf.DUMMYFUNCTION("IF(ISBLANK(A98), """", SPARKLINE(INDEX(GOOGLEFINANCE(""BVMF:""&amp;$A98, ""price"", EDATE($B$1, -60), $B$1), ,2)))"),"")</f>
        <v/>
      </c>
      <c r="O98" s="23" t="str">
        <f>IFERROR(__xludf.DUMMYFUNCTION("IF($H98, ($H98 - INDEX(GOOGLEFINANCE(""BVMF:""&amp;$A98,""close"", $B$1-1825, $B$1), 2,2))/$H98, """")"),"")</f>
        <v/>
      </c>
      <c r="P98" s="25" t="str">
        <f t="shared" si="2"/>
        <v/>
      </c>
      <c r="Q98" s="25" t="str">
        <f t="shared" si="3"/>
        <v/>
      </c>
      <c r="R98" s="25" t="str">
        <f t="shared" si="4"/>
        <v/>
      </c>
      <c r="S98" s="26" t="str">
        <f>IFERROR(VLOOKUP($A98, fundamentus!$A:$S, 19, FALSE)/1000000000, "")</f>
        <v/>
      </c>
      <c r="T98" s="27" t="str">
        <f>IFERROR(VLOOKUP($A98, statusinvest!$A:$Z, 26, FALSE)/1000000, "")</f>
        <v/>
      </c>
      <c r="U98" s="24" t="str">
        <f>IFERROR(VLOOKUP($A98, statusinvest!$A:$D, 4, FALSE), "")</f>
        <v/>
      </c>
      <c r="V98" s="24" t="str">
        <f>IFERROR(VLOOKUP($A98, statusinvest!$A:$E, 5, FALSE), "")</f>
        <v/>
      </c>
      <c r="W98" s="28" t="str">
        <f>IFERROR(1/VLOOKUP($A98, statusinvest!$A:$K, 11, FALSE), "")</f>
        <v/>
      </c>
      <c r="X98" s="24" t="str">
        <f>IFERROR(VLOOKUP($A98, statusinvest!$A:$R, 18, FALSE), "")</f>
        <v/>
      </c>
      <c r="Y98" s="24" t="str">
        <f>IFERROR(VLOOKUP($A98, statusinvest!$A:$T, 20, FALSE), "")</f>
        <v/>
      </c>
      <c r="Z98" s="24" t="str">
        <f>IFERROR(VLOOKUP($A98, statusinvest!$A:$I, 9, FALSE), "")</f>
        <v/>
      </c>
      <c r="AA98" s="24" t="str">
        <f>IFERROR(VLOOKUP($A98, statusinvest!$A:$M, 13, FALSE), "")</f>
        <v/>
      </c>
      <c r="AB98" s="24" t="str">
        <f>IFERROR(VLOOKUP($A98, statusinvest!$A:$Q, 17, FALSE), "")</f>
        <v/>
      </c>
      <c r="AC98" s="17" t="str">
        <f>IFERROR(VLOOKUP($A98, statusinvest!$A:$Z, 25, FALSE), "")</f>
        <v/>
      </c>
      <c r="AD98" s="17" t="str">
        <f>IFERROR(VLOOKUP($A98, statusinvest!$A:$C, 3, FALSE), "")</f>
        <v/>
      </c>
      <c r="AF98" s="29" t="str">
        <f>IFERROR(VLOOKUP($A98, forecast!$A:$F, 2, FALSE), "")</f>
        <v/>
      </c>
      <c r="AG98" s="29" t="str">
        <f>IFERROR(VLOOKUP($A98, forecast!$A:$F, 3, FALSE), "")</f>
        <v/>
      </c>
      <c r="AH98" s="29" t="str">
        <f>IFERROR(VLOOKUP($A98, forecast!$A:$F, 4, FALSE), "")</f>
        <v/>
      </c>
      <c r="AI98" s="29" t="str">
        <f>IFERROR(VLOOKUP($A98, forecast!$A:$F, 5, FALSE), "")</f>
        <v/>
      </c>
      <c r="AJ98" s="29" t="str">
        <f>IFERROR(VLOOKUP($A98, forecast!$A:$F, 6, FALSE), "")</f>
        <v/>
      </c>
      <c r="AK98" s="30" t="str">
        <f>IFERROR(VLOOKUP($A98, forecast!$A:$AS, 38, FALSE), "")</f>
        <v/>
      </c>
      <c r="AL98" s="30" t="str">
        <f>IFERROR(VLOOKUP($A98, forecast!$A:$AS, 39, FALSE), "")</f>
        <v/>
      </c>
      <c r="AM98" s="30" t="str">
        <f>IFERROR(VLOOKUP($A98, forecast!$A:$AS, 40, FALSE), "")</f>
        <v/>
      </c>
      <c r="AN98" s="30" t="str">
        <f>IFERROR(VLOOKUP($A98, forecast!$A:$AS, 41, FALSE), "")</f>
        <v/>
      </c>
      <c r="AO98" s="30" t="str">
        <f>IFERROR(VLOOKUP($A98, forecast!$A:$AS, 42, FALSE), "")</f>
        <v/>
      </c>
      <c r="AP98" s="31" t="str">
        <f>IFERROR(IF(VLOOKUP($A98, forecast!$A:$AS, 43, FALSE)="", "", (VLOOKUP($A98, forecast!$A:$AS, 43, FALSE)-$H98)/$H98), "")
</f>
        <v/>
      </c>
      <c r="AQ98" s="31" t="str">
        <f>IFERROR(IF(VLOOKUP($A98, forecast!$A:$AS, 44, FALSE)="", "", (VLOOKUP($A98, forecast!$A:$AS, 44, FALSE)-$H98)/$H98), "")
</f>
        <v/>
      </c>
      <c r="AR98" s="31" t="str">
        <f>IFERROR(IF(VLOOKUP($A98, forecast!$A:$AS, 45, FALSE)="", "", (VLOOKUP($A98, forecast!$A:$AS, 45, FALSE)-$H98)/$H98), "")
</f>
        <v/>
      </c>
    </row>
    <row r="99">
      <c r="B99" s="16"/>
      <c r="C99" s="17"/>
      <c r="D99" s="18" t="str">
        <f>IFERROR(VLOOKUP($A99, carteira!$A:$F, 6, FALSE)*H99, "")</f>
        <v/>
      </c>
      <c r="E99" s="19" t="str">
        <f>IFERROR(VLOOKUP($A99, carteira!$A:$C, 3, FALSE), "")</f>
        <v/>
      </c>
      <c r="F99" s="20" t="str">
        <f t="shared" si="1"/>
        <v/>
      </c>
      <c r="G99" s="21"/>
      <c r="H99" s="22" t="str">
        <f>IFERROR(__xludf.DUMMYFUNCTION("IF(ISBLANK(A99), """", HYPERLINK(""https://br.tradingview.com/chart/hAM5aSQ3/?symbol=BMFBOVESPA%3A"" &amp; $A99,GOOGLEFINANCE(""BVMF:""&amp;$A99, ""price"")))"),"")</f>
        <v/>
      </c>
      <c r="I99" s="23" t="str">
        <f>IFERROR(__xludf.DUMMYFUNCTION("IF($H99, ($H99 - INDEX(SORT(GOOGLEFINANCE(""BVMF:""&amp;$A99,""close"", $B$1-7, $B$1), 1, false), 3,2))/$H99, """")"),"")</f>
        <v/>
      </c>
      <c r="J99" s="24" t="str">
        <f>IFERROR(__xludf.DUMMYFUNCTION("IF(ISBLANK(A99), """", SPARKLINE(INDEX(GOOGLEFINANCE(""BVMF:""&amp;$A99, ""price"", EDATE($B$1, -1), $B$1), ,2)))"),"")</f>
        <v/>
      </c>
      <c r="K99" s="23" t="str">
        <f>IFERROR(__xludf.DUMMYFUNCTION("IF($H99, ($H99 - INDEX(GOOGLEFINANCE(""BVMF:""&amp;$A99,""close"", $B$1-30, $B$1), 2,2))/$H99, """")"),"")</f>
        <v/>
      </c>
      <c r="L99" s="24" t="str">
        <f>IFERROR(__xludf.DUMMYFUNCTION("IF(ISBLANK(A99), """", SPARKLINE(INDEX(GOOGLEFINANCE(""BVMF:""&amp;$A99, ""price"", EDATE($B$1, -12), $B$1), ,2)))"),"")</f>
        <v/>
      </c>
      <c r="M99" s="23" t="str">
        <f>IFERROR(__xludf.DUMMYFUNCTION("IF($H99, ($H99 - INDEX(GOOGLEFINANCE(""BVMF:""&amp;$A99,""close"", $B$1-365, $B$1), 2,2))/$H99, """")"),"")</f>
        <v/>
      </c>
      <c r="N99" s="24" t="str">
        <f>IFERROR(__xludf.DUMMYFUNCTION("IF(ISBLANK(A99), """", SPARKLINE(INDEX(GOOGLEFINANCE(""BVMF:""&amp;$A99, ""price"", EDATE($B$1, -60), $B$1), ,2)))"),"")</f>
        <v/>
      </c>
      <c r="O99" s="23" t="str">
        <f>IFERROR(__xludf.DUMMYFUNCTION("IF($H99, ($H99 - INDEX(GOOGLEFINANCE(""BVMF:""&amp;$A99,""close"", $B$1-1825, $B$1), 2,2))/$H99, """")"),"")</f>
        <v/>
      </c>
      <c r="P99" s="25" t="str">
        <f t="shared" si="2"/>
        <v/>
      </c>
      <c r="Q99" s="25" t="str">
        <f t="shared" si="3"/>
        <v/>
      </c>
      <c r="R99" s="25" t="str">
        <f t="shared" si="4"/>
        <v/>
      </c>
      <c r="S99" s="26" t="str">
        <f>IFERROR(VLOOKUP($A99, fundamentus!$A:$S, 19, FALSE)/1000000000, "")</f>
        <v/>
      </c>
      <c r="T99" s="27" t="str">
        <f>IFERROR(VLOOKUP($A99, statusinvest!$A:$Z, 26, FALSE)/1000000, "")</f>
        <v/>
      </c>
      <c r="U99" s="24" t="str">
        <f>IFERROR(VLOOKUP($A99, statusinvest!$A:$D, 4, FALSE), "")</f>
        <v/>
      </c>
      <c r="V99" s="24" t="str">
        <f>IFERROR(VLOOKUP($A99, statusinvest!$A:$E, 5, FALSE), "")</f>
        <v/>
      </c>
      <c r="W99" s="28" t="str">
        <f>IFERROR(1/VLOOKUP($A99, statusinvest!$A:$K, 11, FALSE), "")</f>
        <v/>
      </c>
      <c r="X99" s="24" t="str">
        <f>IFERROR(VLOOKUP($A99, statusinvest!$A:$R, 18, FALSE), "")</f>
        <v/>
      </c>
      <c r="Y99" s="24" t="str">
        <f>IFERROR(VLOOKUP($A99, statusinvest!$A:$T, 20, FALSE), "")</f>
        <v/>
      </c>
      <c r="Z99" s="24" t="str">
        <f>IFERROR(VLOOKUP($A99, statusinvest!$A:$I, 9, FALSE), "")</f>
        <v/>
      </c>
      <c r="AA99" s="24" t="str">
        <f>IFERROR(VLOOKUP($A99, statusinvest!$A:$M, 13, FALSE), "")</f>
        <v/>
      </c>
      <c r="AB99" s="24" t="str">
        <f>IFERROR(VLOOKUP($A99, statusinvest!$A:$Q, 17, FALSE), "")</f>
        <v/>
      </c>
      <c r="AC99" s="17" t="str">
        <f>IFERROR(VLOOKUP($A99, statusinvest!$A:$Z, 25, FALSE), "")</f>
        <v/>
      </c>
      <c r="AD99" s="17" t="str">
        <f>IFERROR(VLOOKUP($A99, statusinvest!$A:$C, 3, FALSE), "")</f>
        <v/>
      </c>
      <c r="AF99" s="29" t="str">
        <f>IFERROR(VLOOKUP($A99, forecast!$A:$F, 2, FALSE), "")</f>
        <v/>
      </c>
      <c r="AG99" s="29" t="str">
        <f>IFERROR(VLOOKUP($A99, forecast!$A:$F, 3, FALSE), "")</f>
        <v/>
      </c>
      <c r="AH99" s="29" t="str">
        <f>IFERROR(VLOOKUP($A99, forecast!$A:$F, 4, FALSE), "")</f>
        <v/>
      </c>
      <c r="AI99" s="29" t="str">
        <f>IFERROR(VLOOKUP($A99, forecast!$A:$F, 5, FALSE), "")</f>
        <v/>
      </c>
      <c r="AJ99" s="29" t="str">
        <f>IFERROR(VLOOKUP($A99, forecast!$A:$F, 6, FALSE), "")</f>
        <v/>
      </c>
      <c r="AK99" s="30" t="str">
        <f>IFERROR(VLOOKUP($A99, forecast!$A:$AS, 38, FALSE), "")</f>
        <v/>
      </c>
      <c r="AL99" s="30" t="str">
        <f>IFERROR(VLOOKUP($A99, forecast!$A:$AS, 39, FALSE), "")</f>
        <v/>
      </c>
      <c r="AM99" s="30" t="str">
        <f>IFERROR(VLOOKUP($A99, forecast!$A:$AS, 40, FALSE), "")</f>
        <v/>
      </c>
      <c r="AN99" s="30" t="str">
        <f>IFERROR(VLOOKUP($A99, forecast!$A:$AS, 41, FALSE), "")</f>
        <v/>
      </c>
      <c r="AO99" s="30" t="str">
        <f>IFERROR(VLOOKUP($A99, forecast!$A:$AS, 42, FALSE), "")</f>
        <v/>
      </c>
      <c r="AP99" s="31" t="str">
        <f>IFERROR(IF(VLOOKUP($A99, forecast!$A:$AS, 43, FALSE)="", "", (VLOOKUP($A99, forecast!$A:$AS, 43, FALSE)-$H99)/$H99), "")
</f>
        <v/>
      </c>
      <c r="AQ99" s="31" t="str">
        <f>IFERROR(IF(VLOOKUP($A99, forecast!$A:$AS, 44, FALSE)="", "", (VLOOKUP($A99, forecast!$A:$AS, 44, FALSE)-$H99)/$H99), "")
</f>
        <v/>
      </c>
      <c r="AR99" s="31" t="str">
        <f>IFERROR(IF(VLOOKUP($A99, forecast!$A:$AS, 45, FALSE)="", "", (VLOOKUP($A99, forecast!$A:$AS, 45, FALSE)-$H99)/$H99), "")
</f>
        <v/>
      </c>
    </row>
    <row r="100">
      <c r="B100" s="16"/>
      <c r="C100" s="17"/>
      <c r="D100" s="18" t="str">
        <f>IFERROR(VLOOKUP($A100, carteira!$A:$F, 6, FALSE)*H100, "")</f>
        <v/>
      </c>
      <c r="E100" s="19" t="str">
        <f>IFERROR(VLOOKUP($A100, carteira!$A:$C, 3, FALSE), "")</f>
        <v/>
      </c>
      <c r="F100" s="20" t="str">
        <f t="shared" si="1"/>
        <v/>
      </c>
      <c r="G100" s="21"/>
      <c r="H100" s="22" t="str">
        <f>IFERROR(__xludf.DUMMYFUNCTION("IF(ISBLANK(A100), """", HYPERLINK(""https://br.tradingview.com/chart/hAM5aSQ3/?symbol=BMFBOVESPA%3A"" &amp; $A100,GOOGLEFINANCE(""BVMF:""&amp;$A100, ""price"")))"),"")</f>
        <v/>
      </c>
      <c r="I100" s="23" t="str">
        <f>IFERROR(__xludf.DUMMYFUNCTION("IF($H100, ($H100 - INDEX(SORT(GOOGLEFINANCE(""BVMF:""&amp;$A100,""close"", $B$1-7, $B$1), 1, false), 3,2))/$H100, """")"),"")</f>
        <v/>
      </c>
      <c r="J100" s="24" t="str">
        <f>IFERROR(__xludf.DUMMYFUNCTION("IF(ISBLANK(A100), """", SPARKLINE(INDEX(GOOGLEFINANCE(""BVMF:""&amp;$A100, ""price"", EDATE($B$1, -1), $B$1), ,2)))"),"")</f>
        <v/>
      </c>
      <c r="K100" s="23" t="str">
        <f>IFERROR(__xludf.DUMMYFUNCTION("IF($H100, ($H100 - INDEX(GOOGLEFINANCE(""BVMF:""&amp;$A100,""close"", $B$1-30, $B$1), 2,2))/$H100, """")"),"")</f>
        <v/>
      </c>
      <c r="L100" s="24" t="str">
        <f>IFERROR(__xludf.DUMMYFUNCTION("IF(ISBLANK(A100), """", SPARKLINE(INDEX(GOOGLEFINANCE(""BVMF:""&amp;$A100, ""price"", EDATE($B$1, -12), $B$1), ,2)))"),"")</f>
        <v/>
      </c>
      <c r="M100" s="23" t="str">
        <f>IFERROR(__xludf.DUMMYFUNCTION("IF($H100, ($H100 - INDEX(GOOGLEFINANCE(""BVMF:""&amp;$A100,""close"", $B$1-365, $B$1), 2,2))/$H100, """")"),"")</f>
        <v/>
      </c>
      <c r="N100" s="24" t="str">
        <f>IFERROR(__xludf.DUMMYFUNCTION("IF(ISBLANK(A100), """", SPARKLINE(INDEX(GOOGLEFINANCE(""BVMF:""&amp;$A100, ""price"", EDATE($B$1, -60), $B$1), ,2)))"),"")</f>
        <v/>
      </c>
      <c r="O100" s="23" t="str">
        <f>IFERROR(__xludf.DUMMYFUNCTION("IF($H100, ($H100 - INDEX(GOOGLEFINANCE(""BVMF:""&amp;$A100,""close"", $B$1-1825, $B$1), 2,2))/$H100, """")"),"")</f>
        <v/>
      </c>
      <c r="P100" s="25" t="str">
        <f t="shared" si="2"/>
        <v/>
      </c>
      <c r="Q100" s="25" t="str">
        <f t="shared" si="3"/>
        <v/>
      </c>
      <c r="R100" s="25" t="str">
        <f t="shared" si="4"/>
        <v/>
      </c>
      <c r="S100" s="26" t="str">
        <f>IFERROR(VLOOKUP($A100, fundamentus!$A:$S, 19, FALSE)/1000000000, "")</f>
        <v/>
      </c>
      <c r="T100" s="27" t="str">
        <f>IFERROR(VLOOKUP($A100, statusinvest!$A:$Z, 26, FALSE)/1000000, "")</f>
        <v/>
      </c>
      <c r="U100" s="24" t="str">
        <f>IFERROR(VLOOKUP($A100, statusinvest!$A:$D, 4, FALSE), "")</f>
        <v/>
      </c>
      <c r="V100" s="24" t="str">
        <f>IFERROR(VLOOKUP($A100, statusinvest!$A:$E, 5, FALSE), "")</f>
        <v/>
      </c>
      <c r="W100" s="28" t="str">
        <f>IFERROR(1/VLOOKUP($A100, statusinvest!$A:$K, 11, FALSE), "")</f>
        <v/>
      </c>
      <c r="X100" s="24" t="str">
        <f>IFERROR(VLOOKUP($A100, statusinvest!$A:$R, 18, FALSE), "")</f>
        <v/>
      </c>
      <c r="Y100" s="24" t="str">
        <f>IFERROR(VLOOKUP($A100, statusinvest!$A:$T, 20, FALSE), "")</f>
        <v/>
      </c>
      <c r="Z100" s="24" t="str">
        <f>IFERROR(VLOOKUP($A100, statusinvest!$A:$I, 9, FALSE), "")</f>
        <v/>
      </c>
      <c r="AA100" s="24" t="str">
        <f>IFERROR(VLOOKUP($A100, statusinvest!$A:$M, 13, FALSE), "")</f>
        <v/>
      </c>
      <c r="AB100" s="24" t="str">
        <f>IFERROR(VLOOKUP($A100, statusinvest!$A:$Q, 17, FALSE), "")</f>
        <v/>
      </c>
      <c r="AC100" s="17" t="str">
        <f>IFERROR(VLOOKUP($A100, statusinvest!$A:$Z, 25, FALSE), "")</f>
        <v/>
      </c>
      <c r="AD100" s="17" t="str">
        <f>IFERROR(VLOOKUP($A100, statusinvest!$A:$C, 3, FALSE), "")</f>
        <v/>
      </c>
      <c r="AF100" s="29" t="str">
        <f>IFERROR(VLOOKUP($A100, forecast!$A:$F, 2, FALSE), "")</f>
        <v/>
      </c>
      <c r="AG100" s="29" t="str">
        <f>IFERROR(VLOOKUP($A100, forecast!$A:$F, 3, FALSE), "")</f>
        <v/>
      </c>
      <c r="AH100" s="29" t="str">
        <f>IFERROR(VLOOKUP($A100, forecast!$A:$F, 4, FALSE), "")</f>
        <v/>
      </c>
      <c r="AI100" s="29" t="str">
        <f>IFERROR(VLOOKUP($A100, forecast!$A:$F, 5, FALSE), "")</f>
        <v/>
      </c>
      <c r="AJ100" s="29" t="str">
        <f>IFERROR(VLOOKUP($A100, forecast!$A:$F, 6, FALSE), "")</f>
        <v/>
      </c>
      <c r="AK100" s="30" t="str">
        <f>IFERROR(VLOOKUP($A100, forecast!$A:$AS, 38, FALSE), "")</f>
        <v/>
      </c>
      <c r="AL100" s="30" t="str">
        <f>IFERROR(VLOOKUP($A100, forecast!$A:$AS, 39, FALSE), "")</f>
        <v/>
      </c>
      <c r="AM100" s="30" t="str">
        <f>IFERROR(VLOOKUP($A100, forecast!$A:$AS, 40, FALSE), "")</f>
        <v/>
      </c>
      <c r="AN100" s="30" t="str">
        <f>IFERROR(VLOOKUP($A100, forecast!$A:$AS, 41, FALSE), "")</f>
        <v/>
      </c>
      <c r="AO100" s="30" t="str">
        <f>IFERROR(VLOOKUP($A100, forecast!$A:$AS, 42, FALSE), "")</f>
        <v/>
      </c>
      <c r="AP100" s="31" t="str">
        <f>IFERROR(IF(VLOOKUP($A100, forecast!$A:$AS, 43, FALSE)="", "", (VLOOKUP($A100, forecast!$A:$AS, 43, FALSE)-$H100)/$H100), "")
</f>
        <v/>
      </c>
      <c r="AQ100" s="31" t="str">
        <f>IFERROR(IF(VLOOKUP($A100, forecast!$A:$AS, 44, FALSE)="", "", (VLOOKUP($A100, forecast!$A:$AS, 44, FALSE)-$H100)/$H100), "")
</f>
        <v/>
      </c>
      <c r="AR100" s="31" t="str">
        <f>IFERROR(IF(VLOOKUP($A100, forecast!$A:$AS, 45, FALSE)="", "", (VLOOKUP($A100, forecast!$A:$AS, 45, FALSE)-$H100)/$H100), "")
</f>
        <v/>
      </c>
    </row>
  </sheetData>
  <mergeCells count="10">
    <mergeCell ref="J2:K2"/>
    <mergeCell ref="L2:M2"/>
    <mergeCell ref="N2:O2"/>
    <mergeCell ref="D1:F1"/>
    <mergeCell ref="H1:O1"/>
    <mergeCell ref="P1:R1"/>
    <mergeCell ref="S1:AD1"/>
    <mergeCell ref="AF1:AJ1"/>
    <mergeCell ref="AK1:AO1"/>
    <mergeCell ref="AP1:AR1"/>
  </mergeCells>
  <conditionalFormatting sqref="T3:T100">
    <cfRule type="colorScale" priority="1">
      <colorScale>
        <cfvo type="formula" val="4"/>
        <cfvo type="formula" val="6"/>
        <color rgb="FFE67C73"/>
        <color rgb="FFFFFFFF"/>
      </colorScale>
    </cfRule>
  </conditionalFormatting>
  <conditionalFormatting sqref="AE34">
    <cfRule type="colorScale" priority="2">
      <colorScale>
        <cfvo type="min"/>
        <cfvo type="max"/>
        <color rgb="FF57BB8A"/>
        <color rgb="FFFFFFFF"/>
      </colorScale>
    </cfRule>
  </conditionalFormatting>
  <conditionalFormatting sqref="X3:X100">
    <cfRule type="colorScale" priority="3">
      <colorScale>
        <cfvo type="formula" val="2"/>
        <cfvo type="formula" val="15"/>
        <color rgb="FFE67C73"/>
        <color rgb="FFFFFFFF"/>
      </colorScale>
    </cfRule>
  </conditionalFormatting>
  <conditionalFormatting sqref="U3:U100">
    <cfRule type="cellIs" dxfId="0" priority="4" operator="lessThan">
      <formula>0</formula>
    </cfRule>
  </conditionalFormatting>
  <conditionalFormatting sqref="U3:U100">
    <cfRule type="colorScale" priority="5">
      <colorScale>
        <cfvo type="formula" val="12"/>
        <cfvo type="formula" val="20"/>
        <color rgb="FFFFFFFF"/>
        <color rgb="FFE67C73"/>
      </colorScale>
    </cfRule>
  </conditionalFormatting>
  <conditionalFormatting sqref="W3:W100">
    <cfRule type="colorScale" priority="6">
      <colorScale>
        <cfvo type="formula" val="0%"/>
        <cfvo type="formula" val="10%"/>
        <color rgb="FFE67C73"/>
        <color rgb="FFFFFFFF"/>
      </colorScale>
    </cfRule>
  </conditionalFormatting>
  <conditionalFormatting sqref="V2:V100">
    <cfRule type="colorScale" priority="7">
      <colorScale>
        <cfvo type="formula" val="2"/>
        <cfvo type="formula" val="5"/>
        <color rgb="FFFFFFFF"/>
        <color rgb="FFE67C73"/>
      </colorScale>
    </cfRule>
  </conditionalFormatting>
  <conditionalFormatting sqref="Y3:Z100">
    <cfRule type="colorScale" priority="8">
      <colorScale>
        <cfvo type="formula" val="0"/>
        <cfvo type="formula" val="10"/>
        <color rgb="FFE67C73"/>
        <color rgb="FFFFFFFF"/>
      </colorScale>
    </cfRule>
  </conditionalFormatting>
  <conditionalFormatting sqref="AK1:AK100">
    <cfRule type="colorScale" priority="9">
      <colorScale>
        <cfvo type="formula" val="0"/>
        <cfvo type="formula" val="10"/>
        <color rgb="FFFFFFFF"/>
        <color rgb="FF57BB8A"/>
      </colorScale>
    </cfRule>
  </conditionalFormatting>
  <conditionalFormatting sqref="AL2:AL100">
    <cfRule type="colorScale" priority="10">
      <colorScale>
        <cfvo type="formula" val="0"/>
        <cfvo type="formula" val="20"/>
        <color rgb="FFFFFFFF"/>
        <color rgb="FF57BB8A"/>
      </colorScale>
    </cfRule>
  </conditionalFormatting>
  <conditionalFormatting sqref="AN2:AN100">
    <cfRule type="colorScale" priority="11">
      <colorScale>
        <cfvo type="formula" val="0"/>
        <cfvo type="formula" val="3"/>
        <color rgb="FFFFFFFF"/>
        <color rgb="FFE67C73"/>
      </colorScale>
    </cfRule>
  </conditionalFormatting>
  <conditionalFormatting sqref="AO2:AO100">
    <cfRule type="colorScale" priority="12">
      <colorScale>
        <cfvo type="formula" val="0"/>
        <cfvo type="formula" val="1"/>
        <color rgb="FFFFFFFF"/>
        <color rgb="FFE67C73"/>
      </colorScale>
    </cfRule>
  </conditionalFormatting>
  <conditionalFormatting sqref="AF1:AI100">
    <cfRule type="colorScale" priority="13">
      <colorScale>
        <cfvo type="formula" val="0"/>
        <cfvo type="formula" val="2.5"/>
        <cfvo type="formula" val="5"/>
        <color rgb="FFE67C73"/>
        <color rgb="FFFFFFFF"/>
        <color rgb="FF57BB8A"/>
      </colorScale>
    </cfRule>
  </conditionalFormatting>
  <conditionalFormatting sqref="AJ2:AJ100">
    <cfRule type="colorScale" priority="14">
      <colorScale>
        <cfvo type="formula" val="0"/>
        <cfvo type="formula" val="3"/>
        <cfvo type="formula" val="6"/>
        <color rgb="FFFFFFFF"/>
        <color rgb="FFFFFFFF"/>
        <color rgb="FF57BB8A"/>
      </colorScale>
    </cfRule>
  </conditionalFormatting>
  <conditionalFormatting sqref="AA2:AA100">
    <cfRule type="colorScale" priority="15">
      <colorScale>
        <cfvo type="formula" val="1"/>
        <cfvo type="formula" val="2"/>
        <color rgb="FFFFFFFF"/>
        <color rgb="FFE67C73"/>
      </colorScale>
    </cfRule>
  </conditionalFormatting>
  <conditionalFormatting sqref="S1:S100">
    <cfRule type="colorScale" priority="16">
      <colorScale>
        <cfvo type="formula" val="0"/>
        <cfvo type="formula" val="1.2"/>
        <color rgb="FFE67C73"/>
        <color rgb="FFFFFFFF"/>
      </colorScale>
    </cfRule>
  </conditionalFormatting>
  <conditionalFormatting sqref="AD2:AD100">
    <cfRule type="colorScale" priority="17">
      <colorScale>
        <cfvo type="formula" val="7"/>
        <cfvo type="formula" val="20"/>
        <color rgb="FFFFFFFF"/>
        <color rgb="FF57BB8A"/>
      </colorScale>
    </cfRule>
  </conditionalFormatting>
  <conditionalFormatting sqref="C1:D100">
    <cfRule type="colorScale" priority="18">
      <colorScale>
        <cfvo type="min"/>
        <cfvo type="max"/>
        <color rgb="FFFFFFFF"/>
        <color rgb="FF1155CC"/>
      </colorScale>
    </cfRule>
  </conditionalFormatting>
  <conditionalFormatting sqref="F3:G100">
    <cfRule type="colorScale" priority="19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AM2:AM100">
    <cfRule type="colorScale" priority="20">
      <colorScale>
        <cfvo type="formula" val="4"/>
        <cfvo type="formula" val="15"/>
        <color rgb="FFFFFFFF"/>
        <color rgb="FFE67C73"/>
      </colorScale>
    </cfRule>
  </conditionalFormatting>
  <conditionalFormatting sqref="AP1:AP100">
    <cfRule type="colorScale" priority="21">
      <colorScale>
        <cfvo type="formula" val="-5%"/>
        <cfvo type="formula" val="0"/>
        <cfvo type="formula" val="30%"/>
        <color rgb="FFE67C73"/>
        <color rgb="FFFFFFFF"/>
        <color rgb="FF57BB8A"/>
      </colorScale>
    </cfRule>
  </conditionalFormatting>
  <conditionalFormatting sqref="AQ2:AQ100">
    <cfRule type="colorScale" priority="22">
      <colorScale>
        <cfvo type="formula" val="0"/>
        <cfvo type="formula" val="10%"/>
        <cfvo type="formula" val="80%"/>
        <color rgb="FFE67C73"/>
        <color rgb="FFFFFFFF"/>
        <color rgb="FF57BB8A"/>
      </colorScale>
    </cfRule>
  </conditionalFormatting>
  <conditionalFormatting sqref="AR3:AR100">
    <cfRule type="colorScale" priority="23">
      <colorScale>
        <cfvo type="formula" val="15%"/>
        <cfvo type="formula" val="50%"/>
        <cfvo type="formula" val="100%"/>
        <color rgb="FFE67C73"/>
        <color rgb="FFFFFFFF"/>
        <color rgb="FF57BB8A"/>
      </colorScale>
    </cfRule>
  </conditionalFormatting>
  <conditionalFormatting sqref="AC1:AC100">
    <cfRule type="colorScale" priority="24">
      <colorScale>
        <cfvo type="formula" val="0"/>
        <cfvo type="formula" val="8"/>
        <cfvo type="formula" val="50"/>
        <color rgb="FFE67C73"/>
        <color rgb="FFFFFFFF"/>
        <color rgb="FF57BB8A"/>
      </colorScale>
    </cfRule>
  </conditionalFormatting>
  <conditionalFormatting sqref="AB1:AB100">
    <cfRule type="colorScale" priority="25">
      <colorScale>
        <cfvo type="formula" val="0.5"/>
        <cfvo type="formula" val="1"/>
        <color rgb="FFE67C73"/>
        <color rgb="FFFFFFFF"/>
      </colorScale>
    </cfRule>
  </conditionalFormatting>
  <conditionalFormatting sqref="I2:I100 K3:K100">
    <cfRule type="colorScale" priority="26">
      <colorScale>
        <cfvo type="formula" val="-10%"/>
        <cfvo type="formula" val="0"/>
        <cfvo type="formula" val="10%"/>
        <color rgb="FFE67C73"/>
        <color rgb="FFFFFFFF"/>
        <color rgb="FF57BB8A"/>
      </colorScale>
    </cfRule>
  </conditionalFormatting>
  <conditionalFormatting sqref="O1:O100">
    <cfRule type="colorScale" priority="27">
      <colorScale>
        <cfvo type="formula" val="0"/>
        <cfvo type="formula" val="0.3"/>
        <cfvo type="formula" val="1"/>
        <color rgb="FFE67C73"/>
        <color rgb="FFFFFFFF"/>
        <color rgb="FF57BB8A"/>
      </colorScale>
    </cfRule>
  </conditionalFormatting>
  <conditionalFormatting sqref="M3:M100">
    <cfRule type="colorScale" priority="28">
      <colorScale>
        <cfvo type="formula" val="-5%"/>
        <cfvo type="formula" val="8.50%"/>
        <cfvo type="formula" val="35%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43"/>
    <col customWidth="1" min="2" max="11" width="3.29"/>
    <col customWidth="1" min="12" max="14" width="5.43"/>
    <col customWidth="1" min="15" max="19" width="3.29"/>
    <col customWidth="1" min="20" max="22" width="5.43"/>
    <col customWidth="1" min="23" max="27" width="3.29"/>
    <col customWidth="1" min="28" max="30" width="5.43"/>
    <col customWidth="1" min="31" max="33" width="3.29"/>
    <col customWidth="1" min="34" max="36" width="5.43"/>
    <col customWidth="1" min="37" max="37" width="1.43"/>
    <col customWidth="1" min="38" max="45" width="5.43"/>
  </cols>
  <sheetData>
    <row r="1">
      <c r="A1" s="8"/>
      <c r="B1" s="32" t="s">
        <v>42</v>
      </c>
      <c r="G1" s="32" t="s">
        <v>43</v>
      </c>
      <c r="O1" s="32" t="s">
        <v>44</v>
      </c>
      <c r="W1" s="33" t="s">
        <v>45</v>
      </c>
      <c r="AE1" s="32" t="s">
        <v>46</v>
      </c>
      <c r="AK1" s="6"/>
      <c r="AL1" s="6" t="s">
        <v>47</v>
      </c>
    </row>
    <row r="2">
      <c r="A2" s="8"/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35</v>
      </c>
      <c r="I2" s="14" t="s">
        <v>36</v>
      </c>
      <c r="J2" s="14" t="s">
        <v>48</v>
      </c>
      <c r="K2" s="14" t="s">
        <v>37</v>
      </c>
      <c r="L2" s="13" t="s">
        <v>39</v>
      </c>
      <c r="M2" s="13" t="s">
        <v>40</v>
      </c>
      <c r="N2" s="13" t="s">
        <v>41</v>
      </c>
      <c r="O2" s="14" t="s">
        <v>34</v>
      </c>
      <c r="P2" s="14" t="s">
        <v>35</v>
      </c>
      <c r="Q2" s="14" t="s">
        <v>36</v>
      </c>
      <c r="R2" s="14" t="s">
        <v>37</v>
      </c>
      <c r="S2" s="14" t="s">
        <v>38</v>
      </c>
      <c r="T2" s="13" t="s">
        <v>39</v>
      </c>
      <c r="U2" s="13" t="s">
        <v>40</v>
      </c>
      <c r="V2" s="13" t="s">
        <v>41</v>
      </c>
      <c r="W2" s="14" t="s">
        <v>34</v>
      </c>
      <c r="X2" s="14" t="s">
        <v>35</v>
      </c>
      <c r="Y2" s="14" t="s">
        <v>36</v>
      </c>
      <c r="Z2" s="14" t="s">
        <v>37</v>
      </c>
      <c r="AA2" s="14" t="s">
        <v>38</v>
      </c>
      <c r="AB2" s="13" t="s">
        <v>39</v>
      </c>
      <c r="AC2" s="13" t="s">
        <v>49</v>
      </c>
      <c r="AD2" s="13" t="s">
        <v>41</v>
      </c>
      <c r="AE2" s="14" t="s">
        <v>35</v>
      </c>
      <c r="AF2" s="14" t="s">
        <v>36</v>
      </c>
      <c r="AG2" s="14" t="s">
        <v>37</v>
      </c>
      <c r="AH2" s="13" t="s">
        <v>39</v>
      </c>
      <c r="AI2" s="13" t="s">
        <v>40</v>
      </c>
      <c r="AJ2" s="13" t="s">
        <v>41</v>
      </c>
      <c r="AK2" s="14"/>
      <c r="AL2" s="14" t="s">
        <v>34</v>
      </c>
      <c r="AM2" s="14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4" t="s">
        <v>40</v>
      </c>
      <c r="AS2" s="14" t="s">
        <v>41</v>
      </c>
    </row>
    <row r="3">
      <c r="A3" s="8"/>
      <c r="L3" s="17"/>
      <c r="M3" s="17"/>
      <c r="N3" s="17"/>
      <c r="T3" s="17"/>
      <c r="U3" s="17"/>
      <c r="V3" s="17"/>
      <c r="AB3" s="34"/>
      <c r="AC3" s="34"/>
      <c r="AD3" s="34"/>
      <c r="AH3" s="17"/>
      <c r="AI3" s="17"/>
      <c r="AJ3" s="17"/>
      <c r="AL3" s="35" t="str">
        <f t="shared" ref="AL3:AL36" si="2">IF(COUNT(G3,O3,W3), SUM(G3,O3,W3), "")</f>
        <v/>
      </c>
      <c r="AM3" s="35" t="str">
        <f t="shared" ref="AM3:AN3" si="1">IF(COUNT(H3,P3,X3,AE3), SUM(H3,P3,X3,AE3),"")
</f>
        <v/>
      </c>
      <c r="AN3" s="35" t="str">
        <f t="shared" si="1"/>
        <v/>
      </c>
      <c r="AO3" s="35" t="str">
        <f t="shared" ref="AO3:AO36" si="4">IF(COUNT(J3,R3,Z3,AG3),SUM(J3,R3,Z3,AG3),"")</f>
        <v/>
      </c>
      <c r="AP3" s="35" t="str">
        <f t="shared" ref="AP3:AP36" si="5">IF(COUNT(K3,S3,AA3),SUM(K3,S3,AA3),"")</f>
        <v/>
      </c>
      <c r="AQ3" s="35" t="str">
        <f t="shared" ref="AQ3:AQ36" si="6">IF(COUNT(L3,T3,AB3,AH3), MIN(L3,T3,AB3,AH3),"")</f>
        <v/>
      </c>
      <c r="AR3" s="35" t="str">
        <f t="shared" ref="AR3:AR36" si="7">IF(COUNT(M3,U3,AC3,AI3),AVERAGE(M3,U3,AC3,AI3),"")</f>
        <v/>
      </c>
      <c r="AS3" s="35" t="str">
        <f t="shared" ref="AS3:AS36" si="8">IF(COUNT(N3,V3,AD3,AJ3), MAX(N3,V3,AD3,AJ3),"")</f>
        <v/>
      </c>
    </row>
    <row r="4">
      <c r="A4" s="36"/>
      <c r="L4" s="17"/>
      <c r="M4" s="17"/>
      <c r="N4" s="17"/>
      <c r="T4" s="17"/>
      <c r="U4" s="17"/>
      <c r="V4" s="17"/>
      <c r="AB4" s="34"/>
      <c r="AC4" s="34"/>
      <c r="AD4" s="34"/>
      <c r="AH4" s="17"/>
      <c r="AI4" s="17"/>
      <c r="AJ4" s="17"/>
      <c r="AL4" s="35" t="str">
        <f t="shared" si="2"/>
        <v/>
      </c>
      <c r="AM4" s="35" t="str">
        <f t="shared" ref="AM4:AN4" si="3">IF(COUNT(H4,P4,X4,AE4), SUM(H4,P4,X4,AE4),"")
</f>
        <v/>
      </c>
      <c r="AN4" s="35" t="str">
        <f t="shared" si="3"/>
        <v/>
      </c>
      <c r="AO4" s="35" t="str">
        <f t="shared" si="4"/>
        <v/>
      </c>
      <c r="AP4" s="35" t="str">
        <f t="shared" si="5"/>
        <v/>
      </c>
      <c r="AQ4" s="35" t="str">
        <f t="shared" si="6"/>
        <v/>
      </c>
      <c r="AR4" s="35" t="str">
        <f t="shared" si="7"/>
        <v/>
      </c>
      <c r="AS4" s="35" t="str">
        <f t="shared" si="8"/>
        <v/>
      </c>
    </row>
    <row r="5">
      <c r="A5" s="8"/>
      <c r="L5" s="17"/>
      <c r="M5" s="17"/>
      <c r="N5" s="17"/>
      <c r="T5" s="17"/>
      <c r="U5" s="17"/>
      <c r="V5" s="17"/>
      <c r="AB5" s="17"/>
      <c r="AC5" s="17"/>
      <c r="AD5" s="17"/>
      <c r="AH5" s="17"/>
      <c r="AI5" s="17"/>
      <c r="AJ5" s="17"/>
      <c r="AL5" s="35" t="str">
        <f t="shared" si="2"/>
        <v/>
      </c>
      <c r="AM5" s="35" t="str">
        <f t="shared" ref="AM5:AN5" si="9">IF(COUNT(H5,P5,X5,AE5), SUM(H5,P5,X5,AE5),"")
</f>
        <v/>
      </c>
      <c r="AN5" s="35" t="str">
        <f t="shared" si="9"/>
        <v/>
      </c>
      <c r="AO5" s="35" t="str">
        <f t="shared" si="4"/>
        <v/>
      </c>
      <c r="AP5" s="35" t="str">
        <f t="shared" si="5"/>
        <v/>
      </c>
      <c r="AQ5" s="35" t="str">
        <f t="shared" si="6"/>
        <v/>
      </c>
      <c r="AR5" s="35" t="str">
        <f t="shared" si="7"/>
        <v/>
      </c>
      <c r="AS5" s="35" t="str">
        <f t="shared" si="8"/>
        <v/>
      </c>
    </row>
    <row r="6">
      <c r="A6" s="36"/>
      <c r="L6" s="17"/>
      <c r="M6" s="17"/>
      <c r="N6" s="17"/>
      <c r="T6" s="17"/>
      <c r="U6" s="17"/>
      <c r="V6" s="17"/>
      <c r="AB6" s="34"/>
      <c r="AC6" s="34"/>
      <c r="AD6" s="34"/>
      <c r="AH6" s="17"/>
      <c r="AI6" s="17"/>
      <c r="AJ6" s="17"/>
      <c r="AL6" s="35" t="str">
        <f t="shared" si="2"/>
        <v/>
      </c>
      <c r="AM6" s="35" t="str">
        <f t="shared" ref="AM6:AN6" si="10">IF(COUNT(H6,P6,X6,AE6), SUM(H6,P6,X6,AE6),"")
</f>
        <v/>
      </c>
      <c r="AN6" s="35" t="str">
        <f t="shared" si="10"/>
        <v/>
      </c>
      <c r="AO6" s="35" t="str">
        <f t="shared" si="4"/>
        <v/>
      </c>
      <c r="AP6" s="35" t="str">
        <f t="shared" si="5"/>
        <v/>
      </c>
      <c r="AQ6" s="35" t="str">
        <f t="shared" si="6"/>
        <v/>
      </c>
      <c r="AR6" s="35" t="str">
        <f t="shared" si="7"/>
        <v/>
      </c>
      <c r="AS6" s="35" t="str">
        <f t="shared" si="8"/>
        <v/>
      </c>
    </row>
    <row r="7">
      <c r="A7" s="8"/>
      <c r="L7" s="17"/>
      <c r="M7" s="17"/>
      <c r="N7" s="17"/>
      <c r="T7" s="17"/>
      <c r="U7" s="17"/>
      <c r="V7" s="17"/>
      <c r="AB7" s="34"/>
      <c r="AC7" s="34"/>
      <c r="AD7" s="34"/>
      <c r="AH7" s="17"/>
      <c r="AI7" s="17"/>
      <c r="AJ7" s="17"/>
      <c r="AL7" s="35" t="str">
        <f t="shared" si="2"/>
        <v/>
      </c>
      <c r="AM7" s="35" t="str">
        <f t="shared" ref="AM7:AN7" si="11">IF(COUNT(H7,P7,X7,AE7), SUM(H7,P7,X7,AE7),"")
</f>
        <v/>
      </c>
      <c r="AN7" s="35" t="str">
        <f t="shared" si="11"/>
        <v/>
      </c>
      <c r="AO7" s="35" t="str">
        <f t="shared" si="4"/>
        <v/>
      </c>
      <c r="AP7" s="35" t="str">
        <f t="shared" si="5"/>
        <v/>
      </c>
      <c r="AQ7" s="35" t="str">
        <f t="shared" si="6"/>
        <v/>
      </c>
      <c r="AR7" s="35" t="str">
        <f t="shared" si="7"/>
        <v/>
      </c>
      <c r="AS7" s="35" t="str">
        <f t="shared" si="8"/>
        <v/>
      </c>
    </row>
    <row r="8">
      <c r="A8" s="8"/>
      <c r="L8" s="17"/>
      <c r="M8" s="17"/>
      <c r="N8" s="17"/>
      <c r="T8" s="17"/>
      <c r="U8" s="17"/>
      <c r="V8" s="17"/>
      <c r="AB8" s="34"/>
      <c r="AC8" s="34"/>
      <c r="AD8" s="34"/>
      <c r="AH8" s="17"/>
      <c r="AI8" s="17"/>
      <c r="AJ8" s="17"/>
      <c r="AL8" s="35" t="str">
        <f t="shared" si="2"/>
        <v/>
      </c>
      <c r="AM8" s="35" t="str">
        <f t="shared" ref="AM8:AN8" si="12">IF(COUNT(H8,P8,X8,AE8), SUM(H8,P8,X8,AE8),"")
</f>
        <v/>
      </c>
      <c r="AN8" s="35" t="str">
        <f t="shared" si="12"/>
        <v/>
      </c>
      <c r="AO8" s="35" t="str">
        <f t="shared" si="4"/>
        <v/>
      </c>
      <c r="AP8" s="35" t="str">
        <f t="shared" si="5"/>
        <v/>
      </c>
      <c r="AQ8" s="35" t="str">
        <f t="shared" si="6"/>
        <v/>
      </c>
      <c r="AR8" s="35" t="str">
        <f t="shared" si="7"/>
        <v/>
      </c>
      <c r="AS8" s="35" t="str">
        <f t="shared" si="8"/>
        <v/>
      </c>
    </row>
    <row r="9">
      <c r="A9" s="8"/>
      <c r="L9" s="17"/>
      <c r="M9" s="17"/>
      <c r="N9" s="17"/>
      <c r="T9" s="17"/>
      <c r="U9" s="17"/>
      <c r="V9" s="17"/>
      <c r="AB9" s="17"/>
      <c r="AC9" s="17"/>
      <c r="AD9" s="17"/>
      <c r="AH9" s="17"/>
      <c r="AI9" s="17"/>
      <c r="AJ9" s="17"/>
      <c r="AL9" s="35" t="str">
        <f t="shared" si="2"/>
        <v/>
      </c>
      <c r="AM9" s="35" t="str">
        <f t="shared" ref="AM9:AN9" si="13">IF(COUNT(H9,P9,X9,AE9), SUM(H9,P9,X9,AE9),"")
</f>
        <v/>
      </c>
      <c r="AN9" s="35" t="str">
        <f t="shared" si="13"/>
        <v/>
      </c>
      <c r="AO9" s="35" t="str">
        <f t="shared" si="4"/>
        <v/>
      </c>
      <c r="AP9" s="35" t="str">
        <f t="shared" si="5"/>
        <v/>
      </c>
      <c r="AQ9" s="35" t="str">
        <f t="shared" si="6"/>
        <v/>
      </c>
      <c r="AR9" s="35" t="str">
        <f t="shared" si="7"/>
        <v/>
      </c>
      <c r="AS9" s="35" t="str">
        <f t="shared" si="8"/>
        <v/>
      </c>
    </row>
    <row r="10">
      <c r="A10" s="8"/>
      <c r="L10" s="17"/>
      <c r="M10" s="17"/>
      <c r="N10" s="17"/>
      <c r="T10" s="17"/>
      <c r="U10" s="17"/>
      <c r="V10" s="17"/>
      <c r="AB10" s="17"/>
      <c r="AC10" s="17"/>
      <c r="AD10" s="17"/>
      <c r="AH10" s="17"/>
      <c r="AI10" s="17"/>
      <c r="AJ10" s="17"/>
      <c r="AL10" s="35" t="str">
        <f t="shared" si="2"/>
        <v/>
      </c>
      <c r="AM10" s="35" t="str">
        <f t="shared" ref="AM10:AN10" si="14">IF(COUNT(H10,P10,X10,AE10), SUM(H10,P10,X10,AE10),"")
</f>
        <v/>
      </c>
      <c r="AN10" s="35" t="str">
        <f t="shared" si="14"/>
        <v/>
      </c>
      <c r="AO10" s="35" t="str">
        <f t="shared" si="4"/>
        <v/>
      </c>
      <c r="AP10" s="35" t="str">
        <f t="shared" si="5"/>
        <v/>
      </c>
      <c r="AQ10" s="35" t="str">
        <f t="shared" si="6"/>
        <v/>
      </c>
      <c r="AR10" s="35" t="str">
        <f t="shared" si="7"/>
        <v/>
      </c>
      <c r="AS10" s="35" t="str">
        <f t="shared" si="8"/>
        <v/>
      </c>
    </row>
    <row r="11">
      <c r="A11" s="8"/>
      <c r="L11" s="17"/>
      <c r="M11" s="17"/>
      <c r="N11" s="17"/>
      <c r="T11" s="17"/>
      <c r="U11" s="17"/>
      <c r="V11" s="17"/>
      <c r="AB11" s="17"/>
      <c r="AC11" s="17"/>
      <c r="AD11" s="17"/>
      <c r="AH11" s="17"/>
      <c r="AI11" s="17"/>
      <c r="AJ11" s="17"/>
      <c r="AL11" s="35" t="str">
        <f t="shared" si="2"/>
        <v/>
      </c>
      <c r="AM11" s="35" t="str">
        <f t="shared" ref="AM11:AN11" si="15">IF(COUNT(H11,P11,X11,AE11), SUM(H11,P11,X11,AE11),"")
</f>
        <v/>
      </c>
      <c r="AN11" s="35" t="str">
        <f t="shared" si="15"/>
        <v/>
      </c>
      <c r="AO11" s="35" t="str">
        <f t="shared" si="4"/>
        <v/>
      </c>
      <c r="AP11" s="35" t="str">
        <f t="shared" si="5"/>
        <v/>
      </c>
      <c r="AQ11" s="35" t="str">
        <f t="shared" si="6"/>
        <v/>
      </c>
      <c r="AR11" s="35" t="str">
        <f t="shared" si="7"/>
        <v/>
      </c>
      <c r="AS11" s="35" t="str">
        <f t="shared" si="8"/>
        <v/>
      </c>
    </row>
    <row r="12">
      <c r="A12" s="8"/>
      <c r="L12" s="17"/>
      <c r="M12" s="17"/>
      <c r="N12" s="17"/>
      <c r="T12" s="17"/>
      <c r="U12" s="17"/>
      <c r="V12" s="17"/>
      <c r="AB12" s="17"/>
      <c r="AC12" s="17"/>
      <c r="AD12" s="17"/>
      <c r="AH12" s="17"/>
      <c r="AI12" s="17"/>
      <c r="AJ12" s="17"/>
      <c r="AL12" s="35" t="str">
        <f t="shared" si="2"/>
        <v/>
      </c>
      <c r="AM12" s="35" t="str">
        <f t="shared" ref="AM12:AN12" si="16">IF(COUNT(H12,P12,X12,AE12), SUM(H12,P12,X12,AE12),"")
</f>
        <v/>
      </c>
      <c r="AN12" s="35" t="str">
        <f t="shared" si="16"/>
        <v/>
      </c>
      <c r="AO12" s="35" t="str">
        <f t="shared" si="4"/>
        <v/>
      </c>
      <c r="AP12" s="35" t="str">
        <f t="shared" si="5"/>
        <v/>
      </c>
      <c r="AQ12" s="35" t="str">
        <f t="shared" si="6"/>
        <v/>
      </c>
      <c r="AR12" s="35" t="str">
        <f t="shared" si="7"/>
        <v/>
      </c>
      <c r="AS12" s="35" t="str">
        <f t="shared" si="8"/>
        <v/>
      </c>
    </row>
    <row r="13">
      <c r="A13" s="8"/>
      <c r="L13" s="17"/>
      <c r="M13" s="17"/>
      <c r="N13" s="17"/>
      <c r="T13" s="17"/>
      <c r="U13" s="17"/>
      <c r="V13" s="17"/>
      <c r="AB13" s="17"/>
      <c r="AC13" s="17"/>
      <c r="AD13" s="17"/>
      <c r="AH13" s="17"/>
      <c r="AI13" s="17"/>
      <c r="AJ13" s="17"/>
      <c r="AL13" s="35" t="str">
        <f t="shared" si="2"/>
        <v/>
      </c>
      <c r="AM13" s="35" t="str">
        <f t="shared" ref="AM13:AN13" si="17">IF(COUNT(H13,P13,X13,AE13), SUM(H13,P13,X13,AE13),"")
</f>
        <v/>
      </c>
      <c r="AN13" s="35" t="str">
        <f t="shared" si="17"/>
        <v/>
      </c>
      <c r="AO13" s="35" t="str">
        <f t="shared" si="4"/>
        <v/>
      </c>
      <c r="AP13" s="35" t="str">
        <f t="shared" si="5"/>
        <v/>
      </c>
      <c r="AQ13" s="35" t="str">
        <f t="shared" si="6"/>
        <v/>
      </c>
      <c r="AR13" s="35" t="str">
        <f t="shared" si="7"/>
        <v/>
      </c>
      <c r="AS13" s="35" t="str">
        <f t="shared" si="8"/>
        <v/>
      </c>
    </row>
    <row r="14">
      <c r="A14" s="8"/>
      <c r="L14" s="17"/>
      <c r="M14" s="17"/>
      <c r="N14" s="17"/>
      <c r="T14" s="17"/>
      <c r="U14" s="17"/>
      <c r="V14" s="17"/>
      <c r="AB14" s="17"/>
      <c r="AC14" s="17"/>
      <c r="AD14" s="17"/>
      <c r="AH14" s="17"/>
      <c r="AI14" s="17"/>
      <c r="AJ14" s="17"/>
      <c r="AL14" s="35" t="str">
        <f t="shared" si="2"/>
        <v/>
      </c>
      <c r="AM14" s="35" t="str">
        <f t="shared" ref="AM14:AN14" si="18">IF(COUNT(H14,P14,X14,AE14), SUM(H14,P14,X14,AE14),"")
</f>
        <v/>
      </c>
      <c r="AN14" s="35" t="str">
        <f t="shared" si="18"/>
        <v/>
      </c>
      <c r="AO14" s="35" t="str">
        <f t="shared" si="4"/>
        <v/>
      </c>
      <c r="AP14" s="35" t="str">
        <f t="shared" si="5"/>
        <v/>
      </c>
      <c r="AQ14" s="35" t="str">
        <f t="shared" si="6"/>
        <v/>
      </c>
      <c r="AR14" s="35" t="str">
        <f t="shared" si="7"/>
        <v/>
      </c>
      <c r="AS14" s="35" t="str">
        <f t="shared" si="8"/>
        <v/>
      </c>
    </row>
    <row r="15">
      <c r="A15" s="8"/>
      <c r="L15" s="17"/>
      <c r="M15" s="17"/>
      <c r="N15" s="17"/>
      <c r="T15" s="17"/>
      <c r="U15" s="17"/>
      <c r="V15" s="17"/>
      <c r="AB15" s="17"/>
      <c r="AC15" s="17"/>
      <c r="AD15" s="17"/>
      <c r="AH15" s="17"/>
      <c r="AI15" s="17"/>
      <c r="AJ15" s="17"/>
      <c r="AL15" s="35" t="str">
        <f t="shared" si="2"/>
        <v/>
      </c>
      <c r="AM15" s="35" t="str">
        <f t="shared" ref="AM15:AN15" si="19">IF(COUNT(H15,P15,X15,AE15), SUM(H15,P15,X15,AE15),"")
</f>
        <v/>
      </c>
      <c r="AN15" s="35" t="str">
        <f t="shared" si="19"/>
        <v/>
      </c>
      <c r="AO15" s="35" t="str">
        <f t="shared" si="4"/>
        <v/>
      </c>
      <c r="AP15" s="35" t="str">
        <f t="shared" si="5"/>
        <v/>
      </c>
      <c r="AQ15" s="35" t="str">
        <f t="shared" si="6"/>
        <v/>
      </c>
      <c r="AR15" s="35" t="str">
        <f t="shared" si="7"/>
        <v/>
      </c>
      <c r="AS15" s="35" t="str">
        <f t="shared" si="8"/>
        <v/>
      </c>
    </row>
    <row r="16">
      <c r="A16" s="5"/>
      <c r="L16" s="17"/>
      <c r="M16" s="17"/>
      <c r="N16" s="17"/>
      <c r="T16" s="17"/>
      <c r="U16" s="17"/>
      <c r="V16" s="17"/>
      <c r="AB16" s="17"/>
      <c r="AC16" s="17"/>
      <c r="AD16" s="17"/>
      <c r="AH16" s="17"/>
      <c r="AI16" s="17"/>
      <c r="AJ16" s="17"/>
      <c r="AL16" s="35" t="str">
        <f t="shared" si="2"/>
        <v/>
      </c>
      <c r="AM16" s="35" t="str">
        <f t="shared" ref="AM16:AN16" si="20">IF(COUNT(H16,P16,X16,AE16), SUM(H16,P16,X16,AE16),"")
</f>
        <v/>
      </c>
      <c r="AN16" s="35" t="str">
        <f t="shared" si="20"/>
        <v/>
      </c>
      <c r="AO16" s="35" t="str">
        <f t="shared" si="4"/>
        <v/>
      </c>
      <c r="AP16" s="35" t="str">
        <f t="shared" si="5"/>
        <v/>
      </c>
      <c r="AQ16" s="35" t="str">
        <f t="shared" si="6"/>
        <v/>
      </c>
      <c r="AR16" s="35" t="str">
        <f t="shared" si="7"/>
        <v/>
      </c>
      <c r="AS16" s="35" t="str">
        <f t="shared" si="8"/>
        <v/>
      </c>
    </row>
    <row r="17">
      <c r="A17" s="8"/>
      <c r="L17" s="17"/>
      <c r="M17" s="17"/>
      <c r="N17" s="17"/>
      <c r="T17" s="17"/>
      <c r="U17" s="17"/>
      <c r="V17" s="17"/>
      <c r="AB17" s="17"/>
      <c r="AC17" s="17"/>
      <c r="AD17" s="17"/>
      <c r="AH17" s="17"/>
      <c r="AI17" s="17"/>
      <c r="AJ17" s="17"/>
      <c r="AL17" s="35" t="str">
        <f t="shared" si="2"/>
        <v/>
      </c>
      <c r="AM17" s="35" t="str">
        <f t="shared" ref="AM17:AN17" si="21">IF(COUNT(H17,P17,X17,AE17), SUM(H17,P17,X17,AE17),"")
</f>
        <v/>
      </c>
      <c r="AN17" s="35" t="str">
        <f t="shared" si="21"/>
        <v/>
      </c>
      <c r="AO17" s="35" t="str">
        <f t="shared" si="4"/>
        <v/>
      </c>
      <c r="AP17" s="35" t="str">
        <f t="shared" si="5"/>
        <v/>
      </c>
      <c r="AQ17" s="35" t="str">
        <f t="shared" si="6"/>
        <v/>
      </c>
      <c r="AR17" s="35" t="str">
        <f t="shared" si="7"/>
        <v/>
      </c>
      <c r="AS17" s="35" t="str">
        <f t="shared" si="8"/>
        <v/>
      </c>
    </row>
    <row r="18">
      <c r="A18" s="8"/>
      <c r="L18" s="17"/>
      <c r="M18" s="17"/>
      <c r="N18" s="17"/>
      <c r="T18" s="17"/>
      <c r="U18" s="17"/>
      <c r="V18" s="17"/>
      <c r="AB18" s="17"/>
      <c r="AC18" s="17"/>
      <c r="AD18" s="17"/>
      <c r="AH18" s="17"/>
      <c r="AI18" s="17"/>
      <c r="AJ18" s="17"/>
      <c r="AL18" s="35" t="str">
        <f t="shared" si="2"/>
        <v/>
      </c>
      <c r="AM18" s="35" t="str">
        <f t="shared" ref="AM18:AN18" si="22">IF(COUNT(H18,P18,X18,AE18), SUM(H18,P18,X18,AE18),"")
</f>
        <v/>
      </c>
      <c r="AN18" s="35" t="str">
        <f t="shared" si="22"/>
        <v/>
      </c>
      <c r="AO18" s="35" t="str">
        <f t="shared" si="4"/>
        <v/>
      </c>
      <c r="AP18" s="35" t="str">
        <f t="shared" si="5"/>
        <v/>
      </c>
      <c r="AQ18" s="35" t="str">
        <f t="shared" si="6"/>
        <v/>
      </c>
      <c r="AR18" s="35" t="str">
        <f t="shared" si="7"/>
        <v/>
      </c>
      <c r="AS18" s="35" t="str">
        <f t="shared" si="8"/>
        <v/>
      </c>
    </row>
    <row r="19">
      <c r="A19" s="8"/>
      <c r="L19" s="17"/>
      <c r="M19" s="17"/>
      <c r="N19" s="17"/>
      <c r="T19" s="17"/>
      <c r="U19" s="17"/>
      <c r="V19" s="17"/>
      <c r="AB19" s="34"/>
      <c r="AC19" s="34"/>
      <c r="AD19" s="34"/>
      <c r="AH19" s="17"/>
      <c r="AI19" s="17"/>
      <c r="AJ19" s="17"/>
      <c r="AL19" s="35" t="str">
        <f t="shared" si="2"/>
        <v/>
      </c>
      <c r="AM19" s="35" t="str">
        <f t="shared" ref="AM19:AN19" si="23">IF(COUNT(H19,P19,X19,AE19), SUM(H19,P19,X19,AE19),"")
</f>
        <v/>
      </c>
      <c r="AN19" s="35" t="str">
        <f t="shared" si="23"/>
        <v/>
      </c>
      <c r="AO19" s="35" t="str">
        <f t="shared" si="4"/>
        <v/>
      </c>
      <c r="AP19" s="35" t="str">
        <f t="shared" si="5"/>
        <v/>
      </c>
      <c r="AQ19" s="35" t="str">
        <f t="shared" si="6"/>
        <v/>
      </c>
      <c r="AR19" s="35" t="str">
        <f t="shared" si="7"/>
        <v/>
      </c>
      <c r="AS19" s="35" t="str">
        <f t="shared" si="8"/>
        <v/>
      </c>
    </row>
    <row r="20">
      <c r="A20" s="8"/>
      <c r="L20" s="17"/>
      <c r="M20" s="17"/>
      <c r="N20" s="17"/>
      <c r="T20" s="17"/>
      <c r="U20" s="17"/>
      <c r="V20" s="17"/>
      <c r="AB20" s="17"/>
      <c r="AC20" s="17"/>
      <c r="AD20" s="17"/>
      <c r="AH20" s="17"/>
      <c r="AI20" s="17"/>
      <c r="AJ20" s="17"/>
      <c r="AL20" s="35" t="str">
        <f t="shared" si="2"/>
        <v/>
      </c>
      <c r="AM20" s="35" t="str">
        <f t="shared" ref="AM20:AN20" si="24">IF(COUNT(H20,P20,X20,AE20), SUM(H20,P20,X20,AE20),"")
</f>
        <v/>
      </c>
      <c r="AN20" s="35" t="str">
        <f t="shared" si="24"/>
        <v/>
      </c>
      <c r="AO20" s="35" t="str">
        <f t="shared" si="4"/>
        <v/>
      </c>
      <c r="AP20" s="35" t="str">
        <f t="shared" si="5"/>
        <v/>
      </c>
      <c r="AQ20" s="35" t="str">
        <f t="shared" si="6"/>
        <v/>
      </c>
      <c r="AR20" s="35" t="str">
        <f t="shared" si="7"/>
        <v/>
      </c>
      <c r="AS20" s="35" t="str">
        <f t="shared" si="8"/>
        <v/>
      </c>
    </row>
    <row r="21">
      <c r="A21" s="5"/>
      <c r="L21" s="17"/>
      <c r="M21" s="17"/>
      <c r="N21" s="17"/>
      <c r="T21" s="17"/>
      <c r="U21" s="17"/>
      <c r="V21" s="17"/>
      <c r="AB21" s="17"/>
      <c r="AC21" s="17"/>
      <c r="AD21" s="17"/>
      <c r="AH21" s="17"/>
      <c r="AI21" s="17"/>
      <c r="AJ21" s="17"/>
      <c r="AL21" s="35" t="str">
        <f t="shared" si="2"/>
        <v/>
      </c>
      <c r="AM21" s="35" t="str">
        <f t="shared" ref="AM21:AN21" si="25">IF(COUNT(H21,P21,X21,AE21), SUM(H21,P21,X21,AE21),"")
</f>
        <v/>
      </c>
      <c r="AN21" s="35" t="str">
        <f t="shared" si="25"/>
        <v/>
      </c>
      <c r="AO21" s="35" t="str">
        <f t="shared" si="4"/>
        <v/>
      </c>
      <c r="AP21" s="35" t="str">
        <f t="shared" si="5"/>
        <v/>
      </c>
      <c r="AQ21" s="35" t="str">
        <f t="shared" si="6"/>
        <v/>
      </c>
      <c r="AR21" s="35" t="str">
        <f t="shared" si="7"/>
        <v/>
      </c>
      <c r="AS21" s="35" t="str">
        <f t="shared" si="8"/>
        <v/>
      </c>
    </row>
    <row r="22">
      <c r="A22" s="8"/>
      <c r="L22" s="17"/>
      <c r="M22" s="17"/>
      <c r="N22" s="17"/>
      <c r="T22" s="17"/>
      <c r="U22" s="17"/>
      <c r="V22" s="17"/>
      <c r="AB22" s="34"/>
      <c r="AC22" s="34"/>
      <c r="AD22" s="34"/>
      <c r="AH22" s="17"/>
      <c r="AI22" s="17"/>
      <c r="AJ22" s="17"/>
      <c r="AL22" s="35" t="str">
        <f t="shared" si="2"/>
        <v/>
      </c>
      <c r="AM22" s="35" t="str">
        <f t="shared" ref="AM22:AN22" si="26">IF(COUNT(H22,P22,X22,AE22), SUM(H22,P22,X22,AE22),"")
</f>
        <v/>
      </c>
      <c r="AN22" s="35" t="str">
        <f t="shared" si="26"/>
        <v/>
      </c>
      <c r="AO22" s="35" t="str">
        <f t="shared" si="4"/>
        <v/>
      </c>
      <c r="AP22" s="35" t="str">
        <f t="shared" si="5"/>
        <v/>
      </c>
      <c r="AQ22" s="35" t="str">
        <f t="shared" si="6"/>
        <v/>
      </c>
      <c r="AR22" s="35" t="str">
        <f t="shared" si="7"/>
        <v/>
      </c>
      <c r="AS22" s="35" t="str">
        <f t="shared" si="8"/>
        <v/>
      </c>
    </row>
    <row r="23">
      <c r="A23" s="5"/>
      <c r="L23" s="17"/>
      <c r="M23" s="17"/>
      <c r="N23" s="17"/>
      <c r="T23" s="17"/>
      <c r="U23" s="17"/>
      <c r="V23" s="17"/>
      <c r="AB23" s="17"/>
      <c r="AC23" s="17"/>
      <c r="AD23" s="17"/>
      <c r="AH23" s="17"/>
      <c r="AI23" s="17"/>
      <c r="AJ23" s="17"/>
      <c r="AL23" s="35" t="str">
        <f t="shared" si="2"/>
        <v/>
      </c>
      <c r="AM23" s="35" t="str">
        <f t="shared" ref="AM23:AN23" si="27">IF(COUNT(H23,P23,X23,AE23), SUM(H23,P23,X23,AE23),"")
</f>
        <v/>
      </c>
      <c r="AN23" s="35" t="str">
        <f t="shared" si="27"/>
        <v/>
      </c>
      <c r="AO23" s="35" t="str">
        <f t="shared" si="4"/>
        <v/>
      </c>
      <c r="AP23" s="35" t="str">
        <f t="shared" si="5"/>
        <v/>
      </c>
      <c r="AQ23" s="35" t="str">
        <f t="shared" si="6"/>
        <v/>
      </c>
      <c r="AR23" s="35" t="str">
        <f t="shared" si="7"/>
        <v/>
      </c>
      <c r="AS23" s="35" t="str">
        <f t="shared" si="8"/>
        <v/>
      </c>
    </row>
    <row r="24">
      <c r="A24" s="8"/>
      <c r="B24" s="30"/>
      <c r="C24" s="30"/>
      <c r="D24" s="30"/>
      <c r="E24" s="30"/>
      <c r="L24" s="34"/>
      <c r="M24" s="34"/>
      <c r="N24" s="34"/>
      <c r="T24" s="34"/>
      <c r="U24" s="34"/>
      <c r="V24" s="34"/>
      <c r="AB24" s="34"/>
      <c r="AC24" s="34"/>
      <c r="AD24" s="34"/>
      <c r="AH24" s="34"/>
      <c r="AI24" s="34"/>
      <c r="AJ24" s="34"/>
      <c r="AL24" s="35" t="str">
        <f t="shared" si="2"/>
        <v/>
      </c>
      <c r="AM24" s="35" t="str">
        <f t="shared" ref="AM24:AN24" si="28">IF(COUNT(H24,P24,X24,AE24), SUM(H24,P24,X24,AE24),"")
</f>
        <v/>
      </c>
      <c r="AN24" s="35" t="str">
        <f t="shared" si="28"/>
        <v/>
      </c>
      <c r="AO24" s="35" t="str">
        <f t="shared" si="4"/>
        <v/>
      </c>
      <c r="AP24" s="35" t="str">
        <f t="shared" si="5"/>
        <v/>
      </c>
      <c r="AQ24" s="35" t="str">
        <f t="shared" si="6"/>
        <v/>
      </c>
      <c r="AR24" s="35" t="str">
        <f t="shared" si="7"/>
        <v/>
      </c>
      <c r="AS24" s="35" t="str">
        <f t="shared" si="8"/>
        <v/>
      </c>
    </row>
    <row r="25">
      <c r="A25" s="8"/>
      <c r="L25" s="34"/>
      <c r="M25" s="34"/>
      <c r="N25" s="34"/>
      <c r="T25" s="34"/>
      <c r="U25" s="34"/>
      <c r="V25" s="34"/>
      <c r="AB25" s="34"/>
      <c r="AC25" s="34"/>
      <c r="AD25" s="34"/>
      <c r="AH25" s="34"/>
      <c r="AI25" s="34"/>
      <c r="AJ25" s="34"/>
      <c r="AL25" s="35" t="str">
        <f t="shared" si="2"/>
        <v/>
      </c>
      <c r="AM25" s="35" t="str">
        <f t="shared" ref="AM25:AN25" si="29">IF(COUNT(H25,P25,X25,AE25), SUM(H25,P25,X25,AE25),"")
</f>
        <v/>
      </c>
      <c r="AN25" s="35" t="str">
        <f t="shared" si="29"/>
        <v/>
      </c>
      <c r="AO25" s="35" t="str">
        <f t="shared" si="4"/>
        <v/>
      </c>
      <c r="AP25" s="35" t="str">
        <f t="shared" si="5"/>
        <v/>
      </c>
      <c r="AQ25" s="35" t="str">
        <f t="shared" si="6"/>
        <v/>
      </c>
      <c r="AR25" s="35" t="str">
        <f t="shared" si="7"/>
        <v/>
      </c>
      <c r="AS25" s="35" t="str">
        <f t="shared" si="8"/>
        <v/>
      </c>
    </row>
    <row r="26">
      <c r="A26" s="8"/>
      <c r="L26" s="34"/>
      <c r="M26" s="34"/>
      <c r="N26" s="34"/>
      <c r="T26" s="34"/>
      <c r="U26" s="34"/>
      <c r="V26" s="34"/>
      <c r="AB26" s="34"/>
      <c r="AC26" s="34"/>
      <c r="AD26" s="34"/>
      <c r="AH26" s="34"/>
      <c r="AI26" s="34"/>
      <c r="AJ26" s="34"/>
      <c r="AL26" s="35" t="str">
        <f t="shared" si="2"/>
        <v/>
      </c>
      <c r="AM26" s="35" t="str">
        <f t="shared" ref="AM26:AN26" si="30">IF(COUNT(H26,P26,X26,AE26), SUM(H26,P26,X26,AE26),"")
</f>
        <v/>
      </c>
      <c r="AN26" s="35" t="str">
        <f t="shared" si="30"/>
        <v/>
      </c>
      <c r="AO26" s="35" t="str">
        <f t="shared" si="4"/>
        <v/>
      </c>
      <c r="AP26" s="35" t="str">
        <f t="shared" si="5"/>
        <v/>
      </c>
      <c r="AQ26" s="35" t="str">
        <f t="shared" si="6"/>
        <v/>
      </c>
      <c r="AR26" s="35" t="str">
        <f t="shared" si="7"/>
        <v/>
      </c>
      <c r="AS26" s="35" t="str">
        <f t="shared" si="8"/>
        <v/>
      </c>
    </row>
    <row r="27">
      <c r="A27" s="8"/>
      <c r="L27" s="34"/>
      <c r="M27" s="34"/>
      <c r="N27" s="34"/>
      <c r="T27" s="34"/>
      <c r="U27" s="34"/>
      <c r="V27" s="34"/>
      <c r="AB27" s="34"/>
      <c r="AC27" s="34"/>
      <c r="AD27" s="34"/>
      <c r="AH27" s="34"/>
      <c r="AI27" s="34"/>
      <c r="AJ27" s="34"/>
      <c r="AL27" s="35" t="str">
        <f t="shared" si="2"/>
        <v/>
      </c>
      <c r="AM27" s="35" t="str">
        <f t="shared" ref="AM27:AN27" si="31">IF(COUNT(H27,P27,X27,AE27), SUM(H27,P27,X27,AE27),"")
</f>
        <v/>
      </c>
      <c r="AN27" s="35" t="str">
        <f t="shared" si="31"/>
        <v/>
      </c>
      <c r="AO27" s="35" t="str">
        <f t="shared" si="4"/>
        <v/>
      </c>
      <c r="AP27" s="35" t="str">
        <f t="shared" si="5"/>
        <v/>
      </c>
      <c r="AQ27" s="35" t="str">
        <f t="shared" si="6"/>
        <v/>
      </c>
      <c r="AR27" s="35" t="str">
        <f t="shared" si="7"/>
        <v/>
      </c>
      <c r="AS27" s="35" t="str">
        <f t="shared" si="8"/>
        <v/>
      </c>
    </row>
    <row r="28">
      <c r="A28" s="8"/>
      <c r="L28" s="17"/>
      <c r="M28" s="17"/>
      <c r="N28" s="17"/>
      <c r="T28" s="17"/>
      <c r="U28" s="17"/>
      <c r="V28" s="17"/>
      <c r="AB28" s="34"/>
      <c r="AC28" s="34"/>
      <c r="AD28" s="34"/>
      <c r="AH28" s="34"/>
      <c r="AI28" s="34"/>
      <c r="AJ28" s="34"/>
      <c r="AL28" s="35" t="str">
        <f t="shared" si="2"/>
        <v/>
      </c>
      <c r="AM28" s="35" t="str">
        <f t="shared" ref="AM28:AN28" si="32">IF(COUNT(H28,P28,X28,AE28), SUM(H28,P28,X28,AE28),"")
</f>
        <v/>
      </c>
      <c r="AN28" s="35" t="str">
        <f t="shared" si="32"/>
        <v/>
      </c>
      <c r="AO28" s="35" t="str">
        <f t="shared" si="4"/>
        <v/>
      </c>
      <c r="AP28" s="35" t="str">
        <f t="shared" si="5"/>
        <v/>
      </c>
      <c r="AQ28" s="35" t="str">
        <f t="shared" si="6"/>
        <v/>
      </c>
      <c r="AR28" s="35" t="str">
        <f t="shared" si="7"/>
        <v/>
      </c>
      <c r="AS28" s="35" t="str">
        <f t="shared" si="8"/>
        <v/>
      </c>
    </row>
    <row r="29">
      <c r="A29" s="8"/>
      <c r="L29" s="17"/>
      <c r="M29" s="17"/>
      <c r="N29" s="17"/>
      <c r="T29" s="17"/>
      <c r="U29" s="17"/>
      <c r="V29" s="17"/>
      <c r="AB29" s="34"/>
      <c r="AC29" s="34"/>
      <c r="AD29" s="34"/>
      <c r="AH29" s="34"/>
      <c r="AI29" s="34"/>
      <c r="AJ29" s="34"/>
      <c r="AL29" s="35" t="str">
        <f t="shared" si="2"/>
        <v/>
      </c>
      <c r="AM29" s="35" t="str">
        <f t="shared" ref="AM29:AN29" si="33">IF(COUNT(H29,P29,X29,AE29), SUM(H29,P29,X29,AE29),"")
</f>
        <v/>
      </c>
      <c r="AN29" s="35" t="str">
        <f t="shared" si="33"/>
        <v/>
      </c>
      <c r="AO29" s="35" t="str">
        <f t="shared" si="4"/>
        <v/>
      </c>
      <c r="AP29" s="35" t="str">
        <f t="shared" si="5"/>
        <v/>
      </c>
      <c r="AQ29" s="35" t="str">
        <f t="shared" si="6"/>
        <v/>
      </c>
      <c r="AR29" s="35" t="str">
        <f t="shared" si="7"/>
        <v/>
      </c>
      <c r="AS29" s="35" t="str">
        <f t="shared" si="8"/>
        <v/>
      </c>
    </row>
    <row r="30">
      <c r="A30" s="8"/>
      <c r="L30" s="17"/>
      <c r="M30" s="17"/>
      <c r="N30" s="17"/>
      <c r="T30" s="17"/>
      <c r="U30" s="17"/>
      <c r="V30" s="17"/>
      <c r="AB30" s="34"/>
      <c r="AC30" s="34"/>
      <c r="AD30" s="34"/>
      <c r="AH30" s="34"/>
      <c r="AI30" s="34"/>
      <c r="AJ30" s="34"/>
      <c r="AL30" s="35" t="str">
        <f t="shared" si="2"/>
        <v/>
      </c>
      <c r="AM30" s="35" t="str">
        <f t="shared" ref="AM30:AN30" si="34">IF(COUNT(H30,P30,X30,AE30), SUM(H30,P30,X30,AE30),"")
</f>
        <v/>
      </c>
      <c r="AN30" s="35" t="str">
        <f t="shared" si="34"/>
        <v/>
      </c>
      <c r="AO30" s="35" t="str">
        <f t="shared" si="4"/>
        <v/>
      </c>
      <c r="AP30" s="35" t="str">
        <f t="shared" si="5"/>
        <v/>
      </c>
      <c r="AQ30" s="35" t="str">
        <f t="shared" si="6"/>
        <v/>
      </c>
      <c r="AR30" s="35" t="str">
        <f t="shared" si="7"/>
        <v/>
      </c>
      <c r="AS30" s="35" t="str">
        <f t="shared" si="8"/>
        <v/>
      </c>
    </row>
    <row r="31">
      <c r="A31" s="8"/>
      <c r="L31" s="17"/>
      <c r="M31" s="17"/>
      <c r="N31" s="17"/>
      <c r="T31" s="17"/>
      <c r="U31" s="17"/>
      <c r="V31" s="17"/>
      <c r="AB31" s="34"/>
      <c r="AC31" s="34"/>
      <c r="AD31" s="34"/>
      <c r="AH31" s="34"/>
      <c r="AI31" s="34"/>
      <c r="AJ31" s="34"/>
      <c r="AL31" s="35" t="str">
        <f t="shared" si="2"/>
        <v/>
      </c>
      <c r="AM31" s="35" t="str">
        <f t="shared" ref="AM31:AN31" si="35">IF(COUNT(H31,P31,X31,AE31), SUM(H31,P31,X31,AE31),"")
</f>
        <v/>
      </c>
      <c r="AN31" s="35" t="str">
        <f t="shared" si="35"/>
        <v/>
      </c>
      <c r="AO31" s="35" t="str">
        <f t="shared" si="4"/>
        <v/>
      </c>
      <c r="AP31" s="35" t="str">
        <f t="shared" si="5"/>
        <v/>
      </c>
      <c r="AQ31" s="35" t="str">
        <f t="shared" si="6"/>
        <v/>
      </c>
      <c r="AR31" s="35" t="str">
        <f t="shared" si="7"/>
        <v/>
      </c>
      <c r="AS31" s="35" t="str">
        <f t="shared" si="8"/>
        <v/>
      </c>
    </row>
    <row r="32">
      <c r="A32" s="5"/>
      <c r="L32" s="17"/>
      <c r="M32" s="17"/>
      <c r="N32" s="17"/>
      <c r="T32" s="17"/>
      <c r="U32" s="17"/>
      <c r="V32" s="17"/>
      <c r="AB32" s="17"/>
      <c r="AC32" s="17"/>
      <c r="AD32" s="17"/>
      <c r="AH32" s="17"/>
      <c r="AI32" s="17"/>
      <c r="AJ32" s="17"/>
      <c r="AL32" s="35" t="str">
        <f t="shared" si="2"/>
        <v/>
      </c>
      <c r="AM32" s="35" t="str">
        <f t="shared" ref="AM32:AN32" si="36">IF(COUNT(H32,P32,X32,AE32), SUM(H32,P32,X32,AE32),"")
</f>
        <v/>
      </c>
      <c r="AN32" s="35" t="str">
        <f t="shared" si="36"/>
        <v/>
      </c>
      <c r="AO32" s="35" t="str">
        <f t="shared" si="4"/>
        <v/>
      </c>
      <c r="AP32" s="35" t="str">
        <f t="shared" si="5"/>
        <v/>
      </c>
      <c r="AQ32" s="35" t="str">
        <f t="shared" si="6"/>
        <v/>
      </c>
      <c r="AR32" s="35" t="str">
        <f t="shared" si="7"/>
        <v/>
      </c>
      <c r="AS32" s="35" t="str">
        <f t="shared" si="8"/>
        <v/>
      </c>
    </row>
    <row r="33">
      <c r="A33" s="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4"/>
      <c r="M33" s="34"/>
      <c r="N33" s="34"/>
      <c r="O33" s="30"/>
      <c r="P33" s="30"/>
      <c r="Q33" s="30"/>
      <c r="R33" s="30"/>
      <c r="S33" s="30"/>
      <c r="T33" s="34"/>
      <c r="U33" s="34"/>
      <c r="V33" s="34"/>
      <c r="W33" s="30"/>
      <c r="X33" s="30"/>
      <c r="Y33" s="30"/>
      <c r="Z33" s="30"/>
      <c r="AA33" s="30"/>
      <c r="AB33" s="34"/>
      <c r="AC33" s="34"/>
      <c r="AD33" s="34"/>
      <c r="AH33" s="34"/>
      <c r="AI33" s="34"/>
      <c r="AJ33" s="34"/>
      <c r="AK33" s="30"/>
      <c r="AL33" s="35" t="str">
        <f t="shared" si="2"/>
        <v/>
      </c>
      <c r="AM33" s="35" t="str">
        <f t="shared" ref="AM33:AN33" si="37">IF(COUNT(H33,P33,X33,AE33), SUM(H33,P33,X33,AE33),"")
</f>
        <v/>
      </c>
      <c r="AN33" s="35" t="str">
        <f t="shared" si="37"/>
        <v/>
      </c>
      <c r="AO33" s="35" t="str">
        <f t="shared" si="4"/>
        <v/>
      </c>
      <c r="AP33" s="35" t="str">
        <f t="shared" si="5"/>
        <v/>
      </c>
      <c r="AQ33" s="35" t="str">
        <f t="shared" si="6"/>
        <v/>
      </c>
      <c r="AR33" s="35" t="str">
        <f t="shared" si="7"/>
        <v/>
      </c>
      <c r="AS33" s="35" t="str">
        <f t="shared" si="8"/>
        <v/>
      </c>
    </row>
    <row r="34">
      <c r="A34" s="8"/>
      <c r="L34" s="34"/>
      <c r="M34" s="34"/>
      <c r="N34" s="34"/>
      <c r="T34" s="17"/>
      <c r="U34" s="17"/>
      <c r="V34" s="17"/>
      <c r="AB34" s="17"/>
      <c r="AC34" s="17"/>
      <c r="AD34" s="17"/>
      <c r="AH34" s="34"/>
      <c r="AI34" s="34"/>
      <c r="AJ34" s="34"/>
      <c r="AL34" s="35" t="str">
        <f t="shared" si="2"/>
        <v/>
      </c>
      <c r="AM34" s="35" t="str">
        <f t="shared" ref="AM34:AN34" si="38">IF(COUNT(H34,P34,X34,AE34), SUM(H34,P34,X34,AE34),"")
</f>
        <v/>
      </c>
      <c r="AN34" s="35" t="str">
        <f t="shared" si="38"/>
        <v/>
      </c>
      <c r="AO34" s="35" t="str">
        <f t="shared" si="4"/>
        <v/>
      </c>
      <c r="AP34" s="35" t="str">
        <f t="shared" si="5"/>
        <v/>
      </c>
      <c r="AQ34" s="35" t="str">
        <f t="shared" si="6"/>
        <v/>
      </c>
      <c r="AR34" s="35" t="str">
        <f t="shared" si="7"/>
        <v/>
      </c>
      <c r="AS34" s="35" t="str">
        <f t="shared" si="8"/>
        <v/>
      </c>
    </row>
    <row r="35">
      <c r="A35" s="8"/>
      <c r="L35" s="17"/>
      <c r="M35" s="17"/>
      <c r="N35" s="17"/>
      <c r="T35" s="17"/>
      <c r="U35" s="17"/>
      <c r="V35" s="17"/>
      <c r="AB35" s="17"/>
      <c r="AC35" s="17"/>
      <c r="AD35" s="17"/>
      <c r="AH35" s="34"/>
      <c r="AI35" s="34"/>
      <c r="AJ35" s="34"/>
      <c r="AL35" s="35" t="str">
        <f t="shared" si="2"/>
        <v/>
      </c>
      <c r="AM35" s="35" t="str">
        <f t="shared" ref="AM35:AN35" si="39">IF(COUNT(H35,P35,X35,AE35), SUM(H35,P35,X35,AE35),"")
</f>
        <v/>
      </c>
      <c r="AN35" s="35" t="str">
        <f t="shared" si="39"/>
        <v/>
      </c>
      <c r="AO35" s="35" t="str">
        <f t="shared" si="4"/>
        <v/>
      </c>
      <c r="AP35" s="35" t="str">
        <f t="shared" si="5"/>
        <v/>
      </c>
      <c r="AQ35" s="35" t="str">
        <f t="shared" si="6"/>
        <v/>
      </c>
      <c r="AR35" s="35" t="str">
        <f t="shared" si="7"/>
        <v/>
      </c>
      <c r="AS35" s="35" t="str">
        <f t="shared" si="8"/>
        <v/>
      </c>
    </row>
    <row r="36">
      <c r="A36" s="8"/>
      <c r="L36" s="17"/>
      <c r="M36" s="17"/>
      <c r="N36" s="17"/>
      <c r="T36" s="17"/>
      <c r="U36" s="17"/>
      <c r="V36" s="17"/>
      <c r="AB36" s="17"/>
      <c r="AC36" s="17"/>
      <c r="AD36" s="17"/>
      <c r="AH36" s="17"/>
      <c r="AI36" s="17"/>
      <c r="AJ36" s="17"/>
      <c r="AL36" s="35" t="str">
        <f t="shared" si="2"/>
        <v/>
      </c>
      <c r="AM36" s="35" t="str">
        <f t="shared" ref="AM36:AN36" si="40">IF(COUNT(H36,P36,X36,AE36), SUM(H36,P36,X36,AE36),"")
</f>
        <v/>
      </c>
      <c r="AN36" s="35" t="str">
        <f t="shared" si="40"/>
        <v/>
      </c>
      <c r="AO36" s="35" t="str">
        <f t="shared" si="4"/>
        <v/>
      </c>
      <c r="AP36" s="35" t="str">
        <f t="shared" si="5"/>
        <v/>
      </c>
      <c r="AQ36" s="35" t="str">
        <f t="shared" si="6"/>
        <v/>
      </c>
      <c r="AR36" s="35" t="str">
        <f t="shared" si="7"/>
        <v/>
      </c>
      <c r="AS36" s="35" t="str">
        <f t="shared" si="8"/>
        <v/>
      </c>
    </row>
    <row r="37">
      <c r="A37" s="8"/>
      <c r="L37" s="17"/>
      <c r="M37" s="17"/>
      <c r="N37" s="17"/>
      <c r="T37" s="17"/>
      <c r="U37" s="17"/>
      <c r="V37" s="17"/>
      <c r="AB37" s="17"/>
      <c r="AC37" s="17"/>
      <c r="AD37" s="17"/>
      <c r="AH37" s="34"/>
      <c r="AI37" s="34"/>
      <c r="AJ37" s="34"/>
      <c r="AL37" s="35"/>
      <c r="AM37" s="35"/>
      <c r="AN37" s="35"/>
      <c r="AO37" s="35"/>
      <c r="AP37" s="35"/>
      <c r="AQ37" s="35"/>
      <c r="AR37" s="35"/>
      <c r="AS37" s="35"/>
    </row>
    <row r="38">
      <c r="A38" s="8"/>
      <c r="L38" s="17"/>
      <c r="M38" s="17"/>
      <c r="N38" s="17"/>
      <c r="T38" s="17"/>
      <c r="U38" s="17"/>
      <c r="V38" s="17"/>
      <c r="AB38" s="17"/>
      <c r="AC38" s="17"/>
      <c r="AD38" s="17"/>
      <c r="AH38" s="34"/>
      <c r="AI38" s="34"/>
      <c r="AJ38" s="34"/>
      <c r="AL38" s="35"/>
      <c r="AM38" s="35"/>
      <c r="AN38" s="35"/>
      <c r="AO38" s="35"/>
      <c r="AP38" s="35"/>
      <c r="AQ38" s="35"/>
      <c r="AR38" s="35"/>
      <c r="AS38" s="35"/>
    </row>
    <row r="39">
      <c r="A39" s="8"/>
      <c r="L39" s="17"/>
      <c r="M39" s="17"/>
      <c r="N39" s="17"/>
      <c r="T39" s="17"/>
      <c r="U39" s="17"/>
      <c r="V39" s="17"/>
      <c r="AB39" s="17"/>
      <c r="AC39" s="17"/>
      <c r="AD39" s="17"/>
      <c r="AH39" s="34"/>
      <c r="AI39" s="34"/>
      <c r="AJ39" s="34"/>
      <c r="AL39" s="35"/>
      <c r="AM39" s="35"/>
      <c r="AN39" s="35"/>
      <c r="AO39" s="35"/>
      <c r="AP39" s="35"/>
      <c r="AQ39" s="35"/>
      <c r="AR39" s="35"/>
      <c r="AS39" s="35"/>
    </row>
    <row r="40">
      <c r="A40" s="8"/>
      <c r="L40" s="17"/>
      <c r="M40" s="17"/>
      <c r="N40" s="17"/>
      <c r="T40" s="17"/>
      <c r="U40" s="17"/>
      <c r="V40" s="17"/>
      <c r="AB40" s="17"/>
      <c r="AC40" s="17"/>
      <c r="AD40" s="17"/>
      <c r="AH40" s="34"/>
      <c r="AI40" s="34"/>
      <c r="AJ40" s="34"/>
      <c r="AL40" s="35"/>
      <c r="AM40" s="35"/>
      <c r="AN40" s="35"/>
      <c r="AO40" s="35"/>
      <c r="AP40" s="35"/>
      <c r="AQ40" s="35"/>
      <c r="AR40" s="35"/>
      <c r="AS40" s="35"/>
    </row>
    <row r="41">
      <c r="A41" s="8"/>
      <c r="L41" s="17"/>
      <c r="M41" s="17"/>
      <c r="N41" s="17"/>
      <c r="T41" s="17"/>
      <c r="U41" s="17"/>
      <c r="V41" s="17"/>
      <c r="AB41" s="17"/>
      <c r="AC41" s="17"/>
      <c r="AD41" s="17"/>
      <c r="AH41" s="34"/>
      <c r="AI41" s="34"/>
      <c r="AJ41" s="34"/>
      <c r="AL41" s="35"/>
      <c r="AM41" s="35"/>
      <c r="AN41" s="35"/>
      <c r="AO41" s="35"/>
      <c r="AP41" s="35"/>
      <c r="AQ41" s="35"/>
      <c r="AR41" s="35"/>
      <c r="AS41" s="35"/>
    </row>
    <row r="42">
      <c r="A42" s="8"/>
      <c r="L42" s="17"/>
      <c r="M42" s="17"/>
      <c r="N42" s="17"/>
      <c r="T42" s="17"/>
      <c r="U42" s="17"/>
      <c r="V42" s="17"/>
      <c r="AB42" s="17"/>
      <c r="AC42" s="17"/>
      <c r="AD42" s="17"/>
      <c r="AH42" s="34"/>
      <c r="AI42" s="34"/>
      <c r="AJ42" s="34"/>
      <c r="AL42" s="35"/>
      <c r="AM42" s="35"/>
      <c r="AN42" s="35"/>
      <c r="AO42" s="35"/>
      <c r="AP42" s="35"/>
      <c r="AQ42" s="35"/>
      <c r="AR42" s="35"/>
      <c r="AS42" s="35"/>
    </row>
    <row r="43">
      <c r="A43" s="8"/>
      <c r="L43" s="17"/>
      <c r="M43" s="17"/>
      <c r="N43" s="17"/>
      <c r="T43" s="17"/>
      <c r="U43" s="17"/>
      <c r="V43" s="17"/>
      <c r="AB43" s="17"/>
      <c r="AC43" s="17"/>
      <c r="AD43" s="17"/>
      <c r="AH43" s="34"/>
      <c r="AI43" s="34"/>
      <c r="AJ43" s="34"/>
      <c r="AL43" s="35"/>
      <c r="AM43" s="35"/>
      <c r="AN43" s="35"/>
      <c r="AO43" s="35"/>
      <c r="AP43" s="35"/>
      <c r="AQ43" s="35"/>
      <c r="AR43" s="35"/>
      <c r="AS43" s="35"/>
    </row>
    <row r="44">
      <c r="A44" s="8"/>
      <c r="L44" s="17"/>
      <c r="M44" s="17"/>
      <c r="N44" s="17"/>
      <c r="T44" s="17"/>
      <c r="U44" s="17"/>
      <c r="V44" s="17"/>
      <c r="AB44" s="17"/>
      <c r="AC44" s="17"/>
      <c r="AD44" s="17"/>
      <c r="AH44" s="34"/>
      <c r="AI44" s="34"/>
      <c r="AJ44" s="34"/>
      <c r="AL44" s="35"/>
      <c r="AM44" s="35"/>
      <c r="AN44" s="35"/>
      <c r="AO44" s="35"/>
      <c r="AP44" s="35"/>
      <c r="AQ44" s="35"/>
      <c r="AR44" s="35"/>
      <c r="AS44" s="35"/>
    </row>
    <row r="45">
      <c r="A45" s="8"/>
      <c r="L45" s="17"/>
      <c r="M45" s="17"/>
      <c r="N45" s="17"/>
      <c r="T45" s="17"/>
      <c r="U45" s="17"/>
      <c r="V45" s="17"/>
      <c r="AB45" s="17"/>
      <c r="AC45" s="17"/>
      <c r="AD45" s="17"/>
      <c r="AH45" s="17"/>
      <c r="AI45" s="17"/>
      <c r="AJ45" s="17"/>
      <c r="AL45" s="35"/>
      <c r="AM45" s="35"/>
      <c r="AN45" s="35"/>
      <c r="AO45" s="35"/>
      <c r="AP45" s="35"/>
      <c r="AQ45" s="35"/>
      <c r="AR45" s="35"/>
      <c r="AS45" s="35"/>
    </row>
    <row r="46">
      <c r="A46" s="8"/>
      <c r="L46" s="17"/>
      <c r="M46" s="17"/>
      <c r="N46" s="17"/>
      <c r="T46" s="17"/>
      <c r="U46" s="17"/>
      <c r="V46" s="17"/>
      <c r="AB46" s="17"/>
      <c r="AC46" s="17"/>
      <c r="AD46" s="17"/>
      <c r="AH46" s="17"/>
      <c r="AI46" s="17"/>
      <c r="AJ46" s="17"/>
      <c r="AL46" s="35"/>
      <c r="AM46" s="35"/>
      <c r="AN46" s="35"/>
      <c r="AO46" s="35"/>
      <c r="AP46" s="35"/>
      <c r="AQ46" s="35"/>
      <c r="AR46" s="35"/>
      <c r="AS46" s="35"/>
    </row>
    <row r="47">
      <c r="A47" s="8"/>
      <c r="L47" s="17"/>
      <c r="M47" s="17"/>
      <c r="N47" s="17"/>
      <c r="T47" s="17"/>
      <c r="U47" s="17"/>
      <c r="V47" s="17"/>
      <c r="AB47" s="17"/>
      <c r="AC47" s="17"/>
      <c r="AD47" s="17"/>
      <c r="AH47" s="17"/>
      <c r="AI47" s="17"/>
      <c r="AJ47" s="17"/>
      <c r="AL47" s="35" t="str">
        <f t="shared" ref="AL47:AL62" si="42">IF(COUNT(G47,O47,W47), SUM(G47,O47,W47), "")</f>
        <v/>
      </c>
      <c r="AM47" s="35" t="str">
        <f t="shared" ref="AM47:AN47" si="41">IF(COUNT(H47,P47,X47,AE47), SUM(H47,P47,X47,AE47),"")
</f>
        <v/>
      </c>
      <c r="AN47" s="35" t="str">
        <f t="shared" si="41"/>
        <v/>
      </c>
      <c r="AO47" s="35" t="str">
        <f t="shared" ref="AO47:AO62" si="44">IF(COUNT(J47,R47,Z47,AG47),SUM(J47,R47,Z47,AG47),"")</f>
        <v/>
      </c>
      <c r="AP47" s="35" t="str">
        <f t="shared" ref="AP47:AP62" si="45">IF(COUNT(K47,S47,AA47),SUM(K47,S47,AA47),"")</f>
        <v/>
      </c>
      <c r="AQ47" s="35" t="str">
        <f t="shared" ref="AQ47:AQ62" si="46">IF(COUNT(L47,T47,AB47,AH47), MIN(L47,T47,AB47,AH47),"")</f>
        <v/>
      </c>
      <c r="AR47" s="35" t="str">
        <f t="shared" ref="AR47:AR62" si="47">IF(COUNT(M47,U47,AC47,AI47),AVERAGE(M47,U47,AC47,AI47),"")</f>
        <v/>
      </c>
      <c r="AS47" s="35" t="str">
        <f t="shared" ref="AS47:AS62" si="48">IF(COUNT(N47,V47,AD47,AJ47), MAX(N47,V47,AD47,AJ47),"")</f>
        <v/>
      </c>
    </row>
    <row r="48">
      <c r="A48" s="5"/>
      <c r="L48" s="17"/>
      <c r="M48" s="17"/>
      <c r="N48" s="17"/>
      <c r="T48" s="17"/>
      <c r="U48" s="17"/>
      <c r="V48" s="17"/>
      <c r="AB48" s="17"/>
      <c r="AC48" s="17"/>
      <c r="AD48" s="17"/>
      <c r="AH48" s="17"/>
      <c r="AI48" s="17"/>
      <c r="AJ48" s="17"/>
      <c r="AL48" s="35" t="str">
        <f t="shared" si="42"/>
        <v/>
      </c>
      <c r="AM48" s="35" t="str">
        <f t="shared" ref="AM48:AN48" si="43">IF(COUNT(H48,P48,X48,AE48), SUM(H48,P48,X48,AE48),"")
</f>
        <v/>
      </c>
      <c r="AN48" s="35" t="str">
        <f t="shared" si="43"/>
        <v/>
      </c>
      <c r="AO48" s="35" t="str">
        <f t="shared" si="44"/>
        <v/>
      </c>
      <c r="AP48" s="35" t="str">
        <f t="shared" si="45"/>
        <v/>
      </c>
      <c r="AQ48" s="35" t="str">
        <f t="shared" si="46"/>
        <v/>
      </c>
      <c r="AR48" s="35" t="str">
        <f t="shared" si="47"/>
        <v/>
      </c>
      <c r="AS48" s="35" t="str">
        <f t="shared" si="48"/>
        <v/>
      </c>
    </row>
    <row r="49">
      <c r="A49" s="5"/>
      <c r="L49" s="17"/>
      <c r="M49" s="17"/>
      <c r="N49" s="17"/>
      <c r="T49" s="17"/>
      <c r="U49" s="17"/>
      <c r="V49" s="17"/>
      <c r="AB49" s="17"/>
      <c r="AC49" s="17"/>
      <c r="AD49" s="17"/>
      <c r="AH49" s="17"/>
      <c r="AI49" s="17"/>
      <c r="AJ49" s="17"/>
      <c r="AL49" s="35" t="str">
        <f t="shared" si="42"/>
        <v/>
      </c>
      <c r="AM49" s="35" t="str">
        <f t="shared" ref="AM49:AN49" si="49">IF(COUNT(H49,P49,X49,AE49), SUM(H49,P49,X49,AE49),"")
</f>
        <v/>
      </c>
      <c r="AN49" s="35" t="str">
        <f t="shared" si="49"/>
        <v/>
      </c>
      <c r="AO49" s="35" t="str">
        <f t="shared" si="44"/>
        <v/>
      </c>
      <c r="AP49" s="35" t="str">
        <f t="shared" si="45"/>
        <v/>
      </c>
      <c r="AQ49" s="35" t="str">
        <f t="shared" si="46"/>
        <v/>
      </c>
      <c r="AR49" s="35" t="str">
        <f t="shared" si="47"/>
        <v/>
      </c>
      <c r="AS49" s="35" t="str">
        <f t="shared" si="48"/>
        <v/>
      </c>
    </row>
    <row r="50">
      <c r="A50" s="5"/>
      <c r="L50" s="17"/>
      <c r="M50" s="17"/>
      <c r="N50" s="17"/>
      <c r="T50" s="17"/>
      <c r="U50" s="17"/>
      <c r="V50" s="17"/>
      <c r="AB50" s="17"/>
      <c r="AC50" s="17"/>
      <c r="AD50" s="17"/>
      <c r="AH50" s="17"/>
      <c r="AI50" s="17"/>
      <c r="AJ50" s="17"/>
      <c r="AL50" s="35" t="str">
        <f t="shared" si="42"/>
        <v/>
      </c>
      <c r="AM50" s="35" t="str">
        <f t="shared" ref="AM50:AN50" si="50">IF(COUNT(H50,P50,X50,AE50), SUM(H50,P50,X50,AE50),"")
</f>
        <v/>
      </c>
      <c r="AN50" s="35" t="str">
        <f t="shared" si="50"/>
        <v/>
      </c>
      <c r="AO50" s="35" t="str">
        <f t="shared" si="44"/>
        <v/>
      </c>
      <c r="AP50" s="35" t="str">
        <f t="shared" si="45"/>
        <v/>
      </c>
      <c r="AQ50" s="35" t="str">
        <f t="shared" si="46"/>
        <v/>
      </c>
      <c r="AR50" s="35" t="str">
        <f t="shared" si="47"/>
        <v/>
      </c>
      <c r="AS50" s="35" t="str">
        <f t="shared" si="48"/>
        <v/>
      </c>
    </row>
    <row r="51">
      <c r="A51" s="5"/>
      <c r="L51" s="17"/>
      <c r="M51" s="17"/>
      <c r="N51" s="17"/>
      <c r="T51" s="17"/>
      <c r="U51" s="17"/>
      <c r="V51" s="17"/>
      <c r="AB51" s="17"/>
      <c r="AC51" s="17"/>
      <c r="AD51" s="17"/>
      <c r="AH51" s="17"/>
      <c r="AI51" s="17"/>
      <c r="AJ51" s="17"/>
      <c r="AL51" s="35" t="str">
        <f t="shared" si="42"/>
        <v/>
      </c>
      <c r="AM51" s="35" t="str">
        <f t="shared" ref="AM51:AN51" si="51">IF(COUNT(H51,P51,X51,AE51), SUM(H51,P51,X51,AE51),"")
</f>
        <v/>
      </c>
      <c r="AN51" s="35" t="str">
        <f t="shared" si="51"/>
        <v/>
      </c>
      <c r="AO51" s="35" t="str">
        <f t="shared" si="44"/>
        <v/>
      </c>
      <c r="AP51" s="35" t="str">
        <f t="shared" si="45"/>
        <v/>
      </c>
      <c r="AQ51" s="35" t="str">
        <f t="shared" si="46"/>
        <v/>
      </c>
      <c r="AR51" s="35" t="str">
        <f t="shared" si="47"/>
        <v/>
      </c>
      <c r="AS51" s="35" t="str">
        <f t="shared" si="48"/>
        <v/>
      </c>
    </row>
    <row r="52">
      <c r="A52" s="5"/>
      <c r="L52" s="17"/>
      <c r="M52" s="17"/>
      <c r="N52" s="17"/>
      <c r="T52" s="17"/>
      <c r="U52" s="17"/>
      <c r="V52" s="17"/>
      <c r="AB52" s="17"/>
      <c r="AC52" s="17"/>
      <c r="AD52" s="17"/>
      <c r="AH52" s="17"/>
      <c r="AI52" s="17"/>
      <c r="AJ52" s="17"/>
      <c r="AL52" s="35" t="str">
        <f t="shared" si="42"/>
        <v/>
      </c>
      <c r="AM52" s="35" t="str">
        <f t="shared" ref="AM52:AN52" si="52">IF(COUNT(H52,P52,X52,AE52), SUM(H52,P52,X52,AE52),"")
</f>
        <v/>
      </c>
      <c r="AN52" s="35" t="str">
        <f t="shared" si="52"/>
        <v/>
      </c>
      <c r="AO52" s="35" t="str">
        <f t="shared" si="44"/>
        <v/>
      </c>
      <c r="AP52" s="35" t="str">
        <f t="shared" si="45"/>
        <v/>
      </c>
      <c r="AQ52" s="35" t="str">
        <f t="shared" si="46"/>
        <v/>
      </c>
      <c r="AR52" s="35" t="str">
        <f t="shared" si="47"/>
        <v/>
      </c>
      <c r="AS52" s="35" t="str">
        <f t="shared" si="48"/>
        <v/>
      </c>
    </row>
    <row r="53">
      <c r="A53" s="5"/>
      <c r="L53" s="17"/>
      <c r="M53" s="17"/>
      <c r="N53" s="17"/>
      <c r="T53" s="17"/>
      <c r="U53" s="17"/>
      <c r="V53" s="17"/>
      <c r="AB53" s="17"/>
      <c r="AC53" s="17"/>
      <c r="AD53" s="17"/>
      <c r="AH53" s="17"/>
      <c r="AI53" s="17"/>
      <c r="AJ53" s="17"/>
      <c r="AL53" s="35" t="str">
        <f t="shared" si="42"/>
        <v/>
      </c>
      <c r="AM53" s="35" t="str">
        <f t="shared" ref="AM53:AN53" si="53">IF(COUNT(H53,P53,X53,AE53), SUM(H53,P53,X53,AE53),"")
</f>
        <v/>
      </c>
      <c r="AN53" s="35" t="str">
        <f t="shared" si="53"/>
        <v/>
      </c>
      <c r="AO53" s="35" t="str">
        <f t="shared" si="44"/>
        <v/>
      </c>
      <c r="AP53" s="35" t="str">
        <f t="shared" si="45"/>
        <v/>
      </c>
      <c r="AQ53" s="35" t="str">
        <f t="shared" si="46"/>
        <v/>
      </c>
      <c r="AR53" s="35" t="str">
        <f t="shared" si="47"/>
        <v/>
      </c>
      <c r="AS53" s="35" t="str">
        <f t="shared" si="48"/>
        <v/>
      </c>
    </row>
    <row r="54">
      <c r="A54" s="5"/>
      <c r="L54" s="17"/>
      <c r="M54" s="17"/>
      <c r="N54" s="17"/>
      <c r="T54" s="17"/>
      <c r="U54" s="17"/>
      <c r="V54" s="17"/>
      <c r="AB54" s="17"/>
      <c r="AC54" s="17"/>
      <c r="AD54" s="17"/>
      <c r="AH54" s="17"/>
      <c r="AI54" s="17"/>
      <c r="AJ54" s="17"/>
      <c r="AL54" s="35" t="str">
        <f t="shared" si="42"/>
        <v/>
      </c>
      <c r="AM54" s="35" t="str">
        <f t="shared" ref="AM54:AN54" si="54">IF(COUNT(H54,P54,X54,AE54), SUM(H54,P54,X54,AE54),"")
</f>
        <v/>
      </c>
      <c r="AN54" s="35" t="str">
        <f t="shared" si="54"/>
        <v/>
      </c>
      <c r="AO54" s="35" t="str">
        <f t="shared" si="44"/>
        <v/>
      </c>
      <c r="AP54" s="35" t="str">
        <f t="shared" si="45"/>
        <v/>
      </c>
      <c r="AQ54" s="35" t="str">
        <f t="shared" si="46"/>
        <v/>
      </c>
      <c r="AR54" s="35" t="str">
        <f t="shared" si="47"/>
        <v/>
      </c>
      <c r="AS54" s="35" t="str">
        <f t="shared" si="48"/>
        <v/>
      </c>
    </row>
    <row r="55">
      <c r="A55" s="5"/>
      <c r="L55" s="17"/>
      <c r="M55" s="17"/>
      <c r="N55" s="17"/>
      <c r="T55" s="17"/>
      <c r="U55" s="17"/>
      <c r="V55" s="17"/>
      <c r="AB55" s="17"/>
      <c r="AC55" s="17"/>
      <c r="AD55" s="17"/>
      <c r="AH55" s="17"/>
      <c r="AI55" s="17"/>
      <c r="AJ55" s="17"/>
      <c r="AL55" s="35" t="str">
        <f t="shared" si="42"/>
        <v/>
      </c>
      <c r="AM55" s="35" t="str">
        <f t="shared" ref="AM55:AN55" si="55">IF(COUNT(H55,P55,X55,AE55), SUM(H55,P55,X55,AE55),"")
</f>
        <v/>
      </c>
      <c r="AN55" s="35" t="str">
        <f t="shared" si="55"/>
        <v/>
      </c>
      <c r="AO55" s="35" t="str">
        <f t="shared" si="44"/>
        <v/>
      </c>
      <c r="AP55" s="35" t="str">
        <f t="shared" si="45"/>
        <v/>
      </c>
      <c r="AQ55" s="35" t="str">
        <f t="shared" si="46"/>
        <v/>
      </c>
      <c r="AR55" s="35" t="str">
        <f t="shared" si="47"/>
        <v/>
      </c>
      <c r="AS55" s="35" t="str">
        <f t="shared" si="48"/>
        <v/>
      </c>
    </row>
    <row r="56">
      <c r="A56" s="5"/>
      <c r="L56" s="17"/>
      <c r="M56" s="17"/>
      <c r="N56" s="17"/>
      <c r="T56" s="17"/>
      <c r="U56" s="17"/>
      <c r="V56" s="17"/>
      <c r="AB56" s="17"/>
      <c r="AC56" s="17"/>
      <c r="AD56" s="17"/>
      <c r="AH56" s="17"/>
      <c r="AI56" s="17"/>
      <c r="AJ56" s="17"/>
      <c r="AL56" s="35" t="str">
        <f t="shared" si="42"/>
        <v/>
      </c>
      <c r="AM56" s="35" t="str">
        <f t="shared" ref="AM56:AN56" si="56">IF(COUNT(H56,P56,X56,AE56), SUM(H56,P56,X56,AE56),"")
</f>
        <v/>
      </c>
      <c r="AN56" s="35" t="str">
        <f t="shared" si="56"/>
        <v/>
      </c>
      <c r="AO56" s="35" t="str">
        <f t="shared" si="44"/>
        <v/>
      </c>
      <c r="AP56" s="35" t="str">
        <f t="shared" si="45"/>
        <v/>
      </c>
      <c r="AQ56" s="35" t="str">
        <f t="shared" si="46"/>
        <v/>
      </c>
      <c r="AR56" s="35" t="str">
        <f t="shared" si="47"/>
        <v/>
      </c>
      <c r="AS56" s="35" t="str">
        <f t="shared" si="48"/>
        <v/>
      </c>
    </row>
    <row r="57">
      <c r="A57" s="5"/>
      <c r="L57" s="17"/>
      <c r="M57" s="17"/>
      <c r="N57" s="17"/>
      <c r="T57" s="17"/>
      <c r="U57" s="17"/>
      <c r="V57" s="17"/>
      <c r="AB57" s="17"/>
      <c r="AC57" s="17"/>
      <c r="AD57" s="17"/>
      <c r="AH57" s="17"/>
      <c r="AI57" s="17"/>
      <c r="AJ57" s="17"/>
      <c r="AL57" s="35" t="str">
        <f t="shared" si="42"/>
        <v/>
      </c>
      <c r="AM57" s="35" t="str">
        <f t="shared" ref="AM57:AN57" si="57">IF(COUNT(H57,P57,X57,AE57), SUM(H57,P57,X57,AE57),"")
</f>
        <v/>
      </c>
      <c r="AN57" s="35" t="str">
        <f t="shared" si="57"/>
        <v/>
      </c>
      <c r="AO57" s="35" t="str">
        <f t="shared" si="44"/>
        <v/>
      </c>
      <c r="AP57" s="35" t="str">
        <f t="shared" si="45"/>
        <v/>
      </c>
      <c r="AQ57" s="35" t="str">
        <f t="shared" si="46"/>
        <v/>
      </c>
      <c r="AR57" s="35" t="str">
        <f t="shared" si="47"/>
        <v/>
      </c>
      <c r="AS57" s="35" t="str">
        <f t="shared" si="48"/>
        <v/>
      </c>
    </row>
    <row r="58">
      <c r="A58" s="5"/>
      <c r="L58" s="17"/>
      <c r="M58" s="17"/>
      <c r="N58" s="17"/>
      <c r="T58" s="17"/>
      <c r="U58" s="17"/>
      <c r="V58" s="17"/>
      <c r="AB58" s="17"/>
      <c r="AC58" s="17"/>
      <c r="AD58" s="17"/>
      <c r="AH58" s="17"/>
      <c r="AI58" s="17"/>
      <c r="AJ58" s="17"/>
      <c r="AL58" s="35" t="str">
        <f t="shared" si="42"/>
        <v/>
      </c>
      <c r="AM58" s="35" t="str">
        <f t="shared" ref="AM58:AN58" si="58">IF(COUNT(H58,P58,X58,AE58), SUM(H58,P58,X58,AE58),"")
</f>
        <v/>
      </c>
      <c r="AN58" s="35" t="str">
        <f t="shared" si="58"/>
        <v/>
      </c>
      <c r="AO58" s="35" t="str">
        <f t="shared" si="44"/>
        <v/>
      </c>
      <c r="AP58" s="35" t="str">
        <f t="shared" si="45"/>
        <v/>
      </c>
      <c r="AQ58" s="35" t="str">
        <f t="shared" si="46"/>
        <v/>
      </c>
      <c r="AR58" s="35" t="str">
        <f t="shared" si="47"/>
        <v/>
      </c>
      <c r="AS58" s="35" t="str">
        <f t="shared" si="48"/>
        <v/>
      </c>
    </row>
    <row r="59">
      <c r="A59" s="5"/>
      <c r="L59" s="17"/>
      <c r="M59" s="17"/>
      <c r="N59" s="17"/>
      <c r="T59" s="17"/>
      <c r="U59" s="17"/>
      <c r="V59" s="17"/>
      <c r="AB59" s="17"/>
      <c r="AC59" s="17"/>
      <c r="AD59" s="17"/>
      <c r="AH59" s="17"/>
      <c r="AI59" s="17"/>
      <c r="AJ59" s="17"/>
      <c r="AL59" s="35" t="str">
        <f t="shared" si="42"/>
        <v/>
      </c>
      <c r="AM59" s="35" t="str">
        <f t="shared" ref="AM59:AN59" si="59">IF(COUNT(H59,P59,X59,AE59), SUM(H59,P59,X59,AE59),"")
</f>
        <v/>
      </c>
      <c r="AN59" s="35" t="str">
        <f t="shared" si="59"/>
        <v/>
      </c>
      <c r="AO59" s="35" t="str">
        <f t="shared" si="44"/>
        <v/>
      </c>
      <c r="AP59" s="35" t="str">
        <f t="shared" si="45"/>
        <v/>
      </c>
      <c r="AQ59" s="35" t="str">
        <f t="shared" si="46"/>
        <v/>
      </c>
      <c r="AR59" s="35" t="str">
        <f t="shared" si="47"/>
        <v/>
      </c>
      <c r="AS59" s="35" t="str">
        <f t="shared" si="48"/>
        <v/>
      </c>
    </row>
    <row r="60">
      <c r="A60" s="5"/>
      <c r="L60" s="17"/>
      <c r="M60" s="17"/>
      <c r="N60" s="17"/>
      <c r="T60" s="17"/>
      <c r="U60" s="17"/>
      <c r="V60" s="17"/>
      <c r="AB60" s="17"/>
      <c r="AC60" s="17"/>
      <c r="AD60" s="17"/>
      <c r="AH60" s="17"/>
      <c r="AI60" s="17"/>
      <c r="AJ60" s="17"/>
      <c r="AL60" s="35" t="str">
        <f t="shared" si="42"/>
        <v/>
      </c>
      <c r="AM60" s="35" t="str">
        <f t="shared" ref="AM60:AN60" si="60">IF(COUNT(H60,P60,X60,AE60), SUM(H60,P60,X60,AE60),"")
</f>
        <v/>
      </c>
      <c r="AN60" s="35" t="str">
        <f t="shared" si="60"/>
        <v/>
      </c>
      <c r="AO60" s="35" t="str">
        <f t="shared" si="44"/>
        <v/>
      </c>
      <c r="AP60" s="35" t="str">
        <f t="shared" si="45"/>
        <v/>
      </c>
      <c r="AQ60" s="35" t="str">
        <f t="shared" si="46"/>
        <v/>
      </c>
      <c r="AR60" s="35" t="str">
        <f t="shared" si="47"/>
        <v/>
      </c>
      <c r="AS60" s="35" t="str">
        <f t="shared" si="48"/>
        <v/>
      </c>
    </row>
    <row r="61">
      <c r="A61" s="5"/>
      <c r="L61" s="17"/>
      <c r="M61" s="17"/>
      <c r="N61" s="17"/>
      <c r="T61" s="17"/>
      <c r="U61" s="17"/>
      <c r="V61" s="17"/>
      <c r="AB61" s="17"/>
      <c r="AC61" s="17"/>
      <c r="AD61" s="17"/>
      <c r="AH61" s="17"/>
      <c r="AI61" s="17"/>
      <c r="AJ61" s="17"/>
      <c r="AL61" s="35" t="str">
        <f t="shared" si="42"/>
        <v/>
      </c>
      <c r="AM61" s="35" t="str">
        <f t="shared" ref="AM61:AN61" si="61">IF(COUNT(H61,P61,X61,AE61), SUM(H61,P61,X61,AE61),"")
</f>
        <v/>
      </c>
      <c r="AN61" s="35" t="str">
        <f t="shared" si="61"/>
        <v/>
      </c>
      <c r="AO61" s="35" t="str">
        <f t="shared" si="44"/>
        <v/>
      </c>
      <c r="AP61" s="35" t="str">
        <f t="shared" si="45"/>
        <v/>
      </c>
      <c r="AQ61" s="35" t="str">
        <f t="shared" si="46"/>
        <v/>
      </c>
      <c r="AR61" s="35" t="str">
        <f t="shared" si="47"/>
        <v/>
      </c>
      <c r="AS61" s="35" t="str">
        <f t="shared" si="48"/>
        <v/>
      </c>
    </row>
    <row r="62">
      <c r="A62" s="5"/>
      <c r="L62" s="17"/>
      <c r="M62" s="17"/>
      <c r="N62" s="17"/>
      <c r="T62" s="17"/>
      <c r="U62" s="17"/>
      <c r="V62" s="17"/>
      <c r="AB62" s="17"/>
      <c r="AC62" s="17"/>
      <c r="AD62" s="17"/>
      <c r="AH62" s="17"/>
      <c r="AI62" s="17"/>
      <c r="AJ62" s="17"/>
      <c r="AL62" s="35" t="str">
        <f t="shared" si="42"/>
        <v/>
      </c>
      <c r="AM62" s="35" t="str">
        <f t="shared" ref="AM62:AN62" si="62">IF(COUNT(H62,P62,X62,AE62), SUM(H62,P62,X62,AE62),"")
</f>
        <v/>
      </c>
      <c r="AN62" s="35" t="str">
        <f t="shared" si="62"/>
        <v/>
      </c>
      <c r="AO62" s="35" t="str">
        <f t="shared" si="44"/>
        <v/>
      </c>
      <c r="AP62" s="35" t="str">
        <f t="shared" si="45"/>
        <v/>
      </c>
      <c r="AQ62" s="35" t="str">
        <f t="shared" si="46"/>
        <v/>
      </c>
      <c r="AR62" s="35" t="str">
        <f t="shared" si="47"/>
        <v/>
      </c>
      <c r="AS62" s="35" t="str">
        <f t="shared" si="48"/>
        <v/>
      </c>
    </row>
    <row r="63">
      <c r="A63" s="5"/>
      <c r="L63" s="17"/>
      <c r="M63" s="17"/>
      <c r="N63" s="17"/>
      <c r="T63" s="17"/>
      <c r="U63" s="17"/>
      <c r="V63" s="17"/>
      <c r="AB63" s="17"/>
      <c r="AC63" s="17"/>
      <c r="AD63" s="17"/>
      <c r="AH63" s="17"/>
      <c r="AI63" s="17"/>
      <c r="AJ63" s="17"/>
      <c r="AL63" s="37"/>
      <c r="AM63" s="37"/>
      <c r="AN63" s="37"/>
      <c r="AO63" s="37"/>
      <c r="AP63" s="37"/>
      <c r="AQ63" s="37"/>
      <c r="AR63" s="37"/>
      <c r="AS63" s="37"/>
    </row>
    <row r="64">
      <c r="A64" s="5"/>
      <c r="L64" s="17"/>
      <c r="M64" s="17"/>
      <c r="N64" s="17"/>
      <c r="T64" s="17"/>
      <c r="U64" s="17"/>
      <c r="V64" s="17"/>
      <c r="AB64" s="17"/>
      <c r="AC64" s="17"/>
      <c r="AD64" s="17"/>
      <c r="AH64" s="17"/>
      <c r="AI64" s="17"/>
      <c r="AJ64" s="17"/>
      <c r="AL64" s="37"/>
      <c r="AM64" s="37"/>
      <c r="AN64" s="37"/>
      <c r="AO64" s="37"/>
      <c r="AP64" s="37"/>
      <c r="AQ64" s="37"/>
      <c r="AR64" s="37"/>
      <c r="AS64" s="37"/>
    </row>
    <row r="65">
      <c r="A65" s="5"/>
      <c r="L65" s="17"/>
      <c r="M65" s="17"/>
      <c r="N65" s="17"/>
      <c r="T65" s="17"/>
      <c r="U65" s="17"/>
      <c r="V65" s="17"/>
      <c r="AB65" s="17"/>
      <c r="AC65" s="17"/>
      <c r="AD65" s="17"/>
      <c r="AH65" s="17"/>
      <c r="AI65" s="17"/>
      <c r="AJ65" s="17"/>
      <c r="AL65" s="37"/>
      <c r="AM65" s="37"/>
      <c r="AN65" s="37"/>
      <c r="AO65" s="37"/>
      <c r="AP65" s="37"/>
      <c r="AQ65" s="37"/>
      <c r="AR65" s="37"/>
      <c r="AS65" s="37"/>
    </row>
    <row r="66">
      <c r="A66" s="5"/>
      <c r="L66" s="17"/>
      <c r="M66" s="17"/>
      <c r="N66" s="17"/>
      <c r="T66" s="17"/>
      <c r="U66" s="17"/>
      <c r="V66" s="17"/>
      <c r="AB66" s="17"/>
      <c r="AC66" s="17"/>
      <c r="AD66" s="17"/>
      <c r="AH66" s="17"/>
      <c r="AI66" s="17"/>
      <c r="AJ66" s="17"/>
      <c r="AL66" s="37"/>
      <c r="AM66" s="37"/>
      <c r="AN66" s="37"/>
      <c r="AO66" s="37"/>
      <c r="AP66" s="37"/>
      <c r="AQ66" s="37"/>
      <c r="AR66" s="37"/>
      <c r="AS66" s="37"/>
    </row>
    <row r="67">
      <c r="A67" s="5"/>
      <c r="L67" s="17"/>
      <c r="M67" s="17"/>
      <c r="N67" s="17"/>
      <c r="T67" s="17"/>
      <c r="U67" s="17"/>
      <c r="V67" s="17"/>
      <c r="AB67" s="17"/>
      <c r="AC67" s="17"/>
      <c r="AD67" s="17"/>
      <c r="AH67" s="17"/>
      <c r="AI67" s="17"/>
      <c r="AJ67" s="17"/>
      <c r="AL67" s="37"/>
      <c r="AM67" s="37"/>
      <c r="AN67" s="37"/>
      <c r="AO67" s="37"/>
      <c r="AP67" s="37"/>
      <c r="AQ67" s="37"/>
      <c r="AR67" s="37"/>
      <c r="AS67" s="37"/>
    </row>
    <row r="68">
      <c r="A68" s="5"/>
      <c r="L68" s="17"/>
      <c r="M68" s="17"/>
      <c r="N68" s="17"/>
      <c r="T68" s="17"/>
      <c r="U68" s="17"/>
      <c r="V68" s="17"/>
      <c r="AB68" s="17"/>
      <c r="AC68" s="17"/>
      <c r="AD68" s="17"/>
      <c r="AH68" s="17"/>
      <c r="AI68" s="17"/>
      <c r="AJ68" s="17"/>
      <c r="AL68" s="37"/>
      <c r="AM68" s="37"/>
      <c r="AN68" s="37"/>
      <c r="AO68" s="37"/>
      <c r="AP68" s="37"/>
      <c r="AQ68" s="37"/>
      <c r="AR68" s="37"/>
      <c r="AS68" s="37"/>
    </row>
    <row r="69">
      <c r="A69" s="5"/>
      <c r="L69" s="17"/>
      <c r="M69" s="17"/>
      <c r="N69" s="17"/>
      <c r="T69" s="17"/>
      <c r="U69" s="17"/>
      <c r="V69" s="17"/>
      <c r="AB69" s="17"/>
      <c r="AC69" s="17"/>
      <c r="AD69" s="17"/>
      <c r="AH69" s="17"/>
      <c r="AI69" s="17"/>
      <c r="AJ69" s="17"/>
      <c r="AL69" s="37"/>
      <c r="AM69" s="37"/>
      <c r="AN69" s="37"/>
      <c r="AO69" s="37"/>
      <c r="AP69" s="37"/>
      <c r="AQ69" s="37"/>
      <c r="AR69" s="37"/>
      <c r="AS69" s="37"/>
    </row>
    <row r="70">
      <c r="A70" s="5"/>
      <c r="L70" s="17"/>
      <c r="M70" s="17"/>
      <c r="N70" s="17"/>
      <c r="T70" s="17"/>
      <c r="U70" s="17"/>
      <c r="V70" s="17"/>
      <c r="AB70" s="17"/>
      <c r="AC70" s="17"/>
      <c r="AD70" s="17"/>
      <c r="AH70" s="17"/>
      <c r="AI70" s="17"/>
      <c r="AJ70" s="17"/>
      <c r="AL70" s="37"/>
      <c r="AM70" s="37"/>
      <c r="AN70" s="37"/>
      <c r="AO70" s="37"/>
      <c r="AP70" s="37"/>
      <c r="AQ70" s="37"/>
      <c r="AR70" s="37"/>
      <c r="AS70" s="37"/>
    </row>
    <row r="71">
      <c r="A71" s="5"/>
      <c r="L71" s="17"/>
      <c r="M71" s="17"/>
      <c r="N71" s="17"/>
      <c r="T71" s="17"/>
      <c r="U71" s="17"/>
      <c r="V71" s="17"/>
      <c r="AB71" s="17"/>
      <c r="AC71" s="17"/>
      <c r="AD71" s="17"/>
      <c r="AH71" s="17"/>
      <c r="AI71" s="17"/>
      <c r="AJ71" s="17"/>
      <c r="AL71" s="37"/>
      <c r="AM71" s="37"/>
      <c r="AN71" s="37"/>
      <c r="AO71" s="37"/>
      <c r="AP71" s="37"/>
      <c r="AQ71" s="37"/>
      <c r="AR71" s="37"/>
      <c r="AS71" s="37"/>
    </row>
    <row r="72">
      <c r="A72" s="5"/>
      <c r="L72" s="17"/>
      <c r="M72" s="17"/>
      <c r="N72" s="17"/>
      <c r="T72" s="17"/>
      <c r="U72" s="17"/>
      <c r="V72" s="17"/>
      <c r="AB72" s="17"/>
      <c r="AC72" s="17"/>
      <c r="AD72" s="17"/>
      <c r="AH72" s="17"/>
      <c r="AI72" s="17"/>
      <c r="AJ72" s="17"/>
      <c r="AL72" s="37"/>
      <c r="AM72" s="37"/>
      <c r="AN72" s="37"/>
      <c r="AO72" s="37"/>
      <c r="AP72" s="37"/>
      <c r="AQ72" s="37"/>
      <c r="AR72" s="37"/>
      <c r="AS72" s="37"/>
    </row>
    <row r="73">
      <c r="A73" s="5"/>
      <c r="L73" s="17"/>
      <c r="M73" s="17"/>
      <c r="N73" s="17"/>
      <c r="T73" s="17"/>
      <c r="U73" s="17"/>
      <c r="V73" s="17"/>
      <c r="AB73" s="17"/>
      <c r="AC73" s="17"/>
      <c r="AD73" s="17"/>
      <c r="AH73" s="17"/>
      <c r="AI73" s="17"/>
      <c r="AJ73" s="17"/>
      <c r="AL73" s="37"/>
      <c r="AM73" s="37"/>
      <c r="AN73" s="37"/>
      <c r="AO73" s="37"/>
      <c r="AP73" s="37"/>
      <c r="AQ73" s="37"/>
      <c r="AR73" s="37"/>
      <c r="AS73" s="37"/>
    </row>
    <row r="74">
      <c r="A74" s="5"/>
      <c r="L74" s="17"/>
      <c r="M74" s="17"/>
      <c r="N74" s="17"/>
      <c r="T74" s="17"/>
      <c r="U74" s="17"/>
      <c r="V74" s="17"/>
      <c r="AB74" s="17"/>
      <c r="AC74" s="17"/>
      <c r="AD74" s="17"/>
      <c r="AH74" s="17"/>
      <c r="AI74" s="17"/>
      <c r="AJ74" s="17"/>
      <c r="AL74" s="37"/>
      <c r="AM74" s="37"/>
      <c r="AN74" s="37"/>
      <c r="AO74" s="37"/>
      <c r="AP74" s="37"/>
      <c r="AQ74" s="37"/>
      <c r="AR74" s="37"/>
      <c r="AS74" s="37"/>
    </row>
    <row r="75">
      <c r="A75" s="5"/>
      <c r="L75" s="17"/>
      <c r="M75" s="17"/>
      <c r="N75" s="17"/>
      <c r="T75" s="17"/>
      <c r="U75" s="17"/>
      <c r="V75" s="17"/>
      <c r="AB75" s="17"/>
      <c r="AC75" s="17"/>
      <c r="AD75" s="17"/>
      <c r="AH75" s="17"/>
      <c r="AI75" s="17"/>
      <c r="AJ75" s="17"/>
      <c r="AL75" s="37"/>
      <c r="AM75" s="37"/>
      <c r="AN75" s="37"/>
      <c r="AO75" s="37"/>
      <c r="AP75" s="37"/>
      <c r="AQ75" s="37"/>
      <c r="AR75" s="37"/>
      <c r="AS75" s="37"/>
    </row>
    <row r="76">
      <c r="A76" s="5"/>
      <c r="L76" s="17"/>
      <c r="M76" s="17"/>
      <c r="N76" s="17"/>
      <c r="T76" s="17"/>
      <c r="U76" s="17"/>
      <c r="V76" s="17"/>
      <c r="AB76" s="17"/>
      <c r="AC76" s="17"/>
      <c r="AD76" s="17"/>
      <c r="AH76" s="17"/>
      <c r="AI76" s="17"/>
      <c r="AJ76" s="17"/>
      <c r="AL76" s="37"/>
      <c r="AM76" s="37"/>
      <c r="AN76" s="37"/>
      <c r="AO76" s="37"/>
      <c r="AP76" s="37"/>
      <c r="AQ76" s="37"/>
      <c r="AR76" s="37"/>
      <c r="AS76" s="37"/>
    </row>
    <row r="77">
      <c r="A77" s="5"/>
      <c r="L77" s="17"/>
      <c r="M77" s="17"/>
      <c r="N77" s="17"/>
      <c r="T77" s="17"/>
      <c r="U77" s="17"/>
      <c r="V77" s="17"/>
      <c r="AB77" s="17"/>
      <c r="AC77" s="17"/>
      <c r="AD77" s="17"/>
      <c r="AH77" s="17"/>
      <c r="AI77" s="17"/>
      <c r="AJ77" s="17"/>
      <c r="AL77" s="37"/>
      <c r="AM77" s="37"/>
      <c r="AN77" s="37"/>
      <c r="AO77" s="37"/>
      <c r="AP77" s="37"/>
      <c r="AQ77" s="37"/>
      <c r="AR77" s="37"/>
      <c r="AS77" s="37"/>
    </row>
    <row r="78">
      <c r="A78" s="5"/>
      <c r="L78" s="17"/>
      <c r="M78" s="17"/>
      <c r="N78" s="17"/>
      <c r="T78" s="17"/>
      <c r="U78" s="17"/>
      <c r="V78" s="17"/>
      <c r="AB78" s="17"/>
      <c r="AC78" s="17"/>
      <c r="AD78" s="17"/>
      <c r="AH78" s="17"/>
      <c r="AI78" s="17"/>
      <c r="AJ78" s="17"/>
      <c r="AL78" s="37"/>
      <c r="AM78" s="37"/>
      <c r="AN78" s="37"/>
      <c r="AO78" s="37"/>
      <c r="AP78" s="37"/>
      <c r="AQ78" s="37"/>
      <c r="AR78" s="37"/>
      <c r="AS78" s="37"/>
    </row>
    <row r="79">
      <c r="A79" s="5"/>
      <c r="L79" s="17"/>
      <c r="M79" s="17"/>
      <c r="N79" s="17"/>
      <c r="T79" s="17"/>
      <c r="U79" s="17"/>
      <c r="V79" s="17"/>
      <c r="AB79" s="17"/>
      <c r="AC79" s="17"/>
      <c r="AD79" s="17"/>
      <c r="AH79" s="17"/>
      <c r="AI79" s="17"/>
      <c r="AJ79" s="17"/>
      <c r="AL79" s="37"/>
      <c r="AM79" s="37"/>
      <c r="AN79" s="37"/>
      <c r="AO79" s="37"/>
      <c r="AP79" s="37"/>
      <c r="AQ79" s="37"/>
      <c r="AR79" s="37"/>
      <c r="AS79" s="37"/>
    </row>
    <row r="80">
      <c r="A80" s="5"/>
      <c r="L80" s="17"/>
      <c r="M80" s="17"/>
      <c r="N80" s="17"/>
      <c r="T80" s="17"/>
      <c r="U80" s="17"/>
      <c r="V80" s="17"/>
      <c r="AB80" s="17"/>
      <c r="AC80" s="17"/>
      <c r="AD80" s="17"/>
      <c r="AH80" s="17"/>
      <c r="AI80" s="17"/>
      <c r="AJ80" s="17"/>
      <c r="AL80" s="37"/>
      <c r="AM80" s="37"/>
      <c r="AN80" s="37"/>
      <c r="AO80" s="37"/>
      <c r="AP80" s="37"/>
      <c r="AQ80" s="37"/>
      <c r="AR80" s="37"/>
      <c r="AS80" s="37"/>
    </row>
    <row r="81">
      <c r="A81" s="5"/>
      <c r="L81" s="17"/>
      <c r="M81" s="17"/>
      <c r="N81" s="17"/>
      <c r="T81" s="17"/>
      <c r="U81" s="17"/>
      <c r="V81" s="17"/>
      <c r="AB81" s="17"/>
      <c r="AC81" s="17"/>
      <c r="AD81" s="17"/>
      <c r="AH81" s="17"/>
      <c r="AI81" s="17"/>
      <c r="AJ81" s="17"/>
      <c r="AL81" s="37"/>
      <c r="AM81" s="37"/>
      <c r="AN81" s="37"/>
      <c r="AO81" s="37"/>
      <c r="AP81" s="37"/>
      <c r="AQ81" s="37"/>
      <c r="AR81" s="37"/>
      <c r="AS81" s="37"/>
    </row>
    <row r="82">
      <c r="A82" s="5"/>
      <c r="L82" s="17"/>
      <c r="M82" s="17"/>
      <c r="N82" s="17"/>
      <c r="T82" s="17"/>
      <c r="U82" s="17"/>
      <c r="V82" s="17"/>
      <c r="AB82" s="17"/>
      <c r="AC82" s="17"/>
      <c r="AD82" s="17"/>
      <c r="AH82" s="17"/>
      <c r="AI82" s="17"/>
      <c r="AJ82" s="17"/>
      <c r="AL82" s="37"/>
      <c r="AM82" s="37"/>
      <c r="AN82" s="37"/>
      <c r="AO82" s="37"/>
      <c r="AP82" s="37"/>
      <c r="AQ82" s="37"/>
      <c r="AR82" s="37"/>
      <c r="AS82" s="37"/>
    </row>
    <row r="83">
      <c r="A83" s="5"/>
      <c r="L83" s="17"/>
      <c r="M83" s="17"/>
      <c r="N83" s="17"/>
      <c r="T83" s="17"/>
      <c r="U83" s="17"/>
      <c r="V83" s="17"/>
      <c r="AB83" s="17"/>
      <c r="AC83" s="17"/>
      <c r="AD83" s="17"/>
      <c r="AH83" s="17"/>
      <c r="AI83" s="17"/>
      <c r="AJ83" s="17"/>
      <c r="AL83" s="37"/>
      <c r="AM83" s="37"/>
      <c r="AN83" s="37"/>
      <c r="AO83" s="37"/>
      <c r="AP83" s="37"/>
      <c r="AQ83" s="37"/>
      <c r="AR83" s="37"/>
      <c r="AS83" s="37"/>
    </row>
    <row r="84">
      <c r="A84" s="5"/>
      <c r="L84" s="17"/>
      <c r="M84" s="17"/>
      <c r="N84" s="17"/>
      <c r="T84" s="17"/>
      <c r="U84" s="17"/>
      <c r="V84" s="17"/>
      <c r="AB84" s="17"/>
      <c r="AC84" s="17"/>
      <c r="AD84" s="17"/>
      <c r="AH84" s="17"/>
      <c r="AI84" s="17"/>
      <c r="AJ84" s="17"/>
      <c r="AL84" s="37"/>
      <c r="AM84" s="37"/>
      <c r="AN84" s="37"/>
      <c r="AO84" s="37"/>
      <c r="AP84" s="37"/>
      <c r="AQ84" s="37"/>
      <c r="AR84" s="37"/>
      <c r="AS84" s="37"/>
    </row>
    <row r="85">
      <c r="A85" s="5"/>
      <c r="L85" s="17"/>
      <c r="M85" s="17"/>
      <c r="N85" s="17"/>
      <c r="T85" s="17"/>
      <c r="U85" s="17"/>
      <c r="V85" s="17"/>
      <c r="AB85" s="17"/>
      <c r="AC85" s="17"/>
      <c r="AD85" s="17"/>
      <c r="AH85" s="17"/>
      <c r="AI85" s="17"/>
      <c r="AJ85" s="17"/>
      <c r="AL85" s="37"/>
      <c r="AM85" s="37"/>
      <c r="AN85" s="37"/>
      <c r="AO85" s="37"/>
      <c r="AP85" s="37"/>
      <c r="AQ85" s="37"/>
      <c r="AR85" s="37"/>
      <c r="AS85" s="37"/>
    </row>
    <row r="86">
      <c r="A86" s="5"/>
      <c r="L86" s="17"/>
      <c r="M86" s="17"/>
      <c r="N86" s="17"/>
      <c r="T86" s="17"/>
      <c r="U86" s="17"/>
      <c r="V86" s="17"/>
      <c r="AB86" s="17"/>
      <c r="AC86" s="17"/>
      <c r="AD86" s="17"/>
      <c r="AH86" s="17"/>
      <c r="AI86" s="17"/>
      <c r="AJ86" s="17"/>
      <c r="AL86" s="37"/>
      <c r="AM86" s="37"/>
      <c r="AN86" s="37"/>
      <c r="AO86" s="37"/>
      <c r="AP86" s="37"/>
      <c r="AQ86" s="37"/>
      <c r="AR86" s="37"/>
      <c r="AS86" s="37"/>
    </row>
    <row r="87">
      <c r="A87" s="5"/>
      <c r="L87" s="17"/>
      <c r="M87" s="17"/>
      <c r="N87" s="17"/>
      <c r="T87" s="17"/>
      <c r="U87" s="17"/>
      <c r="V87" s="17"/>
      <c r="AB87" s="17"/>
      <c r="AC87" s="17"/>
      <c r="AD87" s="17"/>
      <c r="AH87" s="17"/>
      <c r="AI87" s="17"/>
      <c r="AJ87" s="17"/>
      <c r="AL87" s="37"/>
      <c r="AM87" s="37"/>
      <c r="AN87" s="37"/>
      <c r="AO87" s="37"/>
      <c r="AP87" s="37"/>
      <c r="AQ87" s="37"/>
      <c r="AR87" s="37"/>
      <c r="AS87" s="37"/>
    </row>
    <row r="88">
      <c r="A88" s="5"/>
      <c r="L88" s="17"/>
      <c r="M88" s="17"/>
      <c r="N88" s="17"/>
      <c r="T88" s="17"/>
      <c r="U88" s="17"/>
      <c r="V88" s="17"/>
      <c r="AB88" s="17"/>
      <c r="AC88" s="17"/>
      <c r="AD88" s="17"/>
      <c r="AH88" s="17"/>
      <c r="AI88" s="17"/>
      <c r="AJ88" s="17"/>
      <c r="AL88" s="37"/>
      <c r="AM88" s="37"/>
      <c r="AN88" s="37"/>
      <c r="AO88" s="37"/>
      <c r="AP88" s="37"/>
      <c r="AQ88" s="37"/>
      <c r="AR88" s="37"/>
      <c r="AS88" s="37"/>
    </row>
    <row r="89">
      <c r="A89" s="5"/>
      <c r="L89" s="17"/>
      <c r="M89" s="17"/>
      <c r="N89" s="17"/>
      <c r="T89" s="17"/>
      <c r="U89" s="17"/>
      <c r="V89" s="17"/>
      <c r="AB89" s="17"/>
      <c r="AC89" s="17"/>
      <c r="AD89" s="17"/>
      <c r="AH89" s="17"/>
      <c r="AI89" s="17"/>
      <c r="AJ89" s="17"/>
      <c r="AL89" s="37"/>
      <c r="AM89" s="37"/>
      <c r="AN89" s="37"/>
      <c r="AO89" s="37"/>
      <c r="AP89" s="37"/>
      <c r="AQ89" s="37"/>
      <c r="AR89" s="37"/>
      <c r="AS89" s="37"/>
    </row>
    <row r="90">
      <c r="A90" s="5"/>
      <c r="L90" s="17"/>
      <c r="M90" s="17"/>
      <c r="N90" s="17"/>
      <c r="T90" s="17"/>
      <c r="U90" s="17"/>
      <c r="V90" s="17"/>
      <c r="AB90" s="17"/>
      <c r="AC90" s="17"/>
      <c r="AD90" s="17"/>
      <c r="AH90" s="17"/>
      <c r="AI90" s="17"/>
      <c r="AJ90" s="17"/>
      <c r="AL90" s="37"/>
      <c r="AM90" s="37"/>
      <c r="AN90" s="37"/>
      <c r="AO90" s="37"/>
      <c r="AP90" s="37"/>
      <c r="AQ90" s="37"/>
      <c r="AR90" s="37"/>
      <c r="AS90" s="37"/>
    </row>
    <row r="91">
      <c r="A91" s="5"/>
      <c r="L91" s="17"/>
      <c r="M91" s="17"/>
      <c r="N91" s="17"/>
      <c r="T91" s="17"/>
      <c r="U91" s="17"/>
      <c r="V91" s="17"/>
      <c r="AB91" s="17"/>
      <c r="AC91" s="17"/>
      <c r="AD91" s="17"/>
      <c r="AH91" s="17"/>
      <c r="AI91" s="17"/>
      <c r="AJ91" s="17"/>
      <c r="AL91" s="37"/>
      <c r="AM91" s="37"/>
      <c r="AN91" s="37"/>
      <c r="AO91" s="37"/>
      <c r="AP91" s="37"/>
      <c r="AQ91" s="37"/>
      <c r="AR91" s="37"/>
      <c r="AS91" s="37"/>
    </row>
    <row r="92">
      <c r="A92" s="5"/>
      <c r="L92" s="17"/>
      <c r="M92" s="17"/>
      <c r="N92" s="17"/>
      <c r="T92" s="17"/>
      <c r="U92" s="17"/>
      <c r="V92" s="17"/>
      <c r="AB92" s="17"/>
      <c r="AC92" s="17"/>
      <c r="AD92" s="17"/>
      <c r="AH92" s="17"/>
      <c r="AI92" s="17"/>
      <c r="AJ92" s="17"/>
      <c r="AL92" s="37"/>
      <c r="AM92" s="37"/>
      <c r="AN92" s="37"/>
      <c r="AO92" s="37"/>
      <c r="AP92" s="37"/>
      <c r="AQ92" s="37"/>
      <c r="AR92" s="37"/>
      <c r="AS92" s="37"/>
    </row>
    <row r="93">
      <c r="A93" s="5"/>
      <c r="L93" s="17"/>
      <c r="M93" s="17"/>
      <c r="N93" s="17"/>
      <c r="T93" s="17"/>
      <c r="U93" s="17"/>
      <c r="V93" s="17"/>
      <c r="AB93" s="17"/>
      <c r="AC93" s="17"/>
      <c r="AD93" s="17"/>
      <c r="AH93" s="17"/>
      <c r="AI93" s="17"/>
      <c r="AJ93" s="17"/>
      <c r="AL93" s="37"/>
      <c r="AM93" s="37"/>
      <c r="AN93" s="37"/>
      <c r="AO93" s="37"/>
      <c r="AP93" s="37"/>
      <c r="AQ93" s="37"/>
      <c r="AR93" s="37"/>
      <c r="AS93" s="37"/>
    </row>
    <row r="94">
      <c r="A94" s="5"/>
      <c r="L94" s="17"/>
      <c r="M94" s="17"/>
      <c r="N94" s="17"/>
      <c r="T94" s="17"/>
      <c r="U94" s="17"/>
      <c r="V94" s="17"/>
      <c r="AB94" s="17"/>
      <c r="AC94" s="17"/>
      <c r="AD94" s="17"/>
      <c r="AH94" s="17"/>
      <c r="AI94" s="17"/>
      <c r="AJ94" s="17"/>
      <c r="AL94" s="37"/>
      <c r="AM94" s="37"/>
      <c r="AN94" s="37"/>
      <c r="AO94" s="37"/>
      <c r="AP94" s="37"/>
      <c r="AQ94" s="37"/>
      <c r="AR94" s="37"/>
      <c r="AS94" s="37"/>
    </row>
    <row r="95">
      <c r="A95" s="5"/>
      <c r="L95" s="17"/>
      <c r="M95" s="17"/>
      <c r="N95" s="17"/>
      <c r="T95" s="17"/>
      <c r="U95" s="17"/>
      <c r="V95" s="17"/>
      <c r="AB95" s="17"/>
      <c r="AC95" s="17"/>
      <c r="AD95" s="17"/>
      <c r="AH95" s="17"/>
      <c r="AI95" s="17"/>
      <c r="AJ95" s="17"/>
      <c r="AL95" s="37"/>
      <c r="AM95" s="37"/>
      <c r="AN95" s="37"/>
      <c r="AO95" s="37"/>
      <c r="AP95" s="37"/>
      <c r="AQ95" s="37"/>
      <c r="AR95" s="37"/>
      <c r="AS95" s="37"/>
    </row>
    <row r="96">
      <c r="A96" s="5"/>
      <c r="L96" s="17"/>
      <c r="M96" s="17"/>
      <c r="N96" s="17"/>
      <c r="T96" s="17"/>
      <c r="U96" s="17"/>
      <c r="V96" s="17"/>
      <c r="AB96" s="17"/>
      <c r="AC96" s="17"/>
      <c r="AD96" s="17"/>
      <c r="AH96" s="17"/>
      <c r="AI96" s="17"/>
      <c r="AJ96" s="17"/>
      <c r="AL96" s="37"/>
      <c r="AM96" s="37"/>
      <c r="AN96" s="37"/>
      <c r="AO96" s="37"/>
      <c r="AP96" s="37"/>
      <c r="AQ96" s="37"/>
      <c r="AR96" s="37"/>
      <c r="AS96" s="37"/>
    </row>
    <row r="97">
      <c r="A97" s="5"/>
      <c r="L97" s="17"/>
      <c r="M97" s="17"/>
      <c r="N97" s="17"/>
      <c r="T97" s="17"/>
      <c r="U97" s="17"/>
      <c r="V97" s="17"/>
      <c r="AB97" s="17"/>
      <c r="AC97" s="17"/>
      <c r="AD97" s="17"/>
      <c r="AH97" s="17"/>
      <c r="AI97" s="17"/>
      <c r="AJ97" s="17"/>
      <c r="AL97" s="37"/>
      <c r="AM97" s="37"/>
      <c r="AN97" s="37"/>
      <c r="AO97" s="37"/>
      <c r="AP97" s="37"/>
      <c r="AQ97" s="37"/>
      <c r="AR97" s="37"/>
      <c r="AS97" s="37"/>
    </row>
    <row r="98">
      <c r="A98" s="5"/>
      <c r="L98" s="17"/>
      <c r="M98" s="17"/>
      <c r="N98" s="17"/>
      <c r="T98" s="17"/>
      <c r="U98" s="17"/>
      <c r="V98" s="17"/>
      <c r="AB98" s="17"/>
      <c r="AC98" s="17"/>
      <c r="AD98" s="17"/>
      <c r="AH98" s="17"/>
      <c r="AI98" s="17"/>
      <c r="AJ98" s="17"/>
      <c r="AL98" s="37"/>
      <c r="AM98" s="37"/>
      <c r="AN98" s="37"/>
      <c r="AO98" s="37"/>
      <c r="AP98" s="37"/>
      <c r="AQ98" s="37"/>
      <c r="AR98" s="37"/>
      <c r="AS98" s="37"/>
    </row>
    <row r="99">
      <c r="A99" s="5"/>
      <c r="L99" s="17"/>
      <c r="M99" s="17"/>
      <c r="N99" s="17"/>
      <c r="T99" s="17"/>
      <c r="U99" s="17"/>
      <c r="V99" s="17"/>
      <c r="AB99" s="17"/>
      <c r="AC99" s="17"/>
      <c r="AD99" s="17"/>
      <c r="AH99" s="17"/>
      <c r="AI99" s="17"/>
      <c r="AJ99" s="17"/>
      <c r="AL99" s="37"/>
      <c r="AM99" s="37"/>
      <c r="AN99" s="37"/>
      <c r="AO99" s="37"/>
      <c r="AP99" s="37"/>
      <c r="AQ99" s="37"/>
      <c r="AR99" s="37"/>
      <c r="AS99" s="37"/>
    </row>
    <row r="100">
      <c r="A100" s="5"/>
      <c r="L100" s="17"/>
      <c r="M100" s="17"/>
      <c r="N100" s="17"/>
      <c r="T100" s="17"/>
      <c r="U100" s="17"/>
      <c r="V100" s="17"/>
      <c r="AB100" s="17"/>
      <c r="AC100" s="17"/>
      <c r="AD100" s="17"/>
      <c r="AH100" s="17"/>
      <c r="AI100" s="17"/>
      <c r="AJ100" s="17"/>
      <c r="AL100" s="37"/>
      <c r="AM100" s="37"/>
      <c r="AN100" s="37"/>
      <c r="AO100" s="37"/>
      <c r="AP100" s="37"/>
      <c r="AQ100" s="37"/>
      <c r="AR100" s="37"/>
      <c r="AS100" s="37"/>
    </row>
    <row r="101">
      <c r="A101" s="5"/>
      <c r="L101" s="17"/>
      <c r="M101" s="17"/>
      <c r="N101" s="17"/>
      <c r="T101" s="17"/>
      <c r="U101" s="17"/>
      <c r="V101" s="17"/>
      <c r="AB101" s="17"/>
      <c r="AC101" s="17"/>
      <c r="AD101" s="17"/>
      <c r="AH101" s="17"/>
      <c r="AI101" s="17"/>
      <c r="AJ101" s="17"/>
      <c r="AL101" s="37"/>
      <c r="AM101" s="37"/>
      <c r="AN101" s="37"/>
      <c r="AO101" s="37"/>
      <c r="AP101" s="37"/>
      <c r="AQ101" s="37"/>
      <c r="AR101" s="37"/>
      <c r="AS101" s="37"/>
    </row>
    <row r="102">
      <c r="A102" s="5"/>
      <c r="L102" s="17"/>
      <c r="M102" s="17"/>
      <c r="N102" s="17"/>
      <c r="T102" s="17"/>
      <c r="U102" s="17"/>
      <c r="V102" s="17"/>
      <c r="AB102" s="17"/>
      <c r="AC102" s="17"/>
      <c r="AD102" s="17"/>
      <c r="AH102" s="17"/>
      <c r="AI102" s="17"/>
      <c r="AJ102" s="17"/>
      <c r="AL102" s="37"/>
      <c r="AM102" s="37"/>
      <c r="AN102" s="37"/>
      <c r="AO102" s="37"/>
      <c r="AP102" s="37"/>
      <c r="AQ102" s="37"/>
      <c r="AR102" s="37"/>
      <c r="AS102" s="37"/>
    </row>
    <row r="103">
      <c r="A103" s="5"/>
      <c r="L103" s="17"/>
      <c r="M103" s="17"/>
      <c r="N103" s="17"/>
      <c r="T103" s="17"/>
      <c r="U103" s="17"/>
      <c r="V103" s="17"/>
      <c r="AB103" s="17"/>
      <c r="AC103" s="17"/>
      <c r="AD103" s="17"/>
      <c r="AH103" s="17"/>
      <c r="AI103" s="17"/>
      <c r="AJ103" s="17"/>
      <c r="AL103" s="37"/>
      <c r="AM103" s="37"/>
      <c r="AN103" s="37"/>
      <c r="AO103" s="37"/>
      <c r="AP103" s="37"/>
      <c r="AQ103" s="37"/>
      <c r="AR103" s="37"/>
      <c r="AS103" s="37"/>
    </row>
    <row r="104">
      <c r="A104" s="5"/>
      <c r="L104" s="17"/>
      <c r="M104" s="17"/>
      <c r="N104" s="17"/>
      <c r="T104" s="17"/>
      <c r="U104" s="17"/>
      <c r="V104" s="17"/>
      <c r="AB104" s="17"/>
      <c r="AC104" s="17"/>
      <c r="AD104" s="17"/>
      <c r="AH104" s="17"/>
      <c r="AI104" s="17"/>
      <c r="AJ104" s="17"/>
      <c r="AL104" s="37"/>
      <c r="AM104" s="37"/>
      <c r="AN104" s="37"/>
      <c r="AO104" s="37"/>
      <c r="AP104" s="37"/>
      <c r="AQ104" s="37"/>
      <c r="AR104" s="37"/>
      <c r="AS104" s="37"/>
    </row>
    <row r="105">
      <c r="A105" s="5"/>
      <c r="L105" s="17"/>
      <c r="M105" s="17"/>
      <c r="N105" s="17"/>
      <c r="T105" s="17"/>
      <c r="U105" s="17"/>
      <c r="V105" s="17"/>
      <c r="AB105" s="17"/>
      <c r="AC105" s="17"/>
      <c r="AD105" s="17"/>
      <c r="AH105" s="17"/>
      <c r="AI105" s="17"/>
      <c r="AJ105" s="17"/>
      <c r="AL105" s="37"/>
      <c r="AM105" s="37"/>
      <c r="AN105" s="37"/>
      <c r="AO105" s="37"/>
      <c r="AP105" s="37"/>
      <c r="AQ105" s="37"/>
      <c r="AR105" s="37"/>
      <c r="AS105" s="37"/>
    </row>
    <row r="106">
      <c r="A106" s="5"/>
      <c r="L106" s="17"/>
      <c r="M106" s="17"/>
      <c r="N106" s="17"/>
      <c r="T106" s="17"/>
      <c r="U106" s="17"/>
      <c r="V106" s="17"/>
      <c r="AB106" s="17"/>
      <c r="AC106" s="17"/>
      <c r="AD106" s="17"/>
      <c r="AH106" s="17"/>
      <c r="AI106" s="17"/>
      <c r="AJ106" s="17"/>
      <c r="AL106" s="37"/>
      <c r="AM106" s="37"/>
      <c r="AN106" s="37"/>
      <c r="AO106" s="37"/>
      <c r="AP106" s="37"/>
      <c r="AQ106" s="37"/>
      <c r="AR106" s="37"/>
      <c r="AS106" s="37"/>
    </row>
    <row r="107">
      <c r="A107" s="5"/>
      <c r="L107" s="17"/>
      <c r="M107" s="17"/>
      <c r="N107" s="17"/>
      <c r="T107" s="17"/>
      <c r="U107" s="17"/>
      <c r="V107" s="17"/>
      <c r="AB107" s="17"/>
      <c r="AC107" s="17"/>
      <c r="AD107" s="17"/>
      <c r="AH107" s="17"/>
      <c r="AI107" s="17"/>
      <c r="AJ107" s="17"/>
      <c r="AL107" s="37"/>
      <c r="AM107" s="37"/>
      <c r="AN107" s="37"/>
      <c r="AO107" s="37"/>
      <c r="AP107" s="37"/>
      <c r="AQ107" s="37"/>
      <c r="AR107" s="37"/>
      <c r="AS107" s="37"/>
    </row>
    <row r="108">
      <c r="A108" s="5"/>
      <c r="L108" s="17"/>
      <c r="M108" s="17"/>
      <c r="N108" s="17"/>
      <c r="T108" s="17"/>
      <c r="U108" s="17"/>
      <c r="V108" s="17"/>
      <c r="AB108" s="17"/>
      <c r="AC108" s="17"/>
      <c r="AD108" s="17"/>
      <c r="AH108" s="17"/>
      <c r="AI108" s="17"/>
      <c r="AJ108" s="17"/>
      <c r="AL108" s="37"/>
      <c r="AM108" s="37"/>
      <c r="AN108" s="37"/>
      <c r="AO108" s="37"/>
      <c r="AP108" s="37"/>
      <c r="AQ108" s="37"/>
      <c r="AR108" s="37"/>
      <c r="AS108" s="37"/>
    </row>
    <row r="109">
      <c r="A109" s="5"/>
      <c r="L109" s="17"/>
      <c r="M109" s="17"/>
      <c r="N109" s="17"/>
      <c r="T109" s="17"/>
      <c r="U109" s="17"/>
      <c r="V109" s="17"/>
      <c r="AB109" s="17"/>
      <c r="AC109" s="17"/>
      <c r="AD109" s="17"/>
      <c r="AH109" s="17"/>
      <c r="AI109" s="17"/>
      <c r="AJ109" s="17"/>
      <c r="AL109" s="37"/>
      <c r="AM109" s="37"/>
      <c r="AN109" s="37"/>
      <c r="AO109" s="37"/>
      <c r="AP109" s="37"/>
      <c r="AQ109" s="37"/>
      <c r="AR109" s="37"/>
      <c r="AS109" s="37"/>
    </row>
    <row r="110">
      <c r="A110" s="5"/>
      <c r="L110" s="17"/>
      <c r="M110" s="17"/>
      <c r="N110" s="17"/>
      <c r="T110" s="17"/>
      <c r="U110" s="17"/>
      <c r="V110" s="17"/>
      <c r="AB110" s="17"/>
      <c r="AC110" s="17"/>
      <c r="AD110" s="17"/>
      <c r="AH110" s="17"/>
      <c r="AI110" s="17"/>
      <c r="AJ110" s="17"/>
      <c r="AL110" s="37"/>
      <c r="AM110" s="37"/>
      <c r="AN110" s="37"/>
      <c r="AO110" s="37"/>
      <c r="AP110" s="37"/>
      <c r="AQ110" s="37"/>
      <c r="AR110" s="37"/>
      <c r="AS110" s="37"/>
    </row>
    <row r="111">
      <c r="A111" s="5"/>
      <c r="L111" s="17"/>
      <c r="M111" s="17"/>
      <c r="N111" s="17"/>
      <c r="T111" s="17"/>
      <c r="U111" s="17"/>
      <c r="V111" s="17"/>
      <c r="AB111" s="17"/>
      <c r="AC111" s="17"/>
      <c r="AD111" s="17"/>
      <c r="AH111" s="17"/>
      <c r="AI111" s="17"/>
      <c r="AJ111" s="17"/>
      <c r="AL111" s="37"/>
      <c r="AM111" s="37"/>
      <c r="AN111" s="37"/>
      <c r="AO111" s="37"/>
      <c r="AP111" s="37"/>
      <c r="AQ111" s="37"/>
      <c r="AR111" s="37"/>
      <c r="AS111" s="37"/>
    </row>
    <row r="112">
      <c r="A112" s="5"/>
      <c r="L112" s="17"/>
      <c r="M112" s="17"/>
      <c r="N112" s="17"/>
      <c r="T112" s="17"/>
      <c r="U112" s="17"/>
      <c r="V112" s="17"/>
      <c r="AB112" s="17"/>
      <c r="AC112" s="17"/>
      <c r="AD112" s="17"/>
      <c r="AH112" s="17"/>
      <c r="AI112" s="17"/>
      <c r="AJ112" s="17"/>
      <c r="AL112" s="37"/>
      <c r="AM112" s="37"/>
      <c r="AN112" s="37"/>
      <c r="AO112" s="37"/>
      <c r="AP112" s="37"/>
      <c r="AQ112" s="37"/>
      <c r="AR112" s="37"/>
      <c r="AS112" s="37"/>
    </row>
    <row r="113">
      <c r="A113" s="5"/>
      <c r="L113" s="17"/>
      <c r="M113" s="17"/>
      <c r="N113" s="17"/>
      <c r="T113" s="17"/>
      <c r="U113" s="17"/>
      <c r="V113" s="17"/>
      <c r="AB113" s="17"/>
      <c r="AC113" s="17"/>
      <c r="AD113" s="17"/>
      <c r="AH113" s="17"/>
      <c r="AI113" s="17"/>
      <c r="AJ113" s="17"/>
      <c r="AL113" s="37"/>
      <c r="AM113" s="37"/>
      <c r="AN113" s="37"/>
      <c r="AO113" s="37"/>
      <c r="AP113" s="37"/>
      <c r="AQ113" s="37"/>
      <c r="AR113" s="37"/>
      <c r="AS113" s="37"/>
    </row>
    <row r="114">
      <c r="A114" s="5"/>
      <c r="L114" s="17"/>
      <c r="M114" s="17"/>
      <c r="N114" s="17"/>
      <c r="T114" s="17"/>
      <c r="U114" s="17"/>
      <c r="V114" s="17"/>
      <c r="AB114" s="17"/>
      <c r="AC114" s="17"/>
      <c r="AD114" s="17"/>
      <c r="AH114" s="17"/>
      <c r="AI114" s="17"/>
      <c r="AJ114" s="17"/>
      <c r="AL114" s="37"/>
      <c r="AM114" s="37"/>
      <c r="AN114" s="37"/>
      <c r="AO114" s="37"/>
      <c r="AP114" s="37"/>
      <c r="AQ114" s="37"/>
      <c r="AR114" s="37"/>
      <c r="AS114" s="37"/>
    </row>
    <row r="115">
      <c r="A115" s="5"/>
      <c r="L115" s="17"/>
      <c r="M115" s="17"/>
      <c r="N115" s="17"/>
      <c r="T115" s="17"/>
      <c r="U115" s="17"/>
      <c r="V115" s="17"/>
      <c r="AB115" s="17"/>
      <c r="AC115" s="17"/>
      <c r="AD115" s="17"/>
      <c r="AH115" s="17"/>
      <c r="AI115" s="17"/>
      <c r="AJ115" s="17"/>
      <c r="AL115" s="37"/>
      <c r="AM115" s="37"/>
      <c r="AN115" s="37"/>
      <c r="AO115" s="37"/>
      <c r="AP115" s="37"/>
      <c r="AQ115" s="37"/>
      <c r="AR115" s="37"/>
      <c r="AS115" s="37"/>
    </row>
    <row r="116">
      <c r="A116" s="5"/>
      <c r="L116" s="17"/>
      <c r="M116" s="17"/>
      <c r="N116" s="17"/>
      <c r="T116" s="17"/>
      <c r="U116" s="17"/>
      <c r="V116" s="17"/>
      <c r="AB116" s="17"/>
      <c r="AC116" s="17"/>
      <c r="AD116" s="17"/>
      <c r="AH116" s="17"/>
      <c r="AI116" s="17"/>
      <c r="AJ116" s="17"/>
      <c r="AL116" s="37"/>
      <c r="AM116" s="37"/>
      <c r="AN116" s="37"/>
      <c r="AO116" s="37"/>
      <c r="AP116" s="37"/>
      <c r="AQ116" s="37"/>
      <c r="AR116" s="37"/>
      <c r="AS116" s="37"/>
    </row>
    <row r="117">
      <c r="A117" s="5"/>
      <c r="L117" s="17"/>
      <c r="M117" s="17"/>
      <c r="N117" s="17"/>
      <c r="T117" s="17"/>
      <c r="U117" s="17"/>
      <c r="V117" s="17"/>
      <c r="AB117" s="17"/>
      <c r="AC117" s="17"/>
      <c r="AD117" s="17"/>
      <c r="AH117" s="17"/>
      <c r="AI117" s="17"/>
      <c r="AJ117" s="17"/>
      <c r="AL117" s="37"/>
      <c r="AM117" s="37"/>
      <c r="AN117" s="37"/>
      <c r="AO117" s="37"/>
      <c r="AP117" s="37"/>
      <c r="AQ117" s="37"/>
      <c r="AR117" s="37"/>
      <c r="AS117" s="37"/>
    </row>
    <row r="118">
      <c r="A118" s="5"/>
      <c r="L118" s="17"/>
      <c r="M118" s="17"/>
      <c r="N118" s="17"/>
      <c r="T118" s="17"/>
      <c r="U118" s="17"/>
      <c r="V118" s="17"/>
      <c r="AB118" s="17"/>
      <c r="AC118" s="17"/>
      <c r="AD118" s="17"/>
      <c r="AH118" s="17"/>
      <c r="AI118" s="17"/>
      <c r="AJ118" s="17"/>
      <c r="AL118" s="37"/>
      <c r="AM118" s="37"/>
      <c r="AN118" s="37"/>
      <c r="AO118" s="37"/>
      <c r="AP118" s="37"/>
      <c r="AQ118" s="37"/>
      <c r="AR118" s="37"/>
      <c r="AS118" s="37"/>
    </row>
    <row r="119">
      <c r="A119" s="5"/>
      <c r="L119" s="17"/>
      <c r="M119" s="17"/>
      <c r="N119" s="17"/>
      <c r="T119" s="17"/>
      <c r="U119" s="17"/>
      <c r="V119" s="17"/>
      <c r="AB119" s="17"/>
      <c r="AC119" s="17"/>
      <c r="AD119" s="17"/>
      <c r="AH119" s="17"/>
      <c r="AI119" s="17"/>
      <c r="AJ119" s="17"/>
      <c r="AL119" s="37"/>
      <c r="AM119" s="37"/>
      <c r="AN119" s="37"/>
      <c r="AO119" s="37"/>
      <c r="AP119" s="37"/>
      <c r="AQ119" s="37"/>
      <c r="AR119" s="37"/>
      <c r="AS119" s="37"/>
    </row>
    <row r="120">
      <c r="A120" s="5"/>
      <c r="L120" s="17"/>
      <c r="M120" s="17"/>
      <c r="N120" s="17"/>
      <c r="T120" s="17"/>
      <c r="U120" s="17"/>
      <c r="V120" s="17"/>
      <c r="AB120" s="17"/>
      <c r="AC120" s="17"/>
      <c r="AD120" s="17"/>
      <c r="AH120" s="17"/>
      <c r="AI120" s="17"/>
      <c r="AJ120" s="17"/>
      <c r="AL120" s="37"/>
      <c r="AM120" s="37"/>
      <c r="AN120" s="37"/>
      <c r="AO120" s="37"/>
      <c r="AP120" s="37"/>
      <c r="AQ120" s="37"/>
      <c r="AR120" s="37"/>
      <c r="AS120" s="37"/>
    </row>
    <row r="121">
      <c r="A121" s="5"/>
      <c r="L121" s="17"/>
      <c r="M121" s="17"/>
      <c r="N121" s="17"/>
      <c r="T121" s="17"/>
      <c r="U121" s="17"/>
      <c r="V121" s="17"/>
      <c r="AB121" s="17"/>
      <c r="AC121" s="17"/>
      <c r="AD121" s="17"/>
      <c r="AH121" s="17"/>
      <c r="AI121" s="17"/>
      <c r="AJ121" s="17"/>
      <c r="AL121" s="37"/>
      <c r="AM121" s="37"/>
      <c r="AN121" s="37"/>
      <c r="AO121" s="37"/>
      <c r="AP121" s="37"/>
      <c r="AQ121" s="37"/>
      <c r="AR121" s="37"/>
      <c r="AS121" s="37"/>
    </row>
    <row r="122">
      <c r="A122" s="5"/>
      <c r="L122" s="17"/>
      <c r="M122" s="17"/>
      <c r="N122" s="17"/>
      <c r="T122" s="17"/>
      <c r="U122" s="17"/>
      <c r="V122" s="17"/>
      <c r="AB122" s="17"/>
      <c r="AC122" s="17"/>
      <c r="AD122" s="17"/>
      <c r="AH122" s="17"/>
      <c r="AI122" s="17"/>
      <c r="AJ122" s="17"/>
      <c r="AL122" s="37"/>
      <c r="AM122" s="37"/>
      <c r="AN122" s="37"/>
      <c r="AO122" s="37"/>
      <c r="AP122" s="37"/>
      <c r="AQ122" s="37"/>
      <c r="AR122" s="37"/>
      <c r="AS122" s="37"/>
    </row>
    <row r="123">
      <c r="A123" s="5"/>
      <c r="L123" s="17"/>
      <c r="M123" s="17"/>
      <c r="N123" s="17"/>
      <c r="T123" s="17"/>
      <c r="U123" s="17"/>
      <c r="V123" s="17"/>
      <c r="AB123" s="17"/>
      <c r="AC123" s="17"/>
      <c r="AD123" s="17"/>
      <c r="AH123" s="17"/>
      <c r="AI123" s="17"/>
      <c r="AJ123" s="17"/>
      <c r="AL123" s="37"/>
      <c r="AM123" s="37"/>
      <c r="AN123" s="37"/>
      <c r="AO123" s="37"/>
      <c r="AP123" s="37"/>
      <c r="AQ123" s="37"/>
      <c r="AR123" s="37"/>
      <c r="AS123" s="37"/>
    </row>
    <row r="124">
      <c r="A124" s="5"/>
      <c r="L124" s="17"/>
      <c r="M124" s="17"/>
      <c r="N124" s="17"/>
      <c r="T124" s="17"/>
      <c r="U124" s="17"/>
      <c r="V124" s="17"/>
      <c r="AB124" s="17"/>
      <c r="AC124" s="17"/>
      <c r="AD124" s="17"/>
      <c r="AH124" s="17"/>
      <c r="AI124" s="17"/>
      <c r="AJ124" s="17"/>
      <c r="AL124" s="37"/>
      <c r="AM124" s="37"/>
      <c r="AN124" s="37"/>
      <c r="AO124" s="37"/>
      <c r="AP124" s="37"/>
      <c r="AQ124" s="37"/>
      <c r="AR124" s="37"/>
      <c r="AS124" s="37"/>
    </row>
    <row r="125">
      <c r="A125" s="5"/>
      <c r="L125" s="17"/>
      <c r="M125" s="17"/>
      <c r="N125" s="17"/>
      <c r="T125" s="17"/>
      <c r="U125" s="17"/>
      <c r="V125" s="17"/>
      <c r="AB125" s="17"/>
      <c r="AC125" s="17"/>
      <c r="AD125" s="17"/>
      <c r="AH125" s="17"/>
      <c r="AI125" s="17"/>
      <c r="AJ125" s="17"/>
      <c r="AL125" s="37"/>
      <c r="AM125" s="37"/>
      <c r="AN125" s="37"/>
      <c r="AO125" s="37"/>
      <c r="AP125" s="37"/>
      <c r="AQ125" s="37"/>
      <c r="AR125" s="37"/>
      <c r="AS125" s="37"/>
    </row>
    <row r="126">
      <c r="A126" s="5"/>
      <c r="L126" s="17"/>
      <c r="M126" s="17"/>
      <c r="N126" s="17"/>
      <c r="T126" s="17"/>
      <c r="U126" s="17"/>
      <c r="V126" s="17"/>
      <c r="AB126" s="17"/>
      <c r="AC126" s="17"/>
      <c r="AD126" s="17"/>
      <c r="AH126" s="17"/>
      <c r="AI126" s="17"/>
      <c r="AJ126" s="17"/>
      <c r="AL126" s="37"/>
      <c r="AM126" s="37"/>
      <c r="AN126" s="37"/>
      <c r="AO126" s="37"/>
      <c r="AP126" s="37"/>
      <c r="AQ126" s="37"/>
      <c r="AR126" s="37"/>
      <c r="AS126" s="37"/>
    </row>
    <row r="127">
      <c r="A127" s="5"/>
      <c r="L127" s="17"/>
      <c r="M127" s="17"/>
      <c r="N127" s="17"/>
      <c r="T127" s="17"/>
      <c r="U127" s="17"/>
      <c r="V127" s="17"/>
      <c r="AB127" s="17"/>
      <c r="AC127" s="17"/>
      <c r="AD127" s="17"/>
      <c r="AH127" s="17"/>
      <c r="AI127" s="17"/>
      <c r="AJ127" s="17"/>
      <c r="AL127" s="37"/>
      <c r="AM127" s="37"/>
      <c r="AN127" s="37"/>
      <c r="AO127" s="37"/>
      <c r="AP127" s="37"/>
      <c r="AQ127" s="37"/>
      <c r="AR127" s="37"/>
      <c r="AS127" s="37"/>
    </row>
    <row r="128">
      <c r="A128" s="5"/>
      <c r="L128" s="17"/>
      <c r="M128" s="17"/>
      <c r="N128" s="17"/>
      <c r="T128" s="17"/>
      <c r="U128" s="17"/>
      <c r="V128" s="17"/>
      <c r="AB128" s="17"/>
      <c r="AC128" s="17"/>
      <c r="AD128" s="17"/>
      <c r="AH128" s="17"/>
      <c r="AI128" s="17"/>
      <c r="AJ128" s="17"/>
      <c r="AL128" s="37"/>
      <c r="AM128" s="37"/>
      <c r="AN128" s="37"/>
      <c r="AO128" s="37"/>
      <c r="AP128" s="37"/>
      <c r="AQ128" s="37"/>
      <c r="AR128" s="37"/>
      <c r="AS128" s="37"/>
    </row>
    <row r="129">
      <c r="A129" s="5"/>
      <c r="L129" s="17"/>
      <c r="M129" s="17"/>
      <c r="N129" s="17"/>
      <c r="T129" s="17"/>
      <c r="U129" s="17"/>
      <c r="V129" s="17"/>
      <c r="AB129" s="17"/>
      <c r="AC129" s="17"/>
      <c r="AD129" s="17"/>
      <c r="AH129" s="17"/>
      <c r="AI129" s="17"/>
      <c r="AJ129" s="17"/>
      <c r="AL129" s="37"/>
      <c r="AM129" s="37"/>
      <c r="AN129" s="37"/>
      <c r="AO129" s="37"/>
      <c r="AP129" s="37"/>
      <c r="AQ129" s="37"/>
      <c r="AR129" s="37"/>
      <c r="AS129" s="37"/>
    </row>
    <row r="130">
      <c r="A130" s="5"/>
      <c r="L130" s="17"/>
      <c r="M130" s="17"/>
      <c r="N130" s="17"/>
      <c r="T130" s="17"/>
      <c r="U130" s="17"/>
      <c r="V130" s="17"/>
      <c r="AB130" s="17"/>
      <c r="AC130" s="17"/>
      <c r="AD130" s="17"/>
      <c r="AH130" s="17"/>
      <c r="AI130" s="17"/>
      <c r="AJ130" s="17"/>
      <c r="AL130" s="37"/>
      <c r="AM130" s="37"/>
      <c r="AN130" s="37"/>
      <c r="AO130" s="37"/>
      <c r="AP130" s="37"/>
      <c r="AQ130" s="37"/>
      <c r="AR130" s="37"/>
      <c r="AS130" s="37"/>
    </row>
    <row r="131">
      <c r="A131" s="5"/>
      <c r="L131" s="17"/>
      <c r="M131" s="17"/>
      <c r="N131" s="17"/>
      <c r="T131" s="17"/>
      <c r="U131" s="17"/>
      <c r="V131" s="17"/>
      <c r="AB131" s="17"/>
      <c r="AC131" s="17"/>
      <c r="AD131" s="17"/>
      <c r="AH131" s="17"/>
      <c r="AI131" s="17"/>
      <c r="AJ131" s="17"/>
      <c r="AL131" s="37"/>
      <c r="AM131" s="37"/>
      <c r="AN131" s="37"/>
      <c r="AO131" s="37"/>
      <c r="AP131" s="37"/>
      <c r="AQ131" s="37"/>
      <c r="AR131" s="37"/>
      <c r="AS131" s="37"/>
    </row>
    <row r="132">
      <c r="A132" s="5"/>
      <c r="L132" s="17"/>
      <c r="M132" s="17"/>
      <c r="N132" s="17"/>
      <c r="T132" s="17"/>
      <c r="U132" s="17"/>
      <c r="V132" s="17"/>
      <c r="AB132" s="17"/>
      <c r="AC132" s="17"/>
      <c r="AD132" s="17"/>
      <c r="AH132" s="17"/>
      <c r="AI132" s="17"/>
      <c r="AJ132" s="17"/>
      <c r="AL132" s="37"/>
      <c r="AM132" s="37"/>
      <c r="AN132" s="37"/>
      <c r="AO132" s="37"/>
      <c r="AP132" s="37"/>
      <c r="AQ132" s="37"/>
      <c r="AR132" s="37"/>
      <c r="AS132" s="37"/>
    </row>
    <row r="133">
      <c r="A133" s="5"/>
      <c r="L133" s="17"/>
      <c r="M133" s="17"/>
      <c r="N133" s="17"/>
      <c r="T133" s="17"/>
      <c r="U133" s="17"/>
      <c r="V133" s="17"/>
      <c r="AB133" s="17"/>
      <c r="AC133" s="17"/>
      <c r="AD133" s="17"/>
      <c r="AH133" s="17"/>
      <c r="AI133" s="17"/>
      <c r="AJ133" s="17"/>
      <c r="AL133" s="37"/>
      <c r="AM133" s="37"/>
      <c r="AN133" s="37"/>
      <c r="AO133" s="37"/>
      <c r="AP133" s="37"/>
      <c r="AQ133" s="37"/>
      <c r="AR133" s="37"/>
      <c r="AS133" s="37"/>
    </row>
    <row r="134">
      <c r="A134" s="5"/>
      <c r="L134" s="17"/>
      <c r="M134" s="17"/>
      <c r="N134" s="17"/>
      <c r="T134" s="17"/>
      <c r="U134" s="17"/>
      <c r="V134" s="17"/>
      <c r="AB134" s="17"/>
      <c r="AC134" s="17"/>
      <c r="AD134" s="17"/>
      <c r="AH134" s="17"/>
      <c r="AI134" s="17"/>
      <c r="AJ134" s="17"/>
      <c r="AL134" s="37"/>
      <c r="AM134" s="37"/>
      <c r="AN134" s="37"/>
      <c r="AO134" s="37"/>
      <c r="AP134" s="37"/>
      <c r="AQ134" s="37"/>
      <c r="AR134" s="37"/>
      <c r="AS134" s="37"/>
    </row>
    <row r="135">
      <c r="A135" s="5"/>
      <c r="L135" s="17"/>
      <c r="M135" s="17"/>
      <c r="N135" s="17"/>
      <c r="T135" s="17"/>
      <c r="U135" s="17"/>
      <c r="V135" s="17"/>
      <c r="AB135" s="17"/>
      <c r="AC135" s="17"/>
      <c r="AD135" s="17"/>
      <c r="AH135" s="17"/>
      <c r="AI135" s="17"/>
      <c r="AJ135" s="17"/>
      <c r="AL135" s="37"/>
      <c r="AM135" s="37"/>
      <c r="AN135" s="37"/>
      <c r="AO135" s="37"/>
      <c r="AP135" s="37"/>
      <c r="AQ135" s="37"/>
      <c r="AR135" s="37"/>
      <c r="AS135" s="37"/>
    </row>
    <row r="136">
      <c r="A136" s="5"/>
      <c r="L136" s="17"/>
      <c r="M136" s="17"/>
      <c r="N136" s="17"/>
      <c r="T136" s="17"/>
      <c r="U136" s="17"/>
      <c r="V136" s="17"/>
      <c r="AB136" s="17"/>
      <c r="AC136" s="17"/>
      <c r="AD136" s="17"/>
      <c r="AH136" s="17"/>
      <c r="AI136" s="17"/>
      <c r="AJ136" s="17"/>
      <c r="AL136" s="37"/>
      <c r="AM136" s="37"/>
      <c r="AN136" s="37"/>
      <c r="AO136" s="37"/>
      <c r="AP136" s="37"/>
      <c r="AQ136" s="37"/>
      <c r="AR136" s="37"/>
      <c r="AS136" s="37"/>
    </row>
    <row r="137">
      <c r="A137" s="5"/>
      <c r="L137" s="17"/>
      <c r="M137" s="17"/>
      <c r="N137" s="17"/>
      <c r="T137" s="17"/>
      <c r="U137" s="17"/>
      <c r="V137" s="17"/>
      <c r="AB137" s="17"/>
      <c r="AC137" s="17"/>
      <c r="AD137" s="17"/>
      <c r="AH137" s="17"/>
      <c r="AI137" s="17"/>
      <c r="AJ137" s="17"/>
      <c r="AL137" s="37"/>
      <c r="AM137" s="37"/>
      <c r="AN137" s="37"/>
      <c r="AO137" s="37"/>
      <c r="AP137" s="37"/>
      <c r="AQ137" s="37"/>
      <c r="AR137" s="37"/>
      <c r="AS137" s="37"/>
    </row>
    <row r="138">
      <c r="A138" s="5"/>
      <c r="L138" s="17"/>
      <c r="M138" s="17"/>
      <c r="N138" s="17"/>
      <c r="T138" s="17"/>
      <c r="U138" s="17"/>
      <c r="V138" s="17"/>
      <c r="AB138" s="17"/>
      <c r="AC138" s="17"/>
      <c r="AD138" s="17"/>
      <c r="AH138" s="17"/>
      <c r="AI138" s="17"/>
      <c r="AJ138" s="17"/>
      <c r="AL138" s="37"/>
      <c r="AM138" s="37"/>
      <c r="AN138" s="37"/>
      <c r="AO138" s="37"/>
      <c r="AP138" s="37"/>
      <c r="AQ138" s="37"/>
      <c r="AR138" s="37"/>
      <c r="AS138" s="37"/>
    </row>
    <row r="139">
      <c r="A139" s="5"/>
      <c r="L139" s="17"/>
      <c r="M139" s="17"/>
      <c r="N139" s="17"/>
      <c r="T139" s="17"/>
      <c r="U139" s="17"/>
      <c r="V139" s="17"/>
      <c r="AB139" s="17"/>
      <c r="AC139" s="17"/>
      <c r="AD139" s="17"/>
      <c r="AH139" s="17"/>
      <c r="AI139" s="17"/>
      <c r="AJ139" s="17"/>
      <c r="AL139" s="37"/>
      <c r="AM139" s="37"/>
      <c r="AN139" s="37"/>
      <c r="AO139" s="37"/>
      <c r="AP139" s="37"/>
      <c r="AQ139" s="37"/>
      <c r="AR139" s="37"/>
      <c r="AS139" s="37"/>
    </row>
    <row r="140">
      <c r="A140" s="5"/>
      <c r="L140" s="17"/>
      <c r="M140" s="17"/>
      <c r="N140" s="17"/>
      <c r="T140" s="17"/>
      <c r="U140" s="17"/>
      <c r="V140" s="17"/>
      <c r="AB140" s="17"/>
      <c r="AC140" s="17"/>
      <c r="AD140" s="17"/>
      <c r="AH140" s="17"/>
      <c r="AI140" s="17"/>
      <c r="AJ140" s="17"/>
      <c r="AL140" s="37"/>
      <c r="AM140" s="37"/>
      <c r="AN140" s="37"/>
      <c r="AO140" s="37"/>
      <c r="AP140" s="37"/>
      <c r="AQ140" s="37"/>
      <c r="AR140" s="37"/>
      <c r="AS140" s="37"/>
    </row>
    <row r="141">
      <c r="A141" s="5"/>
      <c r="L141" s="17"/>
      <c r="M141" s="17"/>
      <c r="N141" s="17"/>
      <c r="T141" s="17"/>
      <c r="U141" s="17"/>
      <c r="V141" s="17"/>
      <c r="AB141" s="17"/>
      <c r="AC141" s="17"/>
      <c r="AD141" s="17"/>
      <c r="AH141" s="17"/>
      <c r="AI141" s="17"/>
      <c r="AJ141" s="17"/>
      <c r="AL141" s="37"/>
      <c r="AM141" s="37"/>
      <c r="AN141" s="37"/>
      <c r="AO141" s="37"/>
      <c r="AP141" s="37"/>
      <c r="AQ141" s="37"/>
      <c r="AR141" s="37"/>
      <c r="AS141" s="37"/>
    </row>
    <row r="142">
      <c r="A142" s="5"/>
      <c r="L142" s="17"/>
      <c r="M142" s="17"/>
      <c r="N142" s="17"/>
      <c r="T142" s="17"/>
      <c r="U142" s="17"/>
      <c r="V142" s="17"/>
      <c r="AB142" s="17"/>
      <c r="AC142" s="17"/>
      <c r="AD142" s="17"/>
      <c r="AH142" s="17"/>
      <c r="AI142" s="17"/>
      <c r="AJ142" s="17"/>
      <c r="AL142" s="37"/>
      <c r="AM142" s="37"/>
      <c r="AN142" s="37"/>
      <c r="AO142" s="37"/>
      <c r="AP142" s="37"/>
      <c r="AQ142" s="37"/>
      <c r="AR142" s="37"/>
      <c r="AS142" s="37"/>
    </row>
    <row r="143">
      <c r="A143" s="5"/>
      <c r="L143" s="17"/>
      <c r="M143" s="17"/>
      <c r="N143" s="17"/>
      <c r="T143" s="17"/>
      <c r="U143" s="17"/>
      <c r="V143" s="17"/>
      <c r="AB143" s="17"/>
      <c r="AC143" s="17"/>
      <c r="AD143" s="17"/>
      <c r="AH143" s="17"/>
      <c r="AI143" s="17"/>
      <c r="AJ143" s="17"/>
      <c r="AL143" s="37"/>
      <c r="AM143" s="37"/>
      <c r="AN143" s="37"/>
      <c r="AO143" s="37"/>
      <c r="AP143" s="37"/>
      <c r="AQ143" s="37"/>
      <c r="AR143" s="37"/>
      <c r="AS143" s="37"/>
    </row>
    <row r="144">
      <c r="A144" s="5"/>
      <c r="L144" s="17"/>
      <c r="M144" s="17"/>
      <c r="N144" s="17"/>
      <c r="T144" s="17"/>
      <c r="U144" s="17"/>
      <c r="V144" s="17"/>
      <c r="AB144" s="17"/>
      <c r="AC144" s="17"/>
      <c r="AD144" s="17"/>
      <c r="AH144" s="17"/>
      <c r="AI144" s="17"/>
      <c r="AJ144" s="17"/>
      <c r="AL144" s="37"/>
      <c r="AM144" s="37"/>
      <c r="AN144" s="37"/>
      <c r="AO144" s="37"/>
      <c r="AP144" s="37"/>
      <c r="AQ144" s="37"/>
      <c r="AR144" s="37"/>
      <c r="AS144" s="37"/>
    </row>
    <row r="145">
      <c r="A145" s="5"/>
      <c r="L145" s="17"/>
      <c r="M145" s="17"/>
      <c r="N145" s="17"/>
      <c r="T145" s="17"/>
      <c r="U145" s="17"/>
      <c r="V145" s="17"/>
      <c r="AB145" s="17"/>
      <c r="AC145" s="17"/>
      <c r="AD145" s="17"/>
      <c r="AH145" s="17"/>
      <c r="AI145" s="17"/>
      <c r="AJ145" s="17"/>
      <c r="AL145" s="37"/>
      <c r="AM145" s="37"/>
      <c r="AN145" s="37"/>
      <c r="AO145" s="37"/>
      <c r="AP145" s="37"/>
      <c r="AQ145" s="37"/>
      <c r="AR145" s="37"/>
      <c r="AS145" s="37"/>
    </row>
    <row r="146">
      <c r="A146" s="5"/>
      <c r="L146" s="17"/>
      <c r="M146" s="17"/>
      <c r="N146" s="17"/>
      <c r="T146" s="17"/>
      <c r="U146" s="17"/>
      <c r="V146" s="17"/>
      <c r="AB146" s="17"/>
      <c r="AC146" s="17"/>
      <c r="AD146" s="17"/>
      <c r="AH146" s="17"/>
      <c r="AI146" s="17"/>
      <c r="AJ146" s="17"/>
      <c r="AL146" s="37"/>
      <c r="AM146" s="37"/>
      <c r="AN146" s="37"/>
      <c r="AO146" s="37"/>
      <c r="AP146" s="37"/>
      <c r="AQ146" s="37"/>
      <c r="AR146" s="37"/>
      <c r="AS146" s="37"/>
    </row>
    <row r="147">
      <c r="A147" s="5"/>
      <c r="L147" s="17"/>
      <c r="M147" s="17"/>
      <c r="N147" s="17"/>
      <c r="T147" s="17"/>
      <c r="U147" s="17"/>
      <c r="V147" s="17"/>
      <c r="AB147" s="17"/>
      <c r="AC147" s="17"/>
      <c r="AD147" s="17"/>
      <c r="AH147" s="17"/>
      <c r="AI147" s="17"/>
      <c r="AJ147" s="17"/>
      <c r="AL147" s="37"/>
      <c r="AM147" s="37"/>
      <c r="AN147" s="37"/>
      <c r="AO147" s="37"/>
      <c r="AP147" s="37"/>
      <c r="AQ147" s="37"/>
      <c r="AR147" s="37"/>
      <c r="AS147" s="37"/>
    </row>
    <row r="148">
      <c r="A148" s="5"/>
      <c r="L148" s="17"/>
      <c r="M148" s="17"/>
      <c r="N148" s="17"/>
      <c r="T148" s="17"/>
      <c r="U148" s="17"/>
      <c r="V148" s="17"/>
      <c r="AB148" s="17"/>
      <c r="AC148" s="17"/>
      <c r="AD148" s="17"/>
      <c r="AH148" s="17"/>
      <c r="AI148" s="17"/>
      <c r="AJ148" s="17"/>
      <c r="AL148" s="37"/>
      <c r="AM148" s="37"/>
      <c r="AN148" s="37"/>
      <c r="AO148" s="37"/>
      <c r="AP148" s="37"/>
      <c r="AQ148" s="37"/>
      <c r="AR148" s="37"/>
      <c r="AS148" s="37"/>
    </row>
    <row r="149">
      <c r="A149" s="5"/>
      <c r="L149" s="17"/>
      <c r="M149" s="17"/>
      <c r="N149" s="17"/>
      <c r="T149" s="17"/>
      <c r="U149" s="17"/>
      <c r="V149" s="17"/>
      <c r="AB149" s="17"/>
      <c r="AC149" s="17"/>
      <c r="AD149" s="17"/>
      <c r="AH149" s="17"/>
      <c r="AI149" s="17"/>
      <c r="AJ149" s="17"/>
      <c r="AL149" s="37"/>
      <c r="AM149" s="37"/>
      <c r="AN149" s="37"/>
      <c r="AO149" s="37"/>
      <c r="AP149" s="37"/>
      <c r="AQ149" s="37"/>
      <c r="AR149" s="37"/>
      <c r="AS149" s="37"/>
    </row>
    <row r="150">
      <c r="A150" s="5"/>
      <c r="L150" s="17"/>
      <c r="M150" s="17"/>
      <c r="N150" s="17"/>
      <c r="T150" s="17"/>
      <c r="U150" s="17"/>
      <c r="V150" s="17"/>
      <c r="AB150" s="17"/>
      <c r="AC150" s="17"/>
      <c r="AD150" s="17"/>
      <c r="AH150" s="17"/>
      <c r="AI150" s="17"/>
      <c r="AJ150" s="17"/>
      <c r="AL150" s="37"/>
      <c r="AM150" s="37"/>
      <c r="AN150" s="37"/>
      <c r="AO150" s="37"/>
      <c r="AP150" s="37"/>
      <c r="AQ150" s="37"/>
      <c r="AR150" s="37"/>
      <c r="AS150" s="37"/>
    </row>
    <row r="151">
      <c r="A151" s="5"/>
      <c r="L151" s="17"/>
      <c r="M151" s="17"/>
      <c r="N151" s="17"/>
      <c r="T151" s="17"/>
      <c r="U151" s="17"/>
      <c r="V151" s="17"/>
      <c r="AB151" s="17"/>
      <c r="AC151" s="17"/>
      <c r="AD151" s="17"/>
      <c r="AH151" s="17"/>
      <c r="AI151" s="17"/>
      <c r="AJ151" s="17"/>
      <c r="AL151" s="37"/>
      <c r="AM151" s="37"/>
      <c r="AN151" s="37"/>
      <c r="AO151" s="37"/>
      <c r="AP151" s="37"/>
      <c r="AQ151" s="37"/>
      <c r="AR151" s="37"/>
      <c r="AS151" s="37"/>
    </row>
    <row r="152">
      <c r="A152" s="5"/>
      <c r="L152" s="17"/>
      <c r="M152" s="17"/>
      <c r="N152" s="17"/>
      <c r="T152" s="17"/>
      <c r="U152" s="17"/>
      <c r="V152" s="17"/>
      <c r="AB152" s="17"/>
      <c r="AC152" s="17"/>
      <c r="AD152" s="17"/>
      <c r="AH152" s="17"/>
      <c r="AI152" s="17"/>
      <c r="AJ152" s="17"/>
      <c r="AL152" s="37"/>
      <c r="AM152" s="37"/>
      <c r="AN152" s="37"/>
      <c r="AO152" s="37"/>
      <c r="AP152" s="37"/>
      <c r="AQ152" s="37"/>
      <c r="AR152" s="37"/>
      <c r="AS152" s="37"/>
    </row>
    <row r="153">
      <c r="A153" s="5"/>
      <c r="L153" s="17"/>
      <c r="M153" s="17"/>
      <c r="N153" s="17"/>
      <c r="T153" s="17"/>
      <c r="U153" s="17"/>
      <c r="V153" s="17"/>
      <c r="AB153" s="17"/>
      <c r="AC153" s="17"/>
      <c r="AD153" s="17"/>
      <c r="AH153" s="17"/>
      <c r="AI153" s="17"/>
      <c r="AJ153" s="17"/>
      <c r="AL153" s="37"/>
      <c r="AM153" s="37"/>
      <c r="AN153" s="37"/>
      <c r="AO153" s="37"/>
      <c r="AP153" s="37"/>
      <c r="AQ153" s="37"/>
      <c r="AR153" s="37"/>
      <c r="AS153" s="37"/>
    </row>
    <row r="154">
      <c r="A154" s="5"/>
      <c r="L154" s="17"/>
      <c r="M154" s="17"/>
      <c r="N154" s="17"/>
      <c r="T154" s="17"/>
      <c r="U154" s="17"/>
      <c r="V154" s="17"/>
      <c r="AB154" s="17"/>
      <c r="AC154" s="17"/>
      <c r="AD154" s="17"/>
      <c r="AH154" s="17"/>
      <c r="AI154" s="17"/>
      <c r="AJ154" s="17"/>
      <c r="AL154" s="37"/>
      <c r="AM154" s="37"/>
      <c r="AN154" s="37"/>
      <c r="AO154" s="37"/>
      <c r="AP154" s="37"/>
      <c r="AQ154" s="37"/>
      <c r="AR154" s="37"/>
      <c r="AS154" s="37"/>
    </row>
    <row r="155">
      <c r="A155" s="5"/>
      <c r="L155" s="17"/>
      <c r="M155" s="17"/>
      <c r="N155" s="17"/>
      <c r="T155" s="17"/>
      <c r="U155" s="17"/>
      <c r="V155" s="17"/>
      <c r="AB155" s="17"/>
      <c r="AC155" s="17"/>
      <c r="AD155" s="17"/>
      <c r="AH155" s="17"/>
      <c r="AI155" s="17"/>
      <c r="AJ155" s="17"/>
      <c r="AL155" s="37"/>
      <c r="AM155" s="37"/>
      <c r="AN155" s="37"/>
      <c r="AO155" s="37"/>
      <c r="AP155" s="37"/>
      <c r="AQ155" s="37"/>
      <c r="AR155" s="37"/>
      <c r="AS155" s="37"/>
    </row>
    <row r="156">
      <c r="A156" s="5"/>
      <c r="L156" s="17"/>
      <c r="M156" s="17"/>
      <c r="N156" s="17"/>
      <c r="T156" s="17"/>
      <c r="U156" s="17"/>
      <c r="V156" s="17"/>
      <c r="AB156" s="17"/>
      <c r="AC156" s="17"/>
      <c r="AD156" s="17"/>
      <c r="AH156" s="17"/>
      <c r="AI156" s="17"/>
      <c r="AJ156" s="17"/>
      <c r="AL156" s="37"/>
      <c r="AM156" s="37"/>
      <c r="AN156" s="37"/>
      <c r="AO156" s="37"/>
      <c r="AP156" s="37"/>
      <c r="AQ156" s="37"/>
      <c r="AR156" s="37"/>
      <c r="AS156" s="37"/>
    </row>
    <row r="157">
      <c r="A157" s="5"/>
      <c r="L157" s="17"/>
      <c r="M157" s="17"/>
      <c r="N157" s="17"/>
      <c r="T157" s="17"/>
      <c r="U157" s="17"/>
      <c r="V157" s="17"/>
      <c r="AB157" s="17"/>
      <c r="AC157" s="17"/>
      <c r="AD157" s="17"/>
      <c r="AH157" s="17"/>
      <c r="AI157" s="17"/>
      <c r="AJ157" s="17"/>
      <c r="AL157" s="37"/>
      <c r="AM157" s="37"/>
      <c r="AN157" s="37"/>
      <c r="AO157" s="37"/>
      <c r="AP157" s="37"/>
      <c r="AQ157" s="37"/>
      <c r="AR157" s="37"/>
      <c r="AS157" s="37"/>
    </row>
    <row r="158">
      <c r="A158" s="5"/>
      <c r="L158" s="17"/>
      <c r="M158" s="17"/>
      <c r="N158" s="17"/>
      <c r="T158" s="17"/>
      <c r="U158" s="17"/>
      <c r="V158" s="17"/>
      <c r="AB158" s="17"/>
      <c r="AC158" s="17"/>
      <c r="AD158" s="17"/>
      <c r="AH158" s="17"/>
      <c r="AI158" s="17"/>
      <c r="AJ158" s="17"/>
      <c r="AL158" s="37"/>
      <c r="AM158" s="37"/>
      <c r="AN158" s="37"/>
      <c r="AO158" s="37"/>
      <c r="AP158" s="37"/>
      <c r="AQ158" s="37"/>
      <c r="AR158" s="37"/>
      <c r="AS158" s="37"/>
    </row>
    <row r="159">
      <c r="A159" s="5"/>
      <c r="L159" s="17"/>
      <c r="M159" s="17"/>
      <c r="N159" s="17"/>
      <c r="T159" s="17"/>
      <c r="U159" s="17"/>
      <c r="V159" s="17"/>
      <c r="AB159" s="17"/>
      <c r="AC159" s="17"/>
      <c r="AD159" s="17"/>
      <c r="AH159" s="17"/>
      <c r="AI159" s="17"/>
      <c r="AJ159" s="17"/>
      <c r="AL159" s="37"/>
      <c r="AM159" s="37"/>
      <c r="AN159" s="37"/>
      <c r="AO159" s="37"/>
      <c r="AP159" s="37"/>
      <c r="AQ159" s="37"/>
      <c r="AR159" s="37"/>
      <c r="AS159" s="37"/>
    </row>
    <row r="160">
      <c r="A160" s="5"/>
      <c r="L160" s="17"/>
      <c r="M160" s="17"/>
      <c r="N160" s="17"/>
      <c r="T160" s="17"/>
      <c r="U160" s="17"/>
      <c r="V160" s="17"/>
      <c r="AB160" s="17"/>
      <c r="AC160" s="17"/>
      <c r="AD160" s="17"/>
      <c r="AH160" s="17"/>
      <c r="AI160" s="17"/>
      <c r="AJ160" s="17"/>
      <c r="AL160" s="37"/>
      <c r="AM160" s="37"/>
      <c r="AN160" s="37"/>
      <c r="AO160" s="37"/>
      <c r="AP160" s="37"/>
      <c r="AQ160" s="37"/>
      <c r="AR160" s="37"/>
      <c r="AS160" s="37"/>
    </row>
    <row r="161">
      <c r="A161" s="5"/>
      <c r="L161" s="17"/>
      <c r="M161" s="17"/>
      <c r="N161" s="17"/>
      <c r="T161" s="17"/>
      <c r="U161" s="17"/>
      <c r="V161" s="17"/>
      <c r="AB161" s="17"/>
      <c r="AC161" s="17"/>
      <c r="AD161" s="17"/>
      <c r="AH161" s="17"/>
      <c r="AI161" s="17"/>
      <c r="AJ161" s="17"/>
      <c r="AL161" s="37"/>
      <c r="AM161" s="37"/>
      <c r="AN161" s="37"/>
      <c r="AO161" s="37"/>
      <c r="AP161" s="37"/>
      <c r="AQ161" s="37"/>
      <c r="AR161" s="37"/>
      <c r="AS161" s="37"/>
    </row>
    <row r="162">
      <c r="A162" s="5"/>
      <c r="L162" s="17"/>
      <c r="M162" s="17"/>
      <c r="N162" s="17"/>
      <c r="T162" s="17"/>
      <c r="U162" s="17"/>
      <c r="V162" s="17"/>
      <c r="AB162" s="17"/>
      <c r="AC162" s="17"/>
      <c r="AD162" s="17"/>
      <c r="AH162" s="17"/>
      <c r="AI162" s="17"/>
      <c r="AJ162" s="17"/>
      <c r="AL162" s="37"/>
      <c r="AM162" s="37"/>
      <c r="AN162" s="37"/>
      <c r="AO162" s="37"/>
      <c r="AP162" s="37"/>
      <c r="AQ162" s="37"/>
      <c r="AR162" s="37"/>
      <c r="AS162" s="37"/>
    </row>
    <row r="163">
      <c r="A163" s="5"/>
      <c r="L163" s="17"/>
      <c r="M163" s="17"/>
      <c r="N163" s="17"/>
      <c r="T163" s="17"/>
      <c r="U163" s="17"/>
      <c r="V163" s="17"/>
      <c r="AB163" s="17"/>
      <c r="AC163" s="17"/>
      <c r="AD163" s="17"/>
      <c r="AH163" s="17"/>
      <c r="AI163" s="17"/>
      <c r="AJ163" s="17"/>
      <c r="AL163" s="37"/>
      <c r="AM163" s="37"/>
      <c r="AN163" s="37"/>
      <c r="AO163" s="37"/>
      <c r="AP163" s="37"/>
      <c r="AQ163" s="37"/>
      <c r="AR163" s="37"/>
      <c r="AS163" s="37"/>
    </row>
    <row r="164">
      <c r="A164" s="5"/>
      <c r="L164" s="17"/>
      <c r="M164" s="17"/>
      <c r="N164" s="17"/>
      <c r="T164" s="17"/>
      <c r="U164" s="17"/>
      <c r="V164" s="17"/>
      <c r="AB164" s="17"/>
      <c r="AC164" s="17"/>
      <c r="AD164" s="17"/>
      <c r="AH164" s="17"/>
      <c r="AI164" s="17"/>
      <c r="AJ164" s="17"/>
      <c r="AL164" s="37"/>
      <c r="AM164" s="37"/>
      <c r="AN164" s="37"/>
      <c r="AO164" s="37"/>
      <c r="AP164" s="37"/>
      <c r="AQ164" s="37"/>
      <c r="AR164" s="37"/>
      <c r="AS164" s="37"/>
    </row>
    <row r="165">
      <c r="A165" s="5"/>
      <c r="L165" s="17"/>
      <c r="M165" s="17"/>
      <c r="N165" s="17"/>
      <c r="T165" s="17"/>
      <c r="U165" s="17"/>
      <c r="V165" s="17"/>
      <c r="AB165" s="17"/>
      <c r="AC165" s="17"/>
      <c r="AD165" s="17"/>
      <c r="AH165" s="17"/>
      <c r="AI165" s="17"/>
      <c r="AJ165" s="17"/>
      <c r="AL165" s="37"/>
      <c r="AM165" s="37"/>
      <c r="AN165" s="37"/>
      <c r="AO165" s="37"/>
      <c r="AP165" s="37"/>
      <c r="AQ165" s="37"/>
      <c r="AR165" s="37"/>
      <c r="AS165" s="37"/>
    </row>
    <row r="166">
      <c r="A166" s="5"/>
      <c r="L166" s="17"/>
      <c r="M166" s="17"/>
      <c r="N166" s="17"/>
      <c r="T166" s="17"/>
      <c r="U166" s="17"/>
      <c r="V166" s="17"/>
      <c r="AB166" s="17"/>
      <c r="AC166" s="17"/>
      <c r="AD166" s="17"/>
      <c r="AH166" s="17"/>
      <c r="AI166" s="17"/>
      <c r="AJ166" s="17"/>
      <c r="AL166" s="37"/>
      <c r="AM166" s="37"/>
      <c r="AN166" s="37"/>
      <c r="AO166" s="37"/>
      <c r="AP166" s="37"/>
      <c r="AQ166" s="37"/>
      <c r="AR166" s="37"/>
      <c r="AS166" s="37"/>
    </row>
    <row r="167">
      <c r="A167" s="5"/>
      <c r="L167" s="17"/>
      <c r="M167" s="17"/>
      <c r="N167" s="17"/>
      <c r="T167" s="17"/>
      <c r="U167" s="17"/>
      <c r="V167" s="17"/>
      <c r="AB167" s="17"/>
      <c r="AC167" s="17"/>
      <c r="AD167" s="17"/>
      <c r="AH167" s="17"/>
      <c r="AI167" s="17"/>
      <c r="AJ167" s="17"/>
      <c r="AL167" s="37"/>
      <c r="AM167" s="37"/>
      <c r="AN167" s="37"/>
      <c r="AO167" s="37"/>
      <c r="AP167" s="37"/>
      <c r="AQ167" s="37"/>
      <c r="AR167" s="37"/>
      <c r="AS167" s="37"/>
    </row>
    <row r="168">
      <c r="A168" s="5"/>
      <c r="L168" s="17"/>
      <c r="M168" s="17"/>
      <c r="N168" s="17"/>
      <c r="T168" s="17"/>
      <c r="U168" s="17"/>
      <c r="V168" s="17"/>
      <c r="AB168" s="17"/>
      <c r="AC168" s="17"/>
      <c r="AD168" s="17"/>
      <c r="AH168" s="17"/>
      <c r="AI168" s="17"/>
      <c r="AJ168" s="17"/>
      <c r="AL168" s="37"/>
      <c r="AM168" s="37"/>
      <c r="AN168" s="37"/>
      <c r="AO168" s="37"/>
      <c r="AP168" s="37"/>
      <c r="AQ168" s="37"/>
      <c r="AR168" s="37"/>
      <c r="AS168" s="37"/>
    </row>
    <row r="169">
      <c r="A169" s="5"/>
      <c r="L169" s="17"/>
      <c r="M169" s="17"/>
      <c r="N169" s="17"/>
      <c r="T169" s="17"/>
      <c r="U169" s="17"/>
      <c r="V169" s="17"/>
      <c r="AB169" s="17"/>
      <c r="AC169" s="17"/>
      <c r="AD169" s="17"/>
      <c r="AH169" s="17"/>
      <c r="AI169" s="17"/>
      <c r="AJ169" s="17"/>
      <c r="AL169" s="37"/>
      <c r="AM169" s="37"/>
      <c r="AN169" s="37"/>
      <c r="AO169" s="37"/>
      <c r="AP169" s="37"/>
      <c r="AQ169" s="37"/>
      <c r="AR169" s="37"/>
      <c r="AS169" s="37"/>
    </row>
    <row r="170">
      <c r="A170" s="5"/>
      <c r="L170" s="17"/>
      <c r="M170" s="17"/>
      <c r="N170" s="17"/>
      <c r="T170" s="17"/>
      <c r="U170" s="17"/>
      <c r="V170" s="17"/>
      <c r="AB170" s="17"/>
      <c r="AC170" s="17"/>
      <c r="AD170" s="17"/>
      <c r="AH170" s="17"/>
      <c r="AI170" s="17"/>
      <c r="AJ170" s="17"/>
      <c r="AL170" s="37"/>
      <c r="AM170" s="37"/>
      <c r="AN170" s="37"/>
      <c r="AO170" s="37"/>
      <c r="AP170" s="37"/>
      <c r="AQ170" s="37"/>
      <c r="AR170" s="37"/>
      <c r="AS170" s="37"/>
    </row>
    <row r="171">
      <c r="A171" s="5"/>
      <c r="L171" s="17"/>
      <c r="M171" s="17"/>
      <c r="N171" s="17"/>
      <c r="T171" s="17"/>
      <c r="U171" s="17"/>
      <c r="V171" s="17"/>
      <c r="AB171" s="17"/>
      <c r="AC171" s="17"/>
      <c r="AD171" s="17"/>
      <c r="AH171" s="17"/>
      <c r="AI171" s="17"/>
      <c r="AJ171" s="17"/>
      <c r="AL171" s="37"/>
      <c r="AM171" s="37"/>
      <c r="AN171" s="37"/>
      <c r="AO171" s="37"/>
      <c r="AP171" s="37"/>
      <c r="AQ171" s="37"/>
      <c r="AR171" s="37"/>
      <c r="AS171" s="37"/>
    </row>
    <row r="172">
      <c r="A172" s="5"/>
      <c r="L172" s="17"/>
      <c r="M172" s="17"/>
      <c r="N172" s="17"/>
      <c r="T172" s="17"/>
      <c r="U172" s="17"/>
      <c r="V172" s="17"/>
      <c r="AB172" s="17"/>
      <c r="AC172" s="17"/>
      <c r="AD172" s="17"/>
      <c r="AH172" s="17"/>
      <c r="AI172" s="17"/>
      <c r="AJ172" s="17"/>
      <c r="AL172" s="37"/>
      <c r="AM172" s="37"/>
      <c r="AN172" s="37"/>
      <c r="AO172" s="37"/>
      <c r="AP172" s="37"/>
      <c r="AQ172" s="37"/>
      <c r="AR172" s="37"/>
      <c r="AS172" s="37"/>
    </row>
    <row r="173">
      <c r="A173" s="5"/>
      <c r="L173" s="17"/>
      <c r="M173" s="17"/>
      <c r="N173" s="17"/>
      <c r="T173" s="17"/>
      <c r="U173" s="17"/>
      <c r="V173" s="17"/>
      <c r="AB173" s="17"/>
      <c r="AC173" s="17"/>
      <c r="AD173" s="17"/>
      <c r="AH173" s="17"/>
      <c r="AI173" s="17"/>
      <c r="AJ173" s="17"/>
      <c r="AL173" s="37"/>
      <c r="AM173" s="37"/>
      <c r="AN173" s="37"/>
      <c r="AO173" s="37"/>
      <c r="AP173" s="37"/>
      <c r="AQ173" s="37"/>
      <c r="AR173" s="37"/>
      <c r="AS173" s="37"/>
    </row>
    <row r="174">
      <c r="A174" s="5"/>
      <c r="L174" s="17"/>
      <c r="M174" s="17"/>
      <c r="N174" s="17"/>
      <c r="T174" s="17"/>
      <c r="U174" s="17"/>
      <c r="V174" s="17"/>
      <c r="AB174" s="17"/>
      <c r="AC174" s="17"/>
      <c r="AD174" s="17"/>
      <c r="AH174" s="17"/>
      <c r="AI174" s="17"/>
      <c r="AJ174" s="17"/>
      <c r="AL174" s="37"/>
      <c r="AM174" s="37"/>
      <c r="AN174" s="37"/>
      <c r="AO174" s="37"/>
      <c r="AP174" s="37"/>
      <c r="AQ174" s="37"/>
      <c r="AR174" s="37"/>
      <c r="AS174" s="37"/>
    </row>
    <row r="175">
      <c r="A175" s="5"/>
      <c r="L175" s="17"/>
      <c r="M175" s="17"/>
      <c r="N175" s="17"/>
      <c r="T175" s="17"/>
      <c r="U175" s="17"/>
      <c r="V175" s="17"/>
      <c r="AB175" s="17"/>
      <c r="AC175" s="17"/>
      <c r="AD175" s="17"/>
      <c r="AH175" s="17"/>
      <c r="AI175" s="17"/>
      <c r="AJ175" s="17"/>
      <c r="AL175" s="37"/>
      <c r="AM175" s="37"/>
      <c r="AN175" s="37"/>
      <c r="AO175" s="37"/>
      <c r="AP175" s="37"/>
      <c r="AQ175" s="37"/>
      <c r="AR175" s="37"/>
      <c r="AS175" s="37"/>
    </row>
    <row r="176">
      <c r="A176" s="5"/>
      <c r="L176" s="17"/>
      <c r="M176" s="17"/>
      <c r="N176" s="17"/>
      <c r="T176" s="17"/>
      <c r="U176" s="17"/>
      <c r="V176" s="17"/>
      <c r="AB176" s="17"/>
      <c r="AC176" s="17"/>
      <c r="AD176" s="17"/>
      <c r="AH176" s="17"/>
      <c r="AI176" s="17"/>
      <c r="AJ176" s="17"/>
      <c r="AL176" s="37"/>
      <c r="AM176" s="37"/>
      <c r="AN176" s="37"/>
      <c r="AO176" s="37"/>
      <c r="AP176" s="37"/>
      <c r="AQ176" s="37"/>
      <c r="AR176" s="37"/>
      <c r="AS176" s="37"/>
    </row>
    <row r="177">
      <c r="A177" s="5"/>
      <c r="L177" s="17"/>
      <c r="M177" s="17"/>
      <c r="N177" s="17"/>
      <c r="T177" s="17"/>
      <c r="U177" s="17"/>
      <c r="V177" s="17"/>
      <c r="AB177" s="17"/>
      <c r="AC177" s="17"/>
      <c r="AD177" s="17"/>
      <c r="AH177" s="17"/>
      <c r="AI177" s="17"/>
      <c r="AJ177" s="17"/>
      <c r="AL177" s="37"/>
      <c r="AM177" s="37"/>
      <c r="AN177" s="37"/>
      <c r="AO177" s="37"/>
      <c r="AP177" s="37"/>
      <c r="AQ177" s="37"/>
      <c r="AR177" s="37"/>
      <c r="AS177" s="37"/>
    </row>
    <row r="178">
      <c r="A178" s="5"/>
      <c r="L178" s="17"/>
      <c r="M178" s="17"/>
      <c r="N178" s="17"/>
      <c r="T178" s="17"/>
      <c r="U178" s="17"/>
      <c r="V178" s="17"/>
      <c r="AB178" s="17"/>
      <c r="AC178" s="17"/>
      <c r="AD178" s="17"/>
      <c r="AH178" s="17"/>
      <c r="AI178" s="17"/>
      <c r="AJ178" s="17"/>
      <c r="AL178" s="37"/>
      <c r="AM178" s="37"/>
      <c r="AN178" s="37"/>
      <c r="AO178" s="37"/>
      <c r="AP178" s="37"/>
      <c r="AQ178" s="37"/>
      <c r="AR178" s="37"/>
      <c r="AS178" s="37"/>
    </row>
    <row r="179">
      <c r="A179" s="5"/>
      <c r="L179" s="17"/>
      <c r="M179" s="17"/>
      <c r="N179" s="17"/>
      <c r="T179" s="17"/>
      <c r="U179" s="17"/>
      <c r="V179" s="17"/>
      <c r="AB179" s="17"/>
      <c r="AC179" s="17"/>
      <c r="AD179" s="17"/>
      <c r="AH179" s="17"/>
      <c r="AI179" s="17"/>
      <c r="AJ179" s="17"/>
      <c r="AL179" s="37"/>
      <c r="AM179" s="37"/>
      <c r="AN179" s="37"/>
      <c r="AO179" s="37"/>
      <c r="AP179" s="37"/>
      <c r="AQ179" s="37"/>
      <c r="AR179" s="37"/>
      <c r="AS179" s="37"/>
    </row>
    <row r="180">
      <c r="A180" s="5"/>
      <c r="L180" s="17"/>
      <c r="M180" s="17"/>
      <c r="N180" s="17"/>
      <c r="T180" s="17"/>
      <c r="U180" s="17"/>
      <c r="V180" s="17"/>
      <c r="AB180" s="17"/>
      <c r="AC180" s="17"/>
      <c r="AD180" s="17"/>
      <c r="AH180" s="17"/>
      <c r="AI180" s="17"/>
      <c r="AJ180" s="17"/>
      <c r="AL180" s="37"/>
      <c r="AM180" s="37"/>
      <c r="AN180" s="37"/>
      <c r="AO180" s="37"/>
      <c r="AP180" s="37"/>
      <c r="AQ180" s="37"/>
      <c r="AR180" s="37"/>
      <c r="AS180" s="37"/>
    </row>
    <row r="181">
      <c r="A181" s="5"/>
      <c r="L181" s="17"/>
      <c r="M181" s="17"/>
      <c r="N181" s="17"/>
      <c r="T181" s="17"/>
      <c r="U181" s="17"/>
      <c r="V181" s="17"/>
      <c r="AB181" s="17"/>
      <c r="AC181" s="17"/>
      <c r="AD181" s="17"/>
      <c r="AH181" s="17"/>
      <c r="AI181" s="17"/>
      <c r="AJ181" s="17"/>
      <c r="AL181" s="37"/>
      <c r="AM181" s="37"/>
      <c r="AN181" s="37"/>
      <c r="AO181" s="37"/>
      <c r="AP181" s="37"/>
      <c r="AQ181" s="37"/>
      <c r="AR181" s="37"/>
      <c r="AS181" s="37"/>
    </row>
    <row r="182">
      <c r="A182" s="5"/>
      <c r="L182" s="17"/>
      <c r="M182" s="17"/>
      <c r="N182" s="17"/>
      <c r="T182" s="17"/>
      <c r="U182" s="17"/>
      <c r="V182" s="17"/>
      <c r="AB182" s="17"/>
      <c r="AC182" s="17"/>
      <c r="AD182" s="17"/>
      <c r="AH182" s="17"/>
      <c r="AI182" s="17"/>
      <c r="AJ182" s="17"/>
      <c r="AL182" s="37"/>
      <c r="AM182" s="37"/>
      <c r="AN182" s="37"/>
      <c r="AO182" s="37"/>
      <c r="AP182" s="37"/>
      <c r="AQ182" s="37"/>
      <c r="AR182" s="37"/>
      <c r="AS182" s="37"/>
    </row>
    <row r="183">
      <c r="A183" s="5"/>
      <c r="L183" s="17"/>
      <c r="M183" s="17"/>
      <c r="N183" s="17"/>
      <c r="T183" s="17"/>
      <c r="U183" s="17"/>
      <c r="V183" s="17"/>
      <c r="AB183" s="17"/>
      <c r="AC183" s="17"/>
      <c r="AD183" s="17"/>
      <c r="AH183" s="17"/>
      <c r="AI183" s="17"/>
      <c r="AJ183" s="17"/>
      <c r="AL183" s="37"/>
      <c r="AM183" s="37"/>
      <c r="AN183" s="37"/>
      <c r="AO183" s="37"/>
      <c r="AP183" s="37"/>
      <c r="AQ183" s="37"/>
      <c r="AR183" s="37"/>
      <c r="AS183" s="37"/>
    </row>
    <row r="184">
      <c r="A184" s="5"/>
      <c r="L184" s="17"/>
      <c r="M184" s="17"/>
      <c r="N184" s="17"/>
      <c r="T184" s="17"/>
      <c r="U184" s="17"/>
      <c r="V184" s="17"/>
      <c r="AB184" s="17"/>
      <c r="AC184" s="17"/>
      <c r="AD184" s="17"/>
      <c r="AH184" s="17"/>
      <c r="AI184" s="17"/>
      <c r="AJ184" s="17"/>
      <c r="AL184" s="37"/>
      <c r="AM184" s="37"/>
      <c r="AN184" s="37"/>
      <c r="AO184" s="37"/>
      <c r="AP184" s="37"/>
      <c r="AQ184" s="37"/>
      <c r="AR184" s="37"/>
      <c r="AS184" s="37"/>
    </row>
    <row r="185">
      <c r="A185" s="5"/>
      <c r="L185" s="17"/>
      <c r="M185" s="17"/>
      <c r="N185" s="17"/>
      <c r="T185" s="17"/>
      <c r="U185" s="17"/>
      <c r="V185" s="17"/>
      <c r="AB185" s="17"/>
      <c r="AC185" s="17"/>
      <c r="AD185" s="17"/>
      <c r="AH185" s="17"/>
      <c r="AI185" s="17"/>
      <c r="AJ185" s="17"/>
      <c r="AL185" s="37"/>
      <c r="AM185" s="37"/>
      <c r="AN185" s="37"/>
      <c r="AO185" s="37"/>
      <c r="AP185" s="37"/>
      <c r="AQ185" s="37"/>
      <c r="AR185" s="37"/>
      <c r="AS185" s="37"/>
    </row>
    <row r="186">
      <c r="A186" s="5"/>
      <c r="L186" s="17"/>
      <c r="M186" s="17"/>
      <c r="N186" s="17"/>
      <c r="T186" s="17"/>
      <c r="U186" s="17"/>
      <c r="V186" s="17"/>
      <c r="AB186" s="17"/>
      <c r="AC186" s="17"/>
      <c r="AD186" s="17"/>
      <c r="AH186" s="17"/>
      <c r="AI186" s="17"/>
      <c r="AJ186" s="17"/>
      <c r="AL186" s="37"/>
      <c r="AM186" s="37"/>
      <c r="AN186" s="37"/>
      <c r="AO186" s="37"/>
      <c r="AP186" s="37"/>
      <c r="AQ186" s="37"/>
      <c r="AR186" s="37"/>
      <c r="AS186" s="37"/>
    </row>
    <row r="187">
      <c r="A187" s="5"/>
      <c r="L187" s="17"/>
      <c r="M187" s="17"/>
      <c r="N187" s="17"/>
      <c r="T187" s="17"/>
      <c r="U187" s="17"/>
      <c r="V187" s="17"/>
      <c r="AB187" s="17"/>
      <c r="AC187" s="17"/>
      <c r="AD187" s="17"/>
      <c r="AH187" s="17"/>
      <c r="AI187" s="17"/>
      <c r="AJ187" s="17"/>
      <c r="AL187" s="37"/>
      <c r="AM187" s="37"/>
      <c r="AN187" s="37"/>
      <c r="AO187" s="37"/>
      <c r="AP187" s="37"/>
      <c r="AQ187" s="37"/>
      <c r="AR187" s="37"/>
      <c r="AS187" s="37"/>
    </row>
    <row r="188">
      <c r="A188" s="5"/>
      <c r="L188" s="17"/>
      <c r="M188" s="17"/>
      <c r="N188" s="17"/>
      <c r="T188" s="17"/>
      <c r="U188" s="17"/>
      <c r="V188" s="17"/>
      <c r="AB188" s="17"/>
      <c r="AC188" s="17"/>
      <c r="AD188" s="17"/>
      <c r="AH188" s="17"/>
      <c r="AI188" s="17"/>
      <c r="AJ188" s="17"/>
      <c r="AL188" s="37"/>
      <c r="AM188" s="37"/>
      <c r="AN188" s="37"/>
      <c r="AO188" s="37"/>
      <c r="AP188" s="37"/>
      <c r="AQ188" s="37"/>
      <c r="AR188" s="37"/>
      <c r="AS188" s="37"/>
    </row>
    <row r="189">
      <c r="A189" s="5"/>
      <c r="L189" s="17"/>
      <c r="M189" s="17"/>
      <c r="N189" s="17"/>
      <c r="T189" s="17"/>
      <c r="U189" s="17"/>
      <c r="V189" s="17"/>
      <c r="AB189" s="17"/>
      <c r="AC189" s="17"/>
      <c r="AD189" s="17"/>
      <c r="AH189" s="17"/>
      <c r="AI189" s="17"/>
      <c r="AJ189" s="17"/>
      <c r="AL189" s="37"/>
      <c r="AM189" s="37"/>
      <c r="AN189" s="37"/>
      <c r="AO189" s="37"/>
      <c r="AP189" s="37"/>
      <c r="AQ189" s="37"/>
      <c r="AR189" s="37"/>
      <c r="AS189" s="37"/>
    </row>
    <row r="190">
      <c r="A190" s="5"/>
      <c r="L190" s="17"/>
      <c r="M190" s="17"/>
      <c r="N190" s="17"/>
      <c r="T190" s="17"/>
      <c r="U190" s="17"/>
      <c r="V190" s="17"/>
      <c r="AB190" s="17"/>
      <c r="AC190" s="17"/>
      <c r="AD190" s="17"/>
      <c r="AH190" s="17"/>
      <c r="AI190" s="17"/>
      <c r="AJ190" s="17"/>
      <c r="AL190" s="37"/>
      <c r="AM190" s="37"/>
      <c r="AN190" s="37"/>
      <c r="AO190" s="37"/>
      <c r="AP190" s="37"/>
      <c r="AQ190" s="37"/>
      <c r="AR190" s="37"/>
      <c r="AS190" s="37"/>
    </row>
    <row r="191">
      <c r="A191" s="5"/>
      <c r="L191" s="17"/>
      <c r="M191" s="17"/>
      <c r="N191" s="17"/>
      <c r="T191" s="17"/>
      <c r="U191" s="17"/>
      <c r="V191" s="17"/>
      <c r="AB191" s="17"/>
      <c r="AC191" s="17"/>
      <c r="AD191" s="17"/>
      <c r="AH191" s="17"/>
      <c r="AI191" s="17"/>
      <c r="AJ191" s="17"/>
      <c r="AL191" s="37"/>
      <c r="AM191" s="37"/>
      <c r="AN191" s="37"/>
      <c r="AO191" s="37"/>
      <c r="AP191" s="37"/>
      <c r="AQ191" s="37"/>
      <c r="AR191" s="37"/>
      <c r="AS191" s="37"/>
    </row>
    <row r="192">
      <c r="A192" s="5"/>
      <c r="L192" s="17"/>
      <c r="M192" s="17"/>
      <c r="N192" s="17"/>
      <c r="T192" s="17"/>
      <c r="U192" s="17"/>
      <c r="V192" s="17"/>
      <c r="AB192" s="17"/>
      <c r="AC192" s="17"/>
      <c r="AD192" s="17"/>
      <c r="AH192" s="17"/>
      <c r="AI192" s="17"/>
      <c r="AJ192" s="17"/>
      <c r="AL192" s="37"/>
      <c r="AM192" s="37"/>
      <c r="AN192" s="37"/>
      <c r="AO192" s="37"/>
      <c r="AP192" s="37"/>
      <c r="AQ192" s="37"/>
      <c r="AR192" s="37"/>
      <c r="AS192" s="37"/>
    </row>
    <row r="193">
      <c r="A193" s="5"/>
      <c r="L193" s="17"/>
      <c r="M193" s="17"/>
      <c r="N193" s="17"/>
      <c r="T193" s="17"/>
      <c r="U193" s="17"/>
      <c r="V193" s="17"/>
      <c r="AB193" s="17"/>
      <c r="AC193" s="17"/>
      <c r="AD193" s="17"/>
      <c r="AH193" s="17"/>
      <c r="AI193" s="17"/>
      <c r="AJ193" s="17"/>
      <c r="AL193" s="37"/>
      <c r="AM193" s="37"/>
      <c r="AN193" s="37"/>
      <c r="AO193" s="37"/>
      <c r="AP193" s="37"/>
      <c r="AQ193" s="37"/>
      <c r="AR193" s="37"/>
      <c r="AS193" s="37"/>
    </row>
    <row r="194">
      <c r="A194" s="5"/>
      <c r="L194" s="17"/>
      <c r="M194" s="17"/>
      <c r="N194" s="17"/>
      <c r="T194" s="17"/>
      <c r="U194" s="17"/>
      <c r="V194" s="17"/>
      <c r="AB194" s="17"/>
      <c r="AC194" s="17"/>
      <c r="AD194" s="17"/>
      <c r="AH194" s="17"/>
      <c r="AI194" s="17"/>
      <c r="AJ194" s="17"/>
      <c r="AL194" s="37"/>
      <c r="AM194" s="37"/>
      <c r="AN194" s="37"/>
      <c r="AO194" s="37"/>
      <c r="AP194" s="37"/>
      <c r="AQ194" s="37"/>
      <c r="AR194" s="37"/>
      <c r="AS194" s="37"/>
    </row>
    <row r="195">
      <c r="A195" s="5"/>
      <c r="L195" s="17"/>
      <c r="M195" s="17"/>
      <c r="N195" s="17"/>
      <c r="T195" s="17"/>
      <c r="U195" s="17"/>
      <c r="V195" s="17"/>
      <c r="AB195" s="17"/>
      <c r="AC195" s="17"/>
      <c r="AD195" s="17"/>
      <c r="AH195" s="17"/>
      <c r="AI195" s="17"/>
      <c r="AJ195" s="17"/>
      <c r="AL195" s="37"/>
      <c r="AM195" s="37"/>
      <c r="AN195" s="37"/>
      <c r="AO195" s="37"/>
      <c r="AP195" s="37"/>
      <c r="AQ195" s="37"/>
      <c r="AR195" s="37"/>
      <c r="AS195" s="37"/>
    </row>
    <row r="196">
      <c r="A196" s="5"/>
      <c r="L196" s="17"/>
      <c r="M196" s="17"/>
      <c r="N196" s="17"/>
      <c r="T196" s="17"/>
      <c r="U196" s="17"/>
      <c r="V196" s="17"/>
      <c r="AB196" s="17"/>
      <c r="AC196" s="17"/>
      <c r="AD196" s="17"/>
      <c r="AH196" s="17"/>
      <c r="AI196" s="17"/>
      <c r="AJ196" s="17"/>
      <c r="AL196" s="37"/>
      <c r="AM196" s="37"/>
      <c r="AN196" s="37"/>
      <c r="AO196" s="37"/>
      <c r="AP196" s="37"/>
      <c r="AQ196" s="37"/>
      <c r="AR196" s="37"/>
      <c r="AS196" s="37"/>
    </row>
    <row r="197">
      <c r="A197" s="5"/>
      <c r="L197" s="17"/>
      <c r="M197" s="17"/>
      <c r="N197" s="17"/>
      <c r="T197" s="17"/>
      <c r="U197" s="17"/>
      <c r="V197" s="17"/>
      <c r="AB197" s="17"/>
      <c r="AC197" s="17"/>
      <c r="AD197" s="17"/>
      <c r="AH197" s="17"/>
      <c r="AI197" s="17"/>
      <c r="AJ197" s="17"/>
      <c r="AL197" s="37"/>
      <c r="AM197" s="37"/>
      <c r="AN197" s="37"/>
      <c r="AO197" s="37"/>
      <c r="AP197" s="37"/>
      <c r="AQ197" s="37"/>
      <c r="AR197" s="37"/>
      <c r="AS197" s="37"/>
    </row>
    <row r="198">
      <c r="A198" s="5"/>
      <c r="L198" s="17"/>
      <c r="M198" s="17"/>
      <c r="N198" s="17"/>
      <c r="T198" s="17"/>
      <c r="U198" s="17"/>
      <c r="V198" s="17"/>
      <c r="AB198" s="17"/>
      <c r="AC198" s="17"/>
      <c r="AD198" s="17"/>
      <c r="AH198" s="17"/>
      <c r="AI198" s="17"/>
      <c r="AJ198" s="17"/>
      <c r="AL198" s="37"/>
      <c r="AM198" s="37"/>
      <c r="AN198" s="37"/>
      <c r="AO198" s="37"/>
      <c r="AP198" s="37"/>
      <c r="AQ198" s="37"/>
      <c r="AR198" s="37"/>
      <c r="AS198" s="37"/>
    </row>
    <row r="199">
      <c r="A199" s="5"/>
      <c r="L199" s="17"/>
      <c r="M199" s="17"/>
      <c r="N199" s="17"/>
      <c r="T199" s="17"/>
      <c r="U199" s="17"/>
      <c r="V199" s="17"/>
      <c r="AB199" s="17"/>
      <c r="AC199" s="17"/>
      <c r="AD199" s="17"/>
      <c r="AH199" s="17"/>
      <c r="AI199" s="17"/>
      <c r="AJ199" s="17"/>
      <c r="AL199" s="37"/>
      <c r="AM199" s="37"/>
      <c r="AN199" s="37"/>
      <c r="AO199" s="37"/>
      <c r="AP199" s="37"/>
      <c r="AQ199" s="37"/>
      <c r="AR199" s="37"/>
      <c r="AS199" s="37"/>
    </row>
    <row r="200">
      <c r="A200" s="5"/>
      <c r="L200" s="17"/>
      <c r="M200" s="17"/>
      <c r="N200" s="17"/>
      <c r="T200" s="17"/>
      <c r="U200" s="17"/>
      <c r="V200" s="17"/>
      <c r="AB200" s="17"/>
      <c r="AC200" s="17"/>
      <c r="AD200" s="17"/>
      <c r="AH200" s="17"/>
      <c r="AI200" s="17"/>
      <c r="AJ200" s="17"/>
      <c r="AL200" s="37"/>
      <c r="AM200" s="37"/>
      <c r="AN200" s="37"/>
      <c r="AO200" s="37"/>
      <c r="AP200" s="37"/>
      <c r="AQ200" s="37"/>
      <c r="AR200" s="37"/>
      <c r="AS200" s="37"/>
    </row>
    <row r="201">
      <c r="A201" s="5"/>
      <c r="L201" s="17"/>
      <c r="M201" s="17"/>
      <c r="N201" s="17"/>
      <c r="T201" s="17"/>
      <c r="U201" s="17"/>
      <c r="V201" s="17"/>
      <c r="AB201" s="17"/>
      <c r="AC201" s="17"/>
      <c r="AD201" s="17"/>
      <c r="AH201" s="17"/>
      <c r="AI201" s="17"/>
      <c r="AJ201" s="17"/>
      <c r="AL201" s="37"/>
      <c r="AM201" s="37"/>
      <c r="AN201" s="37"/>
      <c r="AO201" s="37"/>
      <c r="AP201" s="37"/>
      <c r="AQ201" s="37"/>
      <c r="AR201" s="37"/>
      <c r="AS201" s="37"/>
    </row>
    <row r="202">
      <c r="A202" s="5"/>
      <c r="L202" s="17"/>
      <c r="M202" s="17"/>
      <c r="N202" s="17"/>
      <c r="T202" s="17"/>
      <c r="U202" s="17"/>
      <c r="V202" s="17"/>
      <c r="AB202" s="17"/>
      <c r="AC202" s="17"/>
      <c r="AD202" s="17"/>
      <c r="AH202" s="17"/>
      <c r="AI202" s="17"/>
      <c r="AJ202" s="17"/>
      <c r="AL202" s="37"/>
      <c r="AM202" s="37"/>
      <c r="AN202" s="37"/>
      <c r="AO202" s="37"/>
      <c r="AP202" s="37"/>
      <c r="AQ202" s="37"/>
      <c r="AR202" s="37"/>
      <c r="AS202" s="37"/>
    </row>
    <row r="203">
      <c r="A203" s="5"/>
      <c r="L203" s="17"/>
      <c r="M203" s="17"/>
      <c r="N203" s="17"/>
      <c r="T203" s="17"/>
      <c r="U203" s="17"/>
      <c r="V203" s="17"/>
      <c r="AB203" s="17"/>
      <c r="AC203" s="17"/>
      <c r="AD203" s="17"/>
      <c r="AH203" s="17"/>
      <c r="AI203" s="17"/>
      <c r="AJ203" s="17"/>
      <c r="AL203" s="37"/>
      <c r="AM203" s="37"/>
      <c r="AN203" s="37"/>
      <c r="AO203" s="37"/>
      <c r="AP203" s="37"/>
      <c r="AQ203" s="37"/>
      <c r="AR203" s="37"/>
      <c r="AS203" s="37"/>
    </row>
    <row r="204">
      <c r="A204" s="5"/>
      <c r="L204" s="17"/>
      <c r="M204" s="17"/>
      <c r="N204" s="17"/>
      <c r="T204" s="17"/>
      <c r="U204" s="17"/>
      <c r="V204" s="17"/>
      <c r="AB204" s="17"/>
      <c r="AC204" s="17"/>
      <c r="AD204" s="17"/>
      <c r="AH204" s="17"/>
      <c r="AI204" s="17"/>
      <c r="AJ204" s="17"/>
      <c r="AL204" s="37"/>
      <c r="AM204" s="37"/>
      <c r="AN204" s="37"/>
      <c r="AO204" s="37"/>
      <c r="AP204" s="37"/>
      <c r="AQ204" s="37"/>
      <c r="AR204" s="37"/>
      <c r="AS204" s="37"/>
    </row>
    <row r="205">
      <c r="A205" s="5"/>
      <c r="L205" s="17"/>
      <c r="M205" s="17"/>
      <c r="N205" s="17"/>
      <c r="T205" s="17"/>
      <c r="U205" s="17"/>
      <c r="V205" s="17"/>
      <c r="AB205" s="17"/>
      <c r="AC205" s="17"/>
      <c r="AD205" s="17"/>
      <c r="AH205" s="17"/>
      <c r="AI205" s="17"/>
      <c r="AJ205" s="17"/>
      <c r="AL205" s="37"/>
      <c r="AM205" s="37"/>
      <c r="AN205" s="37"/>
      <c r="AO205" s="37"/>
      <c r="AP205" s="37"/>
      <c r="AQ205" s="37"/>
      <c r="AR205" s="37"/>
      <c r="AS205" s="37"/>
    </row>
    <row r="206">
      <c r="A206" s="5"/>
      <c r="L206" s="17"/>
      <c r="M206" s="17"/>
      <c r="N206" s="17"/>
      <c r="T206" s="17"/>
      <c r="U206" s="17"/>
      <c r="V206" s="17"/>
      <c r="AB206" s="17"/>
      <c r="AC206" s="17"/>
      <c r="AD206" s="17"/>
      <c r="AH206" s="17"/>
      <c r="AI206" s="17"/>
      <c r="AJ206" s="17"/>
      <c r="AL206" s="37"/>
      <c r="AM206" s="37"/>
      <c r="AN206" s="37"/>
      <c r="AO206" s="37"/>
      <c r="AP206" s="37"/>
      <c r="AQ206" s="37"/>
      <c r="AR206" s="37"/>
      <c r="AS206" s="37"/>
    </row>
    <row r="207">
      <c r="A207" s="5"/>
      <c r="L207" s="17"/>
      <c r="M207" s="17"/>
      <c r="N207" s="17"/>
      <c r="T207" s="17"/>
      <c r="U207" s="17"/>
      <c r="V207" s="17"/>
      <c r="AB207" s="17"/>
      <c r="AC207" s="17"/>
      <c r="AD207" s="17"/>
      <c r="AH207" s="17"/>
      <c r="AI207" s="17"/>
      <c r="AJ207" s="17"/>
      <c r="AL207" s="37"/>
      <c r="AM207" s="37"/>
      <c r="AN207" s="37"/>
      <c r="AO207" s="37"/>
      <c r="AP207" s="37"/>
      <c r="AQ207" s="37"/>
      <c r="AR207" s="37"/>
      <c r="AS207" s="37"/>
    </row>
    <row r="208">
      <c r="A208" s="5"/>
      <c r="L208" s="17"/>
      <c r="M208" s="17"/>
      <c r="N208" s="17"/>
      <c r="T208" s="17"/>
      <c r="U208" s="17"/>
      <c r="V208" s="17"/>
      <c r="AB208" s="17"/>
      <c r="AC208" s="17"/>
      <c r="AD208" s="17"/>
      <c r="AH208" s="17"/>
      <c r="AI208" s="17"/>
      <c r="AJ208" s="17"/>
      <c r="AL208" s="37"/>
      <c r="AM208" s="37"/>
      <c r="AN208" s="37"/>
      <c r="AO208" s="37"/>
      <c r="AP208" s="37"/>
      <c r="AQ208" s="37"/>
      <c r="AR208" s="37"/>
      <c r="AS208" s="37"/>
    </row>
    <row r="209">
      <c r="A209" s="5"/>
      <c r="L209" s="17"/>
      <c r="M209" s="17"/>
      <c r="N209" s="17"/>
      <c r="T209" s="17"/>
      <c r="U209" s="17"/>
      <c r="V209" s="17"/>
      <c r="AB209" s="17"/>
      <c r="AC209" s="17"/>
      <c r="AD209" s="17"/>
      <c r="AH209" s="17"/>
      <c r="AI209" s="17"/>
      <c r="AJ209" s="17"/>
      <c r="AL209" s="37"/>
      <c r="AM209" s="37"/>
      <c r="AN209" s="37"/>
      <c r="AO209" s="37"/>
      <c r="AP209" s="37"/>
      <c r="AQ209" s="37"/>
      <c r="AR209" s="37"/>
      <c r="AS209" s="37"/>
    </row>
    <row r="210">
      <c r="A210" s="5"/>
      <c r="L210" s="17"/>
      <c r="M210" s="17"/>
      <c r="N210" s="17"/>
      <c r="T210" s="17"/>
      <c r="U210" s="17"/>
      <c r="V210" s="17"/>
      <c r="AB210" s="17"/>
      <c r="AC210" s="17"/>
      <c r="AD210" s="17"/>
      <c r="AH210" s="17"/>
      <c r="AI210" s="17"/>
      <c r="AJ210" s="17"/>
      <c r="AL210" s="37"/>
      <c r="AM210" s="37"/>
      <c r="AN210" s="37"/>
      <c r="AO210" s="37"/>
      <c r="AP210" s="37"/>
      <c r="AQ210" s="37"/>
      <c r="AR210" s="37"/>
      <c r="AS210" s="37"/>
    </row>
    <row r="211">
      <c r="A211" s="5"/>
      <c r="L211" s="17"/>
      <c r="M211" s="17"/>
      <c r="N211" s="17"/>
      <c r="T211" s="17"/>
      <c r="U211" s="17"/>
      <c r="V211" s="17"/>
      <c r="AB211" s="17"/>
      <c r="AC211" s="17"/>
      <c r="AD211" s="17"/>
      <c r="AH211" s="17"/>
      <c r="AI211" s="17"/>
      <c r="AJ211" s="17"/>
      <c r="AL211" s="37"/>
      <c r="AM211" s="37"/>
      <c r="AN211" s="37"/>
      <c r="AO211" s="37"/>
      <c r="AP211" s="37"/>
      <c r="AQ211" s="37"/>
      <c r="AR211" s="37"/>
      <c r="AS211" s="37"/>
    </row>
    <row r="212">
      <c r="A212" s="5"/>
      <c r="L212" s="17"/>
      <c r="M212" s="17"/>
      <c r="N212" s="17"/>
      <c r="T212" s="17"/>
      <c r="U212" s="17"/>
      <c r="V212" s="17"/>
      <c r="AB212" s="17"/>
      <c r="AC212" s="17"/>
      <c r="AD212" s="17"/>
      <c r="AH212" s="17"/>
      <c r="AI212" s="17"/>
      <c r="AJ212" s="17"/>
      <c r="AL212" s="37"/>
      <c r="AM212" s="37"/>
      <c r="AN212" s="37"/>
      <c r="AO212" s="37"/>
      <c r="AP212" s="37"/>
      <c r="AQ212" s="37"/>
      <c r="AR212" s="37"/>
      <c r="AS212" s="37"/>
    </row>
    <row r="213">
      <c r="A213" s="5"/>
      <c r="L213" s="17"/>
      <c r="M213" s="17"/>
      <c r="N213" s="17"/>
      <c r="T213" s="17"/>
      <c r="U213" s="17"/>
      <c r="V213" s="17"/>
      <c r="AB213" s="17"/>
      <c r="AC213" s="17"/>
      <c r="AD213" s="17"/>
      <c r="AH213" s="17"/>
      <c r="AI213" s="17"/>
      <c r="AJ213" s="17"/>
      <c r="AL213" s="37"/>
      <c r="AM213" s="37"/>
      <c r="AN213" s="37"/>
      <c r="AO213" s="37"/>
      <c r="AP213" s="37"/>
      <c r="AQ213" s="37"/>
      <c r="AR213" s="37"/>
      <c r="AS213" s="37"/>
    </row>
    <row r="214">
      <c r="A214" s="5"/>
      <c r="L214" s="17"/>
      <c r="M214" s="17"/>
      <c r="N214" s="17"/>
      <c r="T214" s="17"/>
      <c r="U214" s="17"/>
      <c r="V214" s="17"/>
      <c r="AB214" s="17"/>
      <c r="AC214" s="17"/>
      <c r="AD214" s="17"/>
      <c r="AH214" s="17"/>
      <c r="AI214" s="17"/>
      <c r="AJ214" s="17"/>
      <c r="AL214" s="37"/>
      <c r="AM214" s="37"/>
      <c r="AN214" s="37"/>
      <c r="AO214" s="37"/>
      <c r="AP214" s="37"/>
      <c r="AQ214" s="37"/>
      <c r="AR214" s="37"/>
      <c r="AS214" s="37"/>
    </row>
    <row r="215">
      <c r="A215" s="5"/>
      <c r="L215" s="17"/>
      <c r="M215" s="17"/>
      <c r="N215" s="17"/>
      <c r="T215" s="17"/>
      <c r="U215" s="17"/>
      <c r="V215" s="17"/>
      <c r="AB215" s="17"/>
      <c r="AC215" s="17"/>
      <c r="AD215" s="17"/>
      <c r="AH215" s="17"/>
      <c r="AI215" s="17"/>
      <c r="AJ215" s="17"/>
      <c r="AL215" s="37"/>
      <c r="AM215" s="37"/>
      <c r="AN215" s="37"/>
      <c r="AO215" s="37"/>
      <c r="AP215" s="37"/>
      <c r="AQ215" s="37"/>
      <c r="AR215" s="37"/>
      <c r="AS215" s="37"/>
    </row>
    <row r="216">
      <c r="A216" s="5"/>
      <c r="L216" s="17"/>
      <c r="M216" s="17"/>
      <c r="N216" s="17"/>
      <c r="T216" s="17"/>
      <c r="U216" s="17"/>
      <c r="V216" s="17"/>
      <c r="AB216" s="17"/>
      <c r="AC216" s="17"/>
      <c r="AD216" s="17"/>
      <c r="AH216" s="17"/>
      <c r="AI216" s="17"/>
      <c r="AJ216" s="17"/>
      <c r="AL216" s="37"/>
      <c r="AM216" s="37"/>
      <c r="AN216" s="37"/>
      <c r="AO216" s="37"/>
      <c r="AP216" s="37"/>
      <c r="AQ216" s="37"/>
      <c r="AR216" s="37"/>
      <c r="AS216" s="37"/>
    </row>
    <row r="217">
      <c r="A217" s="5"/>
      <c r="L217" s="17"/>
      <c r="M217" s="17"/>
      <c r="N217" s="17"/>
      <c r="T217" s="17"/>
      <c r="U217" s="17"/>
      <c r="V217" s="17"/>
      <c r="AB217" s="17"/>
      <c r="AC217" s="17"/>
      <c r="AD217" s="17"/>
      <c r="AH217" s="17"/>
      <c r="AI217" s="17"/>
      <c r="AJ217" s="17"/>
      <c r="AL217" s="37"/>
      <c r="AM217" s="37"/>
      <c r="AN217" s="37"/>
      <c r="AO217" s="37"/>
      <c r="AP217" s="37"/>
      <c r="AQ217" s="37"/>
      <c r="AR217" s="37"/>
      <c r="AS217" s="37"/>
    </row>
    <row r="218">
      <c r="A218" s="5"/>
      <c r="L218" s="17"/>
      <c r="M218" s="17"/>
      <c r="N218" s="17"/>
      <c r="T218" s="17"/>
      <c r="U218" s="17"/>
      <c r="V218" s="17"/>
      <c r="AB218" s="17"/>
      <c r="AC218" s="17"/>
      <c r="AD218" s="17"/>
      <c r="AH218" s="17"/>
      <c r="AI218" s="17"/>
      <c r="AJ218" s="17"/>
      <c r="AL218" s="37"/>
      <c r="AM218" s="37"/>
      <c r="AN218" s="37"/>
      <c r="AO218" s="37"/>
      <c r="AP218" s="37"/>
      <c r="AQ218" s="37"/>
      <c r="AR218" s="37"/>
      <c r="AS218" s="37"/>
    </row>
    <row r="219">
      <c r="A219" s="5"/>
      <c r="L219" s="17"/>
      <c r="M219" s="17"/>
      <c r="N219" s="17"/>
      <c r="T219" s="17"/>
      <c r="U219" s="17"/>
      <c r="V219" s="17"/>
      <c r="AB219" s="17"/>
      <c r="AC219" s="17"/>
      <c r="AD219" s="17"/>
      <c r="AH219" s="17"/>
      <c r="AI219" s="17"/>
      <c r="AJ219" s="17"/>
      <c r="AL219" s="37"/>
      <c r="AM219" s="37"/>
      <c r="AN219" s="37"/>
      <c r="AO219" s="37"/>
      <c r="AP219" s="37"/>
      <c r="AQ219" s="37"/>
      <c r="AR219" s="37"/>
      <c r="AS219" s="37"/>
    </row>
    <row r="220">
      <c r="A220" s="5"/>
      <c r="L220" s="17"/>
      <c r="M220" s="17"/>
      <c r="N220" s="17"/>
      <c r="T220" s="17"/>
      <c r="U220" s="17"/>
      <c r="V220" s="17"/>
      <c r="AB220" s="17"/>
      <c r="AC220" s="17"/>
      <c r="AD220" s="17"/>
      <c r="AH220" s="17"/>
      <c r="AI220" s="17"/>
      <c r="AJ220" s="17"/>
      <c r="AL220" s="37"/>
      <c r="AM220" s="37"/>
      <c r="AN220" s="37"/>
      <c r="AO220" s="37"/>
      <c r="AP220" s="37"/>
      <c r="AQ220" s="37"/>
      <c r="AR220" s="37"/>
      <c r="AS220" s="37"/>
    </row>
    <row r="221">
      <c r="A221" s="5"/>
      <c r="L221" s="17"/>
      <c r="M221" s="17"/>
      <c r="N221" s="17"/>
      <c r="T221" s="17"/>
      <c r="U221" s="17"/>
      <c r="V221" s="17"/>
      <c r="AB221" s="17"/>
      <c r="AC221" s="17"/>
      <c r="AD221" s="17"/>
      <c r="AH221" s="17"/>
      <c r="AI221" s="17"/>
      <c r="AJ221" s="17"/>
      <c r="AL221" s="37"/>
      <c r="AM221" s="37"/>
      <c r="AN221" s="37"/>
      <c r="AO221" s="37"/>
      <c r="AP221" s="37"/>
      <c r="AQ221" s="37"/>
      <c r="AR221" s="37"/>
      <c r="AS221" s="37"/>
    </row>
    <row r="222">
      <c r="A222" s="5"/>
      <c r="L222" s="17"/>
      <c r="M222" s="17"/>
      <c r="N222" s="17"/>
      <c r="T222" s="17"/>
      <c r="U222" s="17"/>
      <c r="V222" s="17"/>
      <c r="AB222" s="17"/>
      <c r="AC222" s="17"/>
      <c r="AD222" s="17"/>
      <c r="AH222" s="17"/>
      <c r="AI222" s="17"/>
      <c r="AJ222" s="17"/>
      <c r="AL222" s="37"/>
      <c r="AM222" s="37"/>
      <c r="AN222" s="37"/>
      <c r="AO222" s="37"/>
      <c r="AP222" s="37"/>
      <c r="AQ222" s="37"/>
      <c r="AR222" s="37"/>
      <c r="AS222" s="37"/>
    </row>
    <row r="223">
      <c r="A223" s="5"/>
      <c r="L223" s="17"/>
      <c r="M223" s="17"/>
      <c r="N223" s="17"/>
      <c r="T223" s="17"/>
      <c r="U223" s="17"/>
      <c r="V223" s="17"/>
      <c r="AB223" s="17"/>
      <c r="AC223" s="17"/>
      <c r="AD223" s="17"/>
      <c r="AH223" s="17"/>
      <c r="AI223" s="17"/>
      <c r="AJ223" s="17"/>
      <c r="AL223" s="37"/>
      <c r="AM223" s="37"/>
      <c r="AN223" s="37"/>
      <c r="AO223" s="37"/>
      <c r="AP223" s="37"/>
      <c r="AQ223" s="37"/>
      <c r="AR223" s="37"/>
      <c r="AS223" s="37"/>
    </row>
    <row r="224">
      <c r="A224" s="5"/>
      <c r="L224" s="17"/>
      <c r="M224" s="17"/>
      <c r="N224" s="17"/>
      <c r="T224" s="17"/>
      <c r="U224" s="17"/>
      <c r="V224" s="17"/>
      <c r="AB224" s="17"/>
      <c r="AC224" s="17"/>
      <c r="AD224" s="17"/>
      <c r="AH224" s="17"/>
      <c r="AI224" s="17"/>
      <c r="AJ224" s="17"/>
      <c r="AL224" s="37"/>
      <c r="AM224" s="37"/>
      <c r="AN224" s="37"/>
      <c r="AO224" s="37"/>
      <c r="AP224" s="37"/>
      <c r="AQ224" s="37"/>
      <c r="AR224" s="37"/>
      <c r="AS224" s="37"/>
    </row>
    <row r="225">
      <c r="A225" s="5"/>
      <c r="L225" s="17"/>
      <c r="M225" s="17"/>
      <c r="N225" s="17"/>
      <c r="T225" s="17"/>
      <c r="U225" s="17"/>
      <c r="V225" s="17"/>
      <c r="AB225" s="17"/>
      <c r="AC225" s="17"/>
      <c r="AD225" s="17"/>
      <c r="AH225" s="17"/>
      <c r="AI225" s="17"/>
      <c r="AJ225" s="17"/>
      <c r="AL225" s="37"/>
      <c r="AM225" s="37"/>
      <c r="AN225" s="37"/>
      <c r="AO225" s="37"/>
      <c r="AP225" s="37"/>
      <c r="AQ225" s="37"/>
      <c r="AR225" s="37"/>
      <c r="AS225" s="37"/>
    </row>
    <row r="226">
      <c r="A226" s="5"/>
      <c r="L226" s="17"/>
      <c r="M226" s="17"/>
      <c r="N226" s="17"/>
      <c r="T226" s="17"/>
      <c r="U226" s="17"/>
      <c r="V226" s="17"/>
      <c r="AB226" s="17"/>
      <c r="AC226" s="17"/>
      <c r="AD226" s="17"/>
      <c r="AH226" s="17"/>
      <c r="AI226" s="17"/>
      <c r="AJ226" s="17"/>
      <c r="AL226" s="37"/>
      <c r="AM226" s="37"/>
      <c r="AN226" s="37"/>
      <c r="AO226" s="37"/>
      <c r="AP226" s="37"/>
      <c r="AQ226" s="37"/>
      <c r="AR226" s="37"/>
      <c r="AS226" s="37"/>
    </row>
    <row r="227">
      <c r="A227" s="5"/>
      <c r="L227" s="17"/>
      <c r="M227" s="17"/>
      <c r="N227" s="17"/>
      <c r="T227" s="17"/>
      <c r="U227" s="17"/>
      <c r="V227" s="17"/>
      <c r="AB227" s="17"/>
      <c r="AC227" s="17"/>
      <c r="AD227" s="17"/>
      <c r="AH227" s="17"/>
      <c r="AI227" s="17"/>
      <c r="AJ227" s="17"/>
      <c r="AL227" s="37"/>
      <c r="AM227" s="37"/>
      <c r="AN227" s="37"/>
      <c r="AO227" s="37"/>
      <c r="AP227" s="37"/>
      <c r="AQ227" s="37"/>
      <c r="AR227" s="37"/>
      <c r="AS227" s="37"/>
    </row>
    <row r="228">
      <c r="A228" s="5"/>
      <c r="L228" s="17"/>
      <c r="M228" s="17"/>
      <c r="N228" s="17"/>
      <c r="T228" s="17"/>
      <c r="U228" s="17"/>
      <c r="V228" s="17"/>
      <c r="AB228" s="17"/>
      <c r="AC228" s="17"/>
      <c r="AD228" s="17"/>
      <c r="AH228" s="17"/>
      <c r="AI228" s="17"/>
      <c r="AJ228" s="17"/>
      <c r="AL228" s="37"/>
      <c r="AM228" s="37"/>
      <c r="AN228" s="37"/>
      <c r="AO228" s="37"/>
      <c r="AP228" s="37"/>
      <c r="AQ228" s="37"/>
      <c r="AR228" s="37"/>
      <c r="AS228" s="37"/>
    </row>
    <row r="229">
      <c r="A229" s="5"/>
      <c r="L229" s="17"/>
      <c r="M229" s="17"/>
      <c r="N229" s="17"/>
      <c r="T229" s="17"/>
      <c r="U229" s="17"/>
      <c r="V229" s="17"/>
      <c r="AB229" s="17"/>
      <c r="AC229" s="17"/>
      <c r="AD229" s="17"/>
      <c r="AH229" s="17"/>
      <c r="AI229" s="17"/>
      <c r="AJ229" s="17"/>
      <c r="AL229" s="37"/>
      <c r="AM229" s="37"/>
      <c r="AN229" s="37"/>
      <c r="AO229" s="37"/>
      <c r="AP229" s="37"/>
      <c r="AQ229" s="37"/>
      <c r="AR229" s="37"/>
      <c r="AS229" s="37"/>
    </row>
    <row r="230">
      <c r="A230" s="5"/>
      <c r="L230" s="17"/>
      <c r="M230" s="17"/>
      <c r="N230" s="17"/>
      <c r="T230" s="17"/>
      <c r="U230" s="17"/>
      <c r="V230" s="17"/>
      <c r="AB230" s="17"/>
      <c r="AC230" s="17"/>
      <c r="AD230" s="17"/>
      <c r="AH230" s="17"/>
      <c r="AI230" s="17"/>
      <c r="AJ230" s="17"/>
      <c r="AL230" s="37"/>
      <c r="AM230" s="37"/>
      <c r="AN230" s="37"/>
      <c r="AO230" s="37"/>
      <c r="AP230" s="37"/>
      <c r="AQ230" s="37"/>
      <c r="AR230" s="37"/>
      <c r="AS230" s="37"/>
    </row>
    <row r="231">
      <c r="A231" s="5"/>
      <c r="L231" s="17"/>
      <c r="M231" s="17"/>
      <c r="N231" s="17"/>
      <c r="T231" s="17"/>
      <c r="U231" s="17"/>
      <c r="V231" s="17"/>
      <c r="AB231" s="17"/>
      <c r="AC231" s="17"/>
      <c r="AD231" s="17"/>
      <c r="AH231" s="17"/>
      <c r="AI231" s="17"/>
      <c r="AJ231" s="17"/>
      <c r="AL231" s="37"/>
      <c r="AM231" s="37"/>
      <c r="AN231" s="37"/>
      <c r="AO231" s="37"/>
      <c r="AP231" s="37"/>
      <c r="AQ231" s="37"/>
      <c r="AR231" s="37"/>
      <c r="AS231" s="37"/>
    </row>
    <row r="232">
      <c r="A232" s="5"/>
      <c r="L232" s="17"/>
      <c r="M232" s="17"/>
      <c r="N232" s="17"/>
      <c r="T232" s="17"/>
      <c r="U232" s="17"/>
      <c r="V232" s="17"/>
      <c r="AB232" s="17"/>
      <c r="AC232" s="17"/>
      <c r="AD232" s="17"/>
      <c r="AH232" s="17"/>
      <c r="AI232" s="17"/>
      <c r="AJ232" s="17"/>
      <c r="AL232" s="37"/>
      <c r="AM232" s="37"/>
      <c r="AN232" s="37"/>
      <c r="AO232" s="37"/>
      <c r="AP232" s="37"/>
      <c r="AQ232" s="37"/>
      <c r="AR232" s="37"/>
      <c r="AS232" s="37"/>
    </row>
    <row r="233">
      <c r="A233" s="5"/>
      <c r="L233" s="17"/>
      <c r="M233" s="17"/>
      <c r="N233" s="17"/>
      <c r="T233" s="17"/>
      <c r="U233" s="17"/>
      <c r="V233" s="17"/>
      <c r="AB233" s="17"/>
      <c r="AC233" s="17"/>
      <c r="AD233" s="17"/>
      <c r="AH233" s="17"/>
      <c r="AI233" s="17"/>
      <c r="AJ233" s="17"/>
      <c r="AL233" s="37"/>
      <c r="AM233" s="37"/>
      <c r="AN233" s="37"/>
      <c r="AO233" s="37"/>
      <c r="AP233" s="37"/>
      <c r="AQ233" s="37"/>
      <c r="AR233" s="37"/>
      <c r="AS233" s="37"/>
    </row>
    <row r="234">
      <c r="A234" s="5"/>
      <c r="L234" s="17"/>
      <c r="M234" s="17"/>
      <c r="N234" s="17"/>
      <c r="T234" s="17"/>
      <c r="U234" s="17"/>
      <c r="V234" s="17"/>
      <c r="AB234" s="17"/>
      <c r="AC234" s="17"/>
      <c r="AD234" s="17"/>
      <c r="AH234" s="17"/>
      <c r="AI234" s="17"/>
      <c r="AJ234" s="17"/>
      <c r="AL234" s="37"/>
      <c r="AM234" s="37"/>
      <c r="AN234" s="37"/>
      <c r="AO234" s="37"/>
      <c r="AP234" s="37"/>
      <c r="AQ234" s="37"/>
      <c r="AR234" s="37"/>
      <c r="AS234" s="37"/>
    </row>
    <row r="235">
      <c r="A235" s="5"/>
      <c r="L235" s="17"/>
      <c r="M235" s="17"/>
      <c r="N235" s="17"/>
      <c r="T235" s="17"/>
      <c r="U235" s="17"/>
      <c r="V235" s="17"/>
      <c r="AB235" s="17"/>
      <c r="AC235" s="17"/>
      <c r="AD235" s="17"/>
      <c r="AH235" s="17"/>
      <c r="AI235" s="17"/>
      <c r="AJ235" s="17"/>
      <c r="AL235" s="37"/>
      <c r="AM235" s="37"/>
      <c r="AN235" s="37"/>
      <c r="AO235" s="37"/>
      <c r="AP235" s="37"/>
      <c r="AQ235" s="37"/>
      <c r="AR235" s="37"/>
      <c r="AS235" s="37"/>
    </row>
    <row r="236">
      <c r="A236" s="5"/>
      <c r="L236" s="17"/>
      <c r="M236" s="17"/>
      <c r="N236" s="17"/>
      <c r="T236" s="17"/>
      <c r="U236" s="17"/>
      <c r="V236" s="17"/>
      <c r="AB236" s="17"/>
      <c r="AC236" s="17"/>
      <c r="AD236" s="17"/>
      <c r="AH236" s="17"/>
      <c r="AI236" s="17"/>
      <c r="AJ236" s="17"/>
      <c r="AL236" s="37"/>
      <c r="AM236" s="37"/>
      <c r="AN236" s="37"/>
      <c r="AO236" s="37"/>
      <c r="AP236" s="37"/>
      <c r="AQ236" s="37"/>
      <c r="AR236" s="37"/>
      <c r="AS236" s="37"/>
    </row>
    <row r="237">
      <c r="A237" s="5"/>
      <c r="L237" s="17"/>
      <c r="M237" s="17"/>
      <c r="N237" s="17"/>
      <c r="T237" s="17"/>
      <c r="U237" s="17"/>
      <c r="V237" s="17"/>
      <c r="AB237" s="17"/>
      <c r="AC237" s="17"/>
      <c r="AD237" s="17"/>
      <c r="AH237" s="17"/>
      <c r="AI237" s="17"/>
      <c r="AJ237" s="17"/>
      <c r="AL237" s="37"/>
      <c r="AM237" s="37"/>
      <c r="AN237" s="37"/>
      <c r="AO237" s="37"/>
      <c r="AP237" s="37"/>
      <c r="AQ237" s="37"/>
      <c r="AR237" s="37"/>
      <c r="AS237" s="37"/>
    </row>
    <row r="238">
      <c r="A238" s="5"/>
      <c r="L238" s="17"/>
      <c r="M238" s="17"/>
      <c r="N238" s="17"/>
      <c r="T238" s="17"/>
      <c r="U238" s="17"/>
      <c r="V238" s="17"/>
      <c r="AB238" s="17"/>
      <c r="AC238" s="17"/>
      <c r="AD238" s="17"/>
      <c r="AH238" s="17"/>
      <c r="AI238" s="17"/>
      <c r="AJ238" s="17"/>
      <c r="AL238" s="37"/>
      <c r="AM238" s="37"/>
      <c r="AN238" s="37"/>
      <c r="AO238" s="37"/>
      <c r="AP238" s="37"/>
      <c r="AQ238" s="37"/>
      <c r="AR238" s="37"/>
      <c r="AS238" s="37"/>
    </row>
    <row r="239">
      <c r="A239" s="5"/>
      <c r="L239" s="17"/>
      <c r="M239" s="17"/>
      <c r="N239" s="17"/>
      <c r="T239" s="17"/>
      <c r="U239" s="17"/>
      <c r="V239" s="17"/>
      <c r="AB239" s="17"/>
      <c r="AC239" s="17"/>
      <c r="AD239" s="17"/>
      <c r="AH239" s="17"/>
      <c r="AI239" s="17"/>
      <c r="AJ239" s="17"/>
      <c r="AL239" s="37"/>
      <c r="AM239" s="37"/>
      <c r="AN239" s="37"/>
      <c r="AO239" s="37"/>
      <c r="AP239" s="37"/>
      <c r="AQ239" s="37"/>
      <c r="AR239" s="37"/>
      <c r="AS239" s="37"/>
    </row>
    <row r="240">
      <c r="A240" s="5"/>
      <c r="L240" s="17"/>
      <c r="M240" s="17"/>
      <c r="N240" s="17"/>
      <c r="T240" s="17"/>
      <c r="U240" s="17"/>
      <c r="V240" s="17"/>
      <c r="AB240" s="17"/>
      <c r="AC240" s="17"/>
      <c r="AD240" s="17"/>
      <c r="AH240" s="17"/>
      <c r="AI240" s="17"/>
      <c r="AJ240" s="17"/>
      <c r="AL240" s="37"/>
      <c r="AM240" s="37"/>
      <c r="AN240" s="37"/>
      <c r="AO240" s="37"/>
      <c r="AP240" s="37"/>
      <c r="AQ240" s="37"/>
      <c r="AR240" s="37"/>
      <c r="AS240" s="37"/>
    </row>
    <row r="241">
      <c r="A241" s="5"/>
      <c r="L241" s="17"/>
      <c r="M241" s="17"/>
      <c r="N241" s="17"/>
      <c r="T241" s="17"/>
      <c r="U241" s="17"/>
      <c r="V241" s="17"/>
      <c r="AB241" s="17"/>
      <c r="AC241" s="17"/>
      <c r="AD241" s="17"/>
      <c r="AH241" s="17"/>
      <c r="AI241" s="17"/>
      <c r="AJ241" s="17"/>
      <c r="AL241" s="37"/>
      <c r="AM241" s="37"/>
      <c r="AN241" s="37"/>
      <c r="AO241" s="37"/>
      <c r="AP241" s="37"/>
      <c r="AQ241" s="37"/>
      <c r="AR241" s="37"/>
      <c r="AS241" s="37"/>
    </row>
    <row r="242">
      <c r="A242" s="5"/>
      <c r="L242" s="17"/>
      <c r="M242" s="17"/>
      <c r="N242" s="17"/>
      <c r="T242" s="17"/>
      <c r="U242" s="17"/>
      <c r="V242" s="17"/>
      <c r="AB242" s="17"/>
      <c r="AC242" s="17"/>
      <c r="AD242" s="17"/>
      <c r="AH242" s="17"/>
      <c r="AI242" s="17"/>
      <c r="AJ242" s="17"/>
      <c r="AL242" s="37"/>
      <c r="AM242" s="37"/>
      <c r="AN242" s="37"/>
      <c r="AO242" s="37"/>
      <c r="AP242" s="37"/>
      <c r="AQ242" s="37"/>
      <c r="AR242" s="37"/>
      <c r="AS242" s="37"/>
    </row>
    <row r="243">
      <c r="A243" s="5"/>
      <c r="L243" s="17"/>
      <c r="M243" s="17"/>
      <c r="N243" s="17"/>
      <c r="T243" s="17"/>
      <c r="U243" s="17"/>
      <c r="V243" s="17"/>
      <c r="AB243" s="17"/>
      <c r="AC243" s="17"/>
      <c r="AD243" s="17"/>
      <c r="AH243" s="17"/>
      <c r="AI243" s="17"/>
      <c r="AJ243" s="17"/>
      <c r="AL243" s="37"/>
      <c r="AM243" s="37"/>
      <c r="AN243" s="37"/>
      <c r="AO243" s="37"/>
      <c r="AP243" s="37"/>
      <c r="AQ243" s="37"/>
      <c r="AR243" s="37"/>
      <c r="AS243" s="37"/>
    </row>
    <row r="244">
      <c r="A244" s="5"/>
      <c r="L244" s="17"/>
      <c r="M244" s="17"/>
      <c r="N244" s="17"/>
      <c r="T244" s="17"/>
      <c r="U244" s="17"/>
      <c r="V244" s="17"/>
      <c r="AB244" s="17"/>
      <c r="AC244" s="17"/>
      <c r="AD244" s="17"/>
      <c r="AH244" s="17"/>
      <c r="AI244" s="17"/>
      <c r="AJ244" s="17"/>
      <c r="AL244" s="37"/>
      <c r="AM244" s="37"/>
      <c r="AN244" s="37"/>
      <c r="AO244" s="37"/>
      <c r="AP244" s="37"/>
      <c r="AQ244" s="37"/>
      <c r="AR244" s="37"/>
      <c r="AS244" s="37"/>
    </row>
    <row r="245">
      <c r="A245" s="5"/>
      <c r="L245" s="17"/>
      <c r="M245" s="17"/>
      <c r="N245" s="17"/>
      <c r="T245" s="17"/>
      <c r="U245" s="17"/>
      <c r="V245" s="17"/>
      <c r="AB245" s="17"/>
      <c r="AC245" s="17"/>
      <c r="AD245" s="17"/>
      <c r="AH245" s="17"/>
      <c r="AI245" s="17"/>
      <c r="AJ245" s="17"/>
      <c r="AL245" s="37"/>
      <c r="AM245" s="37"/>
      <c r="AN245" s="37"/>
      <c r="AO245" s="37"/>
      <c r="AP245" s="37"/>
      <c r="AQ245" s="37"/>
      <c r="AR245" s="37"/>
      <c r="AS245" s="37"/>
    </row>
    <row r="246">
      <c r="A246" s="5"/>
      <c r="L246" s="17"/>
      <c r="M246" s="17"/>
      <c r="N246" s="17"/>
      <c r="T246" s="17"/>
      <c r="U246" s="17"/>
      <c r="V246" s="17"/>
      <c r="AB246" s="17"/>
      <c r="AC246" s="17"/>
      <c r="AD246" s="17"/>
      <c r="AH246" s="17"/>
      <c r="AI246" s="17"/>
      <c r="AJ246" s="17"/>
      <c r="AL246" s="37"/>
      <c r="AM246" s="37"/>
      <c r="AN246" s="37"/>
      <c r="AO246" s="37"/>
      <c r="AP246" s="37"/>
      <c r="AQ246" s="37"/>
      <c r="AR246" s="37"/>
      <c r="AS246" s="37"/>
    </row>
    <row r="247">
      <c r="A247" s="5"/>
      <c r="L247" s="17"/>
      <c r="M247" s="17"/>
      <c r="N247" s="17"/>
      <c r="T247" s="17"/>
      <c r="U247" s="17"/>
      <c r="V247" s="17"/>
      <c r="AB247" s="17"/>
      <c r="AC247" s="17"/>
      <c r="AD247" s="17"/>
      <c r="AH247" s="17"/>
      <c r="AI247" s="17"/>
      <c r="AJ247" s="17"/>
      <c r="AL247" s="37"/>
      <c r="AM247" s="37"/>
      <c r="AN247" s="37"/>
      <c r="AO247" s="37"/>
      <c r="AP247" s="37"/>
      <c r="AQ247" s="37"/>
      <c r="AR247" s="37"/>
      <c r="AS247" s="37"/>
    </row>
    <row r="248">
      <c r="A248" s="5"/>
      <c r="L248" s="17"/>
      <c r="M248" s="17"/>
      <c r="N248" s="17"/>
      <c r="T248" s="17"/>
      <c r="U248" s="17"/>
      <c r="V248" s="17"/>
      <c r="AB248" s="17"/>
      <c r="AC248" s="17"/>
      <c r="AD248" s="17"/>
      <c r="AH248" s="17"/>
      <c r="AI248" s="17"/>
      <c r="AJ248" s="17"/>
      <c r="AL248" s="37"/>
      <c r="AM248" s="37"/>
      <c r="AN248" s="37"/>
      <c r="AO248" s="37"/>
      <c r="AP248" s="37"/>
      <c r="AQ248" s="37"/>
      <c r="AR248" s="37"/>
      <c r="AS248" s="37"/>
    </row>
    <row r="249">
      <c r="A249" s="5"/>
      <c r="L249" s="17"/>
      <c r="M249" s="17"/>
      <c r="N249" s="17"/>
      <c r="T249" s="17"/>
      <c r="U249" s="17"/>
      <c r="V249" s="17"/>
      <c r="AB249" s="17"/>
      <c r="AC249" s="17"/>
      <c r="AD249" s="17"/>
      <c r="AH249" s="17"/>
      <c r="AI249" s="17"/>
      <c r="AJ249" s="17"/>
      <c r="AL249" s="37"/>
      <c r="AM249" s="37"/>
      <c r="AN249" s="37"/>
      <c r="AO249" s="37"/>
      <c r="AP249" s="37"/>
      <c r="AQ249" s="37"/>
      <c r="AR249" s="37"/>
      <c r="AS249" s="37"/>
    </row>
    <row r="250">
      <c r="A250" s="5"/>
      <c r="L250" s="17"/>
      <c r="M250" s="17"/>
      <c r="N250" s="17"/>
      <c r="T250" s="17"/>
      <c r="U250" s="17"/>
      <c r="V250" s="17"/>
      <c r="AB250" s="17"/>
      <c r="AC250" s="17"/>
      <c r="AD250" s="17"/>
      <c r="AH250" s="17"/>
      <c r="AI250" s="17"/>
      <c r="AJ250" s="17"/>
      <c r="AL250" s="37"/>
      <c r="AM250" s="37"/>
      <c r="AN250" s="37"/>
      <c r="AO250" s="37"/>
      <c r="AP250" s="37"/>
      <c r="AQ250" s="37"/>
      <c r="AR250" s="37"/>
      <c r="AS250" s="37"/>
    </row>
    <row r="251">
      <c r="A251" s="5"/>
      <c r="L251" s="17"/>
      <c r="M251" s="17"/>
      <c r="N251" s="17"/>
      <c r="T251" s="17"/>
      <c r="U251" s="17"/>
      <c r="V251" s="17"/>
      <c r="AB251" s="17"/>
      <c r="AC251" s="17"/>
      <c r="AD251" s="17"/>
      <c r="AH251" s="17"/>
      <c r="AI251" s="17"/>
      <c r="AJ251" s="17"/>
      <c r="AL251" s="37"/>
      <c r="AM251" s="37"/>
      <c r="AN251" s="37"/>
      <c r="AO251" s="37"/>
      <c r="AP251" s="37"/>
      <c r="AQ251" s="37"/>
      <c r="AR251" s="37"/>
      <c r="AS251" s="37"/>
    </row>
    <row r="252">
      <c r="A252" s="5"/>
      <c r="L252" s="17"/>
      <c r="M252" s="17"/>
      <c r="N252" s="17"/>
      <c r="T252" s="17"/>
      <c r="U252" s="17"/>
      <c r="V252" s="17"/>
      <c r="AB252" s="17"/>
      <c r="AC252" s="17"/>
      <c r="AD252" s="17"/>
      <c r="AH252" s="17"/>
      <c r="AI252" s="17"/>
      <c r="AJ252" s="17"/>
      <c r="AL252" s="37"/>
      <c r="AM252" s="37"/>
      <c r="AN252" s="37"/>
      <c r="AO252" s="37"/>
      <c r="AP252" s="37"/>
      <c r="AQ252" s="37"/>
      <c r="AR252" s="37"/>
      <c r="AS252" s="37"/>
    </row>
    <row r="253">
      <c r="A253" s="5"/>
      <c r="L253" s="17"/>
      <c r="M253" s="17"/>
      <c r="N253" s="17"/>
      <c r="T253" s="17"/>
      <c r="U253" s="17"/>
      <c r="V253" s="17"/>
      <c r="AB253" s="17"/>
      <c r="AC253" s="17"/>
      <c r="AD253" s="17"/>
      <c r="AH253" s="17"/>
      <c r="AI253" s="17"/>
      <c r="AJ253" s="17"/>
      <c r="AL253" s="37"/>
      <c r="AM253" s="37"/>
      <c r="AN253" s="37"/>
      <c r="AO253" s="37"/>
      <c r="AP253" s="37"/>
      <c r="AQ253" s="37"/>
      <c r="AR253" s="37"/>
      <c r="AS253" s="37"/>
    </row>
    <row r="254">
      <c r="A254" s="5"/>
      <c r="L254" s="17"/>
      <c r="M254" s="17"/>
      <c r="N254" s="17"/>
      <c r="T254" s="17"/>
      <c r="U254" s="17"/>
      <c r="V254" s="17"/>
      <c r="AB254" s="17"/>
      <c r="AC254" s="17"/>
      <c r="AD254" s="17"/>
      <c r="AH254" s="17"/>
      <c r="AI254" s="17"/>
      <c r="AJ254" s="17"/>
      <c r="AL254" s="37"/>
      <c r="AM254" s="37"/>
      <c r="AN254" s="37"/>
      <c r="AO254" s="37"/>
      <c r="AP254" s="37"/>
      <c r="AQ254" s="37"/>
      <c r="AR254" s="37"/>
      <c r="AS254" s="37"/>
    </row>
    <row r="255">
      <c r="A255" s="5"/>
      <c r="L255" s="17"/>
      <c r="M255" s="17"/>
      <c r="N255" s="17"/>
      <c r="T255" s="17"/>
      <c r="U255" s="17"/>
      <c r="V255" s="17"/>
      <c r="AB255" s="17"/>
      <c r="AC255" s="17"/>
      <c r="AD255" s="17"/>
      <c r="AH255" s="17"/>
      <c r="AI255" s="17"/>
      <c r="AJ255" s="17"/>
      <c r="AL255" s="37"/>
      <c r="AM255" s="37"/>
      <c r="AN255" s="37"/>
      <c r="AO255" s="37"/>
      <c r="AP255" s="37"/>
      <c r="AQ255" s="37"/>
      <c r="AR255" s="37"/>
      <c r="AS255" s="37"/>
    </row>
    <row r="256">
      <c r="A256" s="5"/>
      <c r="L256" s="17"/>
      <c r="M256" s="17"/>
      <c r="N256" s="17"/>
      <c r="T256" s="17"/>
      <c r="U256" s="17"/>
      <c r="V256" s="17"/>
      <c r="AB256" s="17"/>
      <c r="AC256" s="17"/>
      <c r="AD256" s="17"/>
      <c r="AH256" s="17"/>
      <c r="AI256" s="17"/>
      <c r="AJ256" s="17"/>
      <c r="AL256" s="37"/>
      <c r="AM256" s="37"/>
      <c r="AN256" s="37"/>
      <c r="AO256" s="37"/>
      <c r="AP256" s="37"/>
      <c r="AQ256" s="37"/>
      <c r="AR256" s="37"/>
      <c r="AS256" s="37"/>
    </row>
    <row r="257">
      <c r="A257" s="5"/>
      <c r="L257" s="17"/>
      <c r="M257" s="17"/>
      <c r="N257" s="17"/>
      <c r="T257" s="17"/>
      <c r="U257" s="17"/>
      <c r="V257" s="17"/>
      <c r="AB257" s="17"/>
      <c r="AC257" s="17"/>
      <c r="AD257" s="17"/>
      <c r="AH257" s="17"/>
      <c r="AI257" s="17"/>
      <c r="AJ257" s="17"/>
      <c r="AL257" s="37"/>
      <c r="AM257" s="37"/>
      <c r="AN257" s="37"/>
      <c r="AO257" s="37"/>
      <c r="AP257" s="37"/>
      <c r="AQ257" s="37"/>
      <c r="AR257" s="37"/>
      <c r="AS257" s="37"/>
    </row>
    <row r="258">
      <c r="A258" s="5"/>
      <c r="L258" s="17"/>
      <c r="M258" s="17"/>
      <c r="N258" s="17"/>
      <c r="T258" s="17"/>
      <c r="U258" s="17"/>
      <c r="V258" s="17"/>
      <c r="AB258" s="17"/>
      <c r="AC258" s="17"/>
      <c r="AD258" s="17"/>
      <c r="AH258" s="17"/>
      <c r="AI258" s="17"/>
      <c r="AJ258" s="17"/>
      <c r="AL258" s="37"/>
      <c r="AM258" s="37"/>
      <c r="AN258" s="37"/>
      <c r="AO258" s="37"/>
      <c r="AP258" s="37"/>
      <c r="AQ258" s="37"/>
      <c r="AR258" s="37"/>
      <c r="AS258" s="37"/>
    </row>
    <row r="259">
      <c r="A259" s="5"/>
      <c r="L259" s="17"/>
      <c r="M259" s="17"/>
      <c r="N259" s="17"/>
      <c r="T259" s="17"/>
      <c r="U259" s="17"/>
      <c r="V259" s="17"/>
      <c r="AB259" s="17"/>
      <c r="AC259" s="17"/>
      <c r="AD259" s="17"/>
      <c r="AH259" s="17"/>
      <c r="AI259" s="17"/>
      <c r="AJ259" s="17"/>
      <c r="AL259" s="37"/>
      <c r="AM259" s="37"/>
      <c r="AN259" s="37"/>
      <c r="AO259" s="37"/>
      <c r="AP259" s="37"/>
      <c r="AQ259" s="37"/>
      <c r="AR259" s="37"/>
      <c r="AS259" s="37"/>
    </row>
    <row r="260">
      <c r="A260" s="5"/>
      <c r="L260" s="17"/>
      <c r="M260" s="17"/>
      <c r="N260" s="17"/>
      <c r="T260" s="17"/>
      <c r="U260" s="17"/>
      <c r="V260" s="17"/>
      <c r="AB260" s="17"/>
      <c r="AC260" s="17"/>
      <c r="AD260" s="17"/>
      <c r="AH260" s="17"/>
      <c r="AI260" s="17"/>
      <c r="AJ260" s="17"/>
      <c r="AL260" s="37"/>
      <c r="AM260" s="37"/>
      <c r="AN260" s="37"/>
      <c r="AO260" s="37"/>
      <c r="AP260" s="37"/>
      <c r="AQ260" s="37"/>
      <c r="AR260" s="37"/>
      <c r="AS260" s="37"/>
    </row>
    <row r="261">
      <c r="A261" s="5"/>
      <c r="L261" s="17"/>
      <c r="M261" s="17"/>
      <c r="N261" s="17"/>
      <c r="T261" s="17"/>
      <c r="U261" s="17"/>
      <c r="V261" s="17"/>
      <c r="AB261" s="17"/>
      <c r="AC261" s="17"/>
      <c r="AD261" s="17"/>
      <c r="AH261" s="17"/>
      <c r="AI261" s="17"/>
      <c r="AJ261" s="17"/>
      <c r="AL261" s="37"/>
      <c r="AM261" s="37"/>
      <c r="AN261" s="37"/>
      <c r="AO261" s="37"/>
      <c r="AP261" s="37"/>
      <c r="AQ261" s="37"/>
      <c r="AR261" s="37"/>
      <c r="AS261" s="37"/>
    </row>
    <row r="262">
      <c r="A262" s="5"/>
      <c r="L262" s="17"/>
      <c r="M262" s="17"/>
      <c r="N262" s="17"/>
      <c r="T262" s="17"/>
      <c r="U262" s="17"/>
      <c r="V262" s="17"/>
      <c r="AB262" s="17"/>
      <c r="AC262" s="17"/>
      <c r="AD262" s="17"/>
      <c r="AH262" s="17"/>
      <c r="AI262" s="17"/>
      <c r="AJ262" s="17"/>
      <c r="AL262" s="37"/>
      <c r="AM262" s="37"/>
      <c r="AN262" s="37"/>
      <c r="AO262" s="37"/>
      <c r="AP262" s="37"/>
      <c r="AQ262" s="37"/>
      <c r="AR262" s="37"/>
      <c r="AS262" s="37"/>
    </row>
    <row r="263">
      <c r="A263" s="5"/>
      <c r="L263" s="17"/>
      <c r="M263" s="17"/>
      <c r="N263" s="17"/>
      <c r="T263" s="17"/>
      <c r="U263" s="17"/>
      <c r="V263" s="17"/>
      <c r="AB263" s="17"/>
      <c r="AC263" s="17"/>
      <c r="AD263" s="17"/>
      <c r="AH263" s="17"/>
      <c r="AI263" s="17"/>
      <c r="AJ263" s="17"/>
      <c r="AL263" s="37"/>
      <c r="AM263" s="37"/>
      <c r="AN263" s="37"/>
      <c r="AO263" s="37"/>
      <c r="AP263" s="37"/>
      <c r="AQ263" s="37"/>
      <c r="AR263" s="37"/>
      <c r="AS263" s="37"/>
    </row>
    <row r="264">
      <c r="A264" s="5"/>
      <c r="L264" s="17"/>
      <c r="M264" s="17"/>
      <c r="N264" s="17"/>
      <c r="T264" s="17"/>
      <c r="U264" s="17"/>
      <c r="V264" s="17"/>
      <c r="AB264" s="17"/>
      <c r="AC264" s="17"/>
      <c r="AD264" s="17"/>
      <c r="AH264" s="17"/>
      <c r="AI264" s="17"/>
      <c r="AJ264" s="17"/>
      <c r="AL264" s="37"/>
      <c r="AM264" s="37"/>
      <c r="AN264" s="37"/>
      <c r="AO264" s="37"/>
      <c r="AP264" s="37"/>
      <c r="AQ264" s="37"/>
      <c r="AR264" s="37"/>
      <c r="AS264" s="37"/>
    </row>
    <row r="265">
      <c r="A265" s="5"/>
      <c r="L265" s="17"/>
      <c r="M265" s="17"/>
      <c r="N265" s="17"/>
      <c r="T265" s="17"/>
      <c r="U265" s="17"/>
      <c r="V265" s="17"/>
      <c r="AB265" s="17"/>
      <c r="AC265" s="17"/>
      <c r="AD265" s="17"/>
      <c r="AH265" s="17"/>
      <c r="AI265" s="17"/>
      <c r="AJ265" s="17"/>
      <c r="AL265" s="37"/>
      <c r="AM265" s="37"/>
      <c r="AN265" s="37"/>
      <c r="AO265" s="37"/>
      <c r="AP265" s="37"/>
      <c r="AQ265" s="37"/>
      <c r="AR265" s="37"/>
      <c r="AS265" s="37"/>
    </row>
    <row r="266">
      <c r="A266" s="5"/>
      <c r="L266" s="17"/>
      <c r="M266" s="17"/>
      <c r="N266" s="17"/>
      <c r="T266" s="17"/>
      <c r="U266" s="17"/>
      <c r="V266" s="17"/>
      <c r="AB266" s="17"/>
      <c r="AC266" s="17"/>
      <c r="AD266" s="17"/>
      <c r="AH266" s="17"/>
      <c r="AI266" s="17"/>
      <c r="AJ266" s="17"/>
      <c r="AL266" s="37"/>
      <c r="AM266" s="37"/>
      <c r="AN266" s="37"/>
      <c r="AO266" s="37"/>
      <c r="AP266" s="37"/>
      <c r="AQ266" s="37"/>
      <c r="AR266" s="37"/>
      <c r="AS266" s="37"/>
    </row>
    <row r="267">
      <c r="A267" s="5"/>
      <c r="L267" s="17"/>
      <c r="M267" s="17"/>
      <c r="N267" s="17"/>
      <c r="T267" s="17"/>
      <c r="U267" s="17"/>
      <c r="V267" s="17"/>
      <c r="AB267" s="17"/>
      <c r="AC267" s="17"/>
      <c r="AD267" s="17"/>
      <c r="AH267" s="17"/>
      <c r="AI267" s="17"/>
      <c r="AJ267" s="17"/>
      <c r="AL267" s="37"/>
      <c r="AM267" s="37"/>
      <c r="AN267" s="37"/>
      <c r="AO267" s="37"/>
      <c r="AP267" s="37"/>
      <c r="AQ267" s="37"/>
      <c r="AR267" s="37"/>
      <c r="AS267" s="37"/>
    </row>
    <row r="268">
      <c r="A268" s="5"/>
      <c r="L268" s="17"/>
      <c r="M268" s="17"/>
      <c r="N268" s="17"/>
      <c r="T268" s="17"/>
      <c r="U268" s="17"/>
      <c r="V268" s="17"/>
      <c r="AB268" s="17"/>
      <c r="AC268" s="17"/>
      <c r="AD268" s="17"/>
      <c r="AH268" s="17"/>
      <c r="AI268" s="17"/>
      <c r="AJ268" s="17"/>
      <c r="AL268" s="37"/>
      <c r="AM268" s="37"/>
      <c r="AN268" s="37"/>
      <c r="AO268" s="37"/>
      <c r="AP268" s="37"/>
      <c r="AQ268" s="37"/>
      <c r="AR268" s="37"/>
      <c r="AS268" s="37"/>
    </row>
    <row r="269">
      <c r="A269" s="5"/>
      <c r="L269" s="17"/>
      <c r="M269" s="17"/>
      <c r="N269" s="17"/>
      <c r="T269" s="17"/>
      <c r="U269" s="17"/>
      <c r="V269" s="17"/>
      <c r="AB269" s="17"/>
      <c r="AC269" s="17"/>
      <c r="AD269" s="17"/>
      <c r="AH269" s="17"/>
      <c r="AI269" s="17"/>
      <c r="AJ269" s="17"/>
      <c r="AL269" s="37"/>
      <c r="AM269" s="37"/>
      <c r="AN269" s="37"/>
      <c r="AO269" s="37"/>
      <c r="AP269" s="37"/>
      <c r="AQ269" s="37"/>
      <c r="AR269" s="37"/>
      <c r="AS269" s="37"/>
    </row>
    <row r="270">
      <c r="A270" s="5"/>
      <c r="L270" s="17"/>
      <c r="M270" s="17"/>
      <c r="N270" s="17"/>
      <c r="T270" s="17"/>
      <c r="U270" s="17"/>
      <c r="V270" s="17"/>
      <c r="AB270" s="17"/>
      <c r="AC270" s="17"/>
      <c r="AD270" s="17"/>
      <c r="AH270" s="17"/>
      <c r="AI270" s="17"/>
      <c r="AJ270" s="17"/>
      <c r="AL270" s="37"/>
      <c r="AM270" s="37"/>
      <c r="AN270" s="37"/>
      <c r="AO270" s="37"/>
      <c r="AP270" s="37"/>
      <c r="AQ270" s="37"/>
      <c r="AR270" s="37"/>
      <c r="AS270" s="37"/>
    </row>
    <row r="271">
      <c r="A271" s="5"/>
      <c r="L271" s="17"/>
      <c r="M271" s="17"/>
      <c r="N271" s="17"/>
      <c r="T271" s="17"/>
      <c r="U271" s="17"/>
      <c r="V271" s="17"/>
      <c r="AB271" s="17"/>
      <c r="AC271" s="17"/>
      <c r="AD271" s="17"/>
      <c r="AH271" s="17"/>
      <c r="AI271" s="17"/>
      <c r="AJ271" s="17"/>
      <c r="AL271" s="37"/>
      <c r="AM271" s="37"/>
      <c r="AN271" s="37"/>
      <c r="AO271" s="37"/>
      <c r="AP271" s="37"/>
      <c r="AQ271" s="37"/>
      <c r="AR271" s="37"/>
      <c r="AS271" s="37"/>
    </row>
    <row r="272">
      <c r="A272" s="5"/>
      <c r="L272" s="17"/>
      <c r="M272" s="17"/>
      <c r="N272" s="17"/>
      <c r="T272" s="17"/>
      <c r="U272" s="17"/>
      <c r="V272" s="17"/>
      <c r="AB272" s="17"/>
      <c r="AC272" s="17"/>
      <c r="AD272" s="17"/>
      <c r="AH272" s="17"/>
      <c r="AI272" s="17"/>
      <c r="AJ272" s="17"/>
      <c r="AL272" s="37"/>
      <c r="AM272" s="37"/>
      <c r="AN272" s="37"/>
      <c r="AO272" s="37"/>
      <c r="AP272" s="37"/>
      <c r="AQ272" s="37"/>
      <c r="AR272" s="37"/>
      <c r="AS272" s="37"/>
    </row>
    <row r="273">
      <c r="A273" s="5"/>
      <c r="L273" s="17"/>
      <c r="M273" s="17"/>
      <c r="N273" s="17"/>
      <c r="T273" s="17"/>
      <c r="U273" s="17"/>
      <c r="V273" s="17"/>
      <c r="AB273" s="17"/>
      <c r="AC273" s="17"/>
      <c r="AD273" s="17"/>
      <c r="AH273" s="17"/>
      <c r="AI273" s="17"/>
      <c r="AJ273" s="17"/>
      <c r="AL273" s="37"/>
      <c r="AM273" s="37"/>
      <c r="AN273" s="37"/>
      <c r="AO273" s="37"/>
      <c r="AP273" s="37"/>
      <c r="AQ273" s="37"/>
      <c r="AR273" s="37"/>
      <c r="AS273" s="37"/>
    </row>
    <row r="274">
      <c r="A274" s="5"/>
      <c r="L274" s="17"/>
      <c r="M274" s="17"/>
      <c r="N274" s="17"/>
      <c r="T274" s="17"/>
      <c r="U274" s="17"/>
      <c r="V274" s="17"/>
      <c r="AB274" s="17"/>
      <c r="AC274" s="17"/>
      <c r="AD274" s="17"/>
      <c r="AH274" s="17"/>
      <c r="AI274" s="17"/>
      <c r="AJ274" s="17"/>
      <c r="AL274" s="37"/>
      <c r="AM274" s="37"/>
      <c r="AN274" s="37"/>
      <c r="AO274" s="37"/>
      <c r="AP274" s="37"/>
      <c r="AQ274" s="37"/>
      <c r="AR274" s="37"/>
      <c r="AS274" s="37"/>
    </row>
    <row r="275">
      <c r="A275" s="5"/>
      <c r="L275" s="17"/>
      <c r="M275" s="17"/>
      <c r="N275" s="17"/>
      <c r="T275" s="17"/>
      <c r="U275" s="17"/>
      <c r="V275" s="17"/>
      <c r="AB275" s="17"/>
      <c r="AC275" s="17"/>
      <c r="AD275" s="17"/>
      <c r="AH275" s="17"/>
      <c r="AI275" s="17"/>
      <c r="AJ275" s="17"/>
      <c r="AL275" s="37"/>
      <c r="AM275" s="37"/>
      <c r="AN275" s="37"/>
      <c r="AO275" s="37"/>
      <c r="AP275" s="37"/>
      <c r="AQ275" s="37"/>
      <c r="AR275" s="37"/>
      <c r="AS275" s="37"/>
    </row>
    <row r="276">
      <c r="A276" s="5"/>
      <c r="L276" s="17"/>
      <c r="M276" s="17"/>
      <c r="N276" s="17"/>
      <c r="T276" s="17"/>
      <c r="U276" s="17"/>
      <c r="V276" s="17"/>
      <c r="AB276" s="17"/>
      <c r="AC276" s="17"/>
      <c r="AD276" s="17"/>
      <c r="AH276" s="17"/>
      <c r="AI276" s="17"/>
      <c r="AJ276" s="17"/>
      <c r="AL276" s="37"/>
      <c r="AM276" s="37"/>
      <c r="AN276" s="37"/>
      <c r="AO276" s="37"/>
      <c r="AP276" s="37"/>
      <c r="AQ276" s="37"/>
      <c r="AR276" s="37"/>
      <c r="AS276" s="37"/>
    </row>
    <row r="277">
      <c r="A277" s="5"/>
      <c r="L277" s="17"/>
      <c r="M277" s="17"/>
      <c r="N277" s="17"/>
      <c r="T277" s="17"/>
      <c r="U277" s="17"/>
      <c r="V277" s="17"/>
      <c r="AB277" s="17"/>
      <c r="AC277" s="17"/>
      <c r="AD277" s="17"/>
      <c r="AH277" s="17"/>
      <c r="AI277" s="17"/>
      <c r="AJ277" s="17"/>
      <c r="AL277" s="37"/>
      <c r="AM277" s="37"/>
      <c r="AN277" s="37"/>
      <c r="AO277" s="37"/>
      <c r="AP277" s="37"/>
      <c r="AQ277" s="37"/>
      <c r="AR277" s="37"/>
      <c r="AS277" s="37"/>
    </row>
    <row r="278">
      <c r="A278" s="5"/>
      <c r="L278" s="17"/>
      <c r="M278" s="17"/>
      <c r="N278" s="17"/>
      <c r="T278" s="17"/>
      <c r="U278" s="17"/>
      <c r="V278" s="17"/>
      <c r="AB278" s="17"/>
      <c r="AC278" s="17"/>
      <c r="AD278" s="17"/>
      <c r="AH278" s="17"/>
      <c r="AI278" s="17"/>
      <c r="AJ278" s="17"/>
      <c r="AL278" s="37"/>
      <c r="AM278" s="37"/>
      <c r="AN278" s="37"/>
      <c r="AO278" s="37"/>
      <c r="AP278" s="37"/>
      <c r="AQ278" s="37"/>
      <c r="AR278" s="37"/>
      <c r="AS278" s="37"/>
    </row>
    <row r="279">
      <c r="A279" s="5"/>
      <c r="L279" s="17"/>
      <c r="M279" s="17"/>
      <c r="N279" s="17"/>
      <c r="T279" s="17"/>
      <c r="U279" s="17"/>
      <c r="V279" s="17"/>
      <c r="AB279" s="17"/>
      <c r="AC279" s="17"/>
      <c r="AD279" s="17"/>
      <c r="AH279" s="17"/>
      <c r="AI279" s="17"/>
      <c r="AJ279" s="17"/>
      <c r="AL279" s="37"/>
      <c r="AM279" s="37"/>
      <c r="AN279" s="37"/>
      <c r="AO279" s="37"/>
      <c r="AP279" s="37"/>
      <c r="AQ279" s="37"/>
      <c r="AR279" s="37"/>
      <c r="AS279" s="37"/>
    </row>
    <row r="280">
      <c r="A280" s="5"/>
      <c r="L280" s="17"/>
      <c r="M280" s="17"/>
      <c r="N280" s="17"/>
      <c r="T280" s="17"/>
      <c r="U280" s="17"/>
      <c r="V280" s="17"/>
      <c r="AB280" s="17"/>
      <c r="AC280" s="17"/>
      <c r="AD280" s="17"/>
      <c r="AH280" s="17"/>
      <c r="AI280" s="17"/>
      <c r="AJ280" s="17"/>
      <c r="AL280" s="37"/>
      <c r="AM280" s="37"/>
      <c r="AN280" s="37"/>
      <c r="AO280" s="37"/>
      <c r="AP280" s="37"/>
      <c r="AQ280" s="37"/>
      <c r="AR280" s="37"/>
      <c r="AS280" s="37"/>
    </row>
    <row r="281">
      <c r="A281" s="5"/>
      <c r="L281" s="17"/>
      <c r="M281" s="17"/>
      <c r="N281" s="17"/>
      <c r="T281" s="17"/>
      <c r="U281" s="17"/>
      <c r="V281" s="17"/>
      <c r="AB281" s="17"/>
      <c r="AC281" s="17"/>
      <c r="AD281" s="17"/>
      <c r="AH281" s="17"/>
      <c r="AI281" s="17"/>
      <c r="AJ281" s="17"/>
      <c r="AL281" s="37"/>
      <c r="AM281" s="37"/>
      <c r="AN281" s="37"/>
      <c r="AO281" s="37"/>
      <c r="AP281" s="37"/>
      <c r="AQ281" s="37"/>
      <c r="AR281" s="37"/>
      <c r="AS281" s="37"/>
    </row>
    <row r="282">
      <c r="A282" s="5"/>
      <c r="L282" s="17"/>
      <c r="M282" s="17"/>
      <c r="N282" s="17"/>
      <c r="T282" s="17"/>
      <c r="U282" s="17"/>
      <c r="V282" s="17"/>
      <c r="AB282" s="17"/>
      <c r="AC282" s="17"/>
      <c r="AD282" s="17"/>
      <c r="AH282" s="17"/>
      <c r="AI282" s="17"/>
      <c r="AJ282" s="17"/>
      <c r="AL282" s="37"/>
      <c r="AM282" s="37"/>
      <c r="AN282" s="37"/>
      <c r="AO282" s="37"/>
      <c r="AP282" s="37"/>
      <c r="AQ282" s="37"/>
      <c r="AR282" s="37"/>
      <c r="AS282" s="37"/>
    </row>
    <row r="283">
      <c r="A283" s="5"/>
      <c r="L283" s="17"/>
      <c r="M283" s="17"/>
      <c r="N283" s="17"/>
      <c r="T283" s="17"/>
      <c r="U283" s="17"/>
      <c r="V283" s="17"/>
      <c r="AB283" s="17"/>
      <c r="AC283" s="17"/>
      <c r="AD283" s="17"/>
      <c r="AH283" s="17"/>
      <c r="AI283" s="17"/>
      <c r="AJ283" s="17"/>
      <c r="AL283" s="37"/>
      <c r="AM283" s="37"/>
      <c r="AN283" s="37"/>
      <c r="AO283" s="37"/>
      <c r="AP283" s="37"/>
      <c r="AQ283" s="37"/>
      <c r="AR283" s="37"/>
      <c r="AS283" s="37"/>
    </row>
    <row r="284">
      <c r="A284" s="5"/>
      <c r="L284" s="17"/>
      <c r="M284" s="17"/>
      <c r="N284" s="17"/>
      <c r="T284" s="17"/>
      <c r="U284" s="17"/>
      <c r="V284" s="17"/>
      <c r="AB284" s="17"/>
      <c r="AC284" s="17"/>
      <c r="AD284" s="17"/>
      <c r="AH284" s="17"/>
      <c r="AI284" s="17"/>
      <c r="AJ284" s="17"/>
      <c r="AL284" s="37"/>
      <c r="AM284" s="37"/>
      <c r="AN284" s="37"/>
      <c r="AO284" s="37"/>
      <c r="AP284" s="37"/>
      <c r="AQ284" s="37"/>
      <c r="AR284" s="37"/>
      <c r="AS284" s="37"/>
    </row>
    <row r="285">
      <c r="A285" s="5"/>
      <c r="L285" s="17"/>
      <c r="M285" s="17"/>
      <c r="N285" s="17"/>
      <c r="T285" s="17"/>
      <c r="U285" s="17"/>
      <c r="V285" s="17"/>
      <c r="AB285" s="17"/>
      <c r="AC285" s="17"/>
      <c r="AD285" s="17"/>
      <c r="AH285" s="17"/>
      <c r="AI285" s="17"/>
      <c r="AJ285" s="17"/>
      <c r="AL285" s="37"/>
      <c r="AM285" s="37"/>
      <c r="AN285" s="37"/>
      <c r="AO285" s="37"/>
      <c r="AP285" s="37"/>
      <c r="AQ285" s="37"/>
      <c r="AR285" s="37"/>
      <c r="AS285" s="37"/>
    </row>
    <row r="286">
      <c r="A286" s="5"/>
      <c r="L286" s="17"/>
      <c r="M286" s="17"/>
      <c r="N286" s="17"/>
      <c r="T286" s="17"/>
      <c r="U286" s="17"/>
      <c r="V286" s="17"/>
      <c r="AB286" s="17"/>
      <c r="AC286" s="17"/>
      <c r="AD286" s="17"/>
      <c r="AH286" s="17"/>
      <c r="AI286" s="17"/>
      <c r="AJ286" s="17"/>
      <c r="AL286" s="37"/>
      <c r="AM286" s="37"/>
      <c r="AN286" s="37"/>
      <c r="AO286" s="37"/>
      <c r="AP286" s="37"/>
      <c r="AQ286" s="37"/>
      <c r="AR286" s="37"/>
      <c r="AS286" s="37"/>
    </row>
    <row r="287">
      <c r="A287" s="5"/>
      <c r="L287" s="17"/>
      <c r="M287" s="17"/>
      <c r="N287" s="17"/>
      <c r="T287" s="17"/>
      <c r="U287" s="17"/>
      <c r="V287" s="17"/>
      <c r="AB287" s="17"/>
      <c r="AC287" s="17"/>
      <c r="AD287" s="17"/>
      <c r="AH287" s="17"/>
      <c r="AI287" s="17"/>
      <c r="AJ287" s="17"/>
      <c r="AL287" s="37"/>
      <c r="AM287" s="37"/>
      <c r="AN287" s="37"/>
      <c r="AO287" s="37"/>
      <c r="AP287" s="37"/>
      <c r="AQ287" s="37"/>
      <c r="AR287" s="37"/>
      <c r="AS287" s="37"/>
    </row>
    <row r="288">
      <c r="A288" s="5"/>
      <c r="L288" s="17"/>
      <c r="M288" s="17"/>
      <c r="N288" s="17"/>
      <c r="T288" s="17"/>
      <c r="U288" s="17"/>
      <c r="V288" s="17"/>
      <c r="AB288" s="17"/>
      <c r="AC288" s="17"/>
      <c r="AD288" s="17"/>
      <c r="AH288" s="17"/>
      <c r="AI288" s="17"/>
      <c r="AJ288" s="17"/>
      <c r="AL288" s="37"/>
      <c r="AM288" s="37"/>
      <c r="AN288" s="37"/>
      <c r="AO288" s="37"/>
      <c r="AP288" s="37"/>
      <c r="AQ288" s="37"/>
      <c r="AR288" s="37"/>
      <c r="AS288" s="37"/>
    </row>
    <row r="289">
      <c r="A289" s="5"/>
      <c r="L289" s="17"/>
      <c r="M289" s="17"/>
      <c r="N289" s="17"/>
      <c r="T289" s="17"/>
      <c r="U289" s="17"/>
      <c r="V289" s="17"/>
      <c r="AB289" s="17"/>
      <c r="AC289" s="17"/>
      <c r="AD289" s="17"/>
      <c r="AH289" s="17"/>
      <c r="AI289" s="17"/>
      <c r="AJ289" s="17"/>
      <c r="AL289" s="37"/>
      <c r="AM289" s="37"/>
      <c r="AN289" s="37"/>
      <c r="AO289" s="37"/>
      <c r="AP289" s="37"/>
      <c r="AQ289" s="37"/>
      <c r="AR289" s="37"/>
      <c r="AS289" s="37"/>
    </row>
    <row r="290">
      <c r="A290" s="5"/>
      <c r="L290" s="17"/>
      <c r="M290" s="17"/>
      <c r="N290" s="17"/>
      <c r="T290" s="17"/>
      <c r="U290" s="17"/>
      <c r="V290" s="17"/>
      <c r="AB290" s="17"/>
      <c r="AC290" s="17"/>
      <c r="AD290" s="17"/>
      <c r="AH290" s="17"/>
      <c r="AI290" s="17"/>
      <c r="AJ290" s="17"/>
      <c r="AL290" s="37"/>
      <c r="AM290" s="37"/>
      <c r="AN290" s="37"/>
      <c r="AO290" s="37"/>
      <c r="AP290" s="37"/>
      <c r="AQ290" s="37"/>
      <c r="AR290" s="37"/>
      <c r="AS290" s="37"/>
    </row>
    <row r="291">
      <c r="A291" s="5"/>
      <c r="L291" s="17"/>
      <c r="M291" s="17"/>
      <c r="N291" s="17"/>
      <c r="T291" s="17"/>
      <c r="U291" s="17"/>
      <c r="V291" s="17"/>
      <c r="AB291" s="17"/>
      <c r="AC291" s="17"/>
      <c r="AD291" s="17"/>
      <c r="AH291" s="17"/>
      <c r="AI291" s="17"/>
      <c r="AJ291" s="17"/>
      <c r="AL291" s="37"/>
      <c r="AM291" s="37"/>
      <c r="AN291" s="37"/>
      <c r="AO291" s="37"/>
      <c r="AP291" s="37"/>
      <c r="AQ291" s="37"/>
      <c r="AR291" s="37"/>
      <c r="AS291" s="37"/>
    </row>
    <row r="292">
      <c r="A292" s="5"/>
      <c r="L292" s="17"/>
      <c r="M292" s="17"/>
      <c r="N292" s="17"/>
      <c r="T292" s="17"/>
      <c r="U292" s="17"/>
      <c r="V292" s="17"/>
      <c r="AB292" s="17"/>
      <c r="AC292" s="17"/>
      <c r="AD292" s="17"/>
      <c r="AH292" s="17"/>
      <c r="AI292" s="17"/>
      <c r="AJ292" s="17"/>
      <c r="AL292" s="37"/>
      <c r="AM292" s="37"/>
      <c r="AN292" s="37"/>
      <c r="AO292" s="37"/>
      <c r="AP292" s="37"/>
      <c r="AQ292" s="37"/>
      <c r="AR292" s="37"/>
      <c r="AS292" s="37"/>
    </row>
    <row r="293">
      <c r="A293" s="5"/>
      <c r="L293" s="17"/>
      <c r="M293" s="17"/>
      <c r="N293" s="17"/>
      <c r="T293" s="17"/>
      <c r="U293" s="17"/>
      <c r="V293" s="17"/>
      <c r="AB293" s="17"/>
      <c r="AC293" s="17"/>
      <c r="AD293" s="17"/>
      <c r="AH293" s="17"/>
      <c r="AI293" s="17"/>
      <c r="AJ293" s="17"/>
      <c r="AL293" s="37"/>
      <c r="AM293" s="37"/>
      <c r="AN293" s="37"/>
      <c r="AO293" s="37"/>
      <c r="AP293" s="37"/>
      <c r="AQ293" s="37"/>
      <c r="AR293" s="37"/>
      <c r="AS293" s="37"/>
    </row>
    <row r="294">
      <c r="A294" s="5"/>
      <c r="L294" s="17"/>
      <c r="M294" s="17"/>
      <c r="N294" s="17"/>
      <c r="T294" s="17"/>
      <c r="U294" s="17"/>
      <c r="V294" s="17"/>
      <c r="AB294" s="17"/>
      <c r="AC294" s="17"/>
      <c r="AD294" s="17"/>
      <c r="AH294" s="17"/>
      <c r="AI294" s="17"/>
      <c r="AJ294" s="17"/>
      <c r="AL294" s="37"/>
      <c r="AM294" s="37"/>
      <c r="AN294" s="37"/>
      <c r="AO294" s="37"/>
      <c r="AP294" s="37"/>
      <c r="AQ294" s="37"/>
      <c r="AR294" s="37"/>
      <c r="AS294" s="37"/>
    </row>
    <row r="295">
      <c r="A295" s="5"/>
      <c r="L295" s="17"/>
      <c r="M295" s="17"/>
      <c r="N295" s="17"/>
      <c r="T295" s="17"/>
      <c r="U295" s="17"/>
      <c r="V295" s="17"/>
      <c r="AB295" s="17"/>
      <c r="AC295" s="17"/>
      <c r="AD295" s="17"/>
      <c r="AH295" s="17"/>
      <c r="AI295" s="17"/>
      <c r="AJ295" s="17"/>
      <c r="AL295" s="37"/>
      <c r="AM295" s="37"/>
      <c r="AN295" s="37"/>
      <c r="AO295" s="37"/>
      <c r="AP295" s="37"/>
      <c r="AQ295" s="37"/>
      <c r="AR295" s="37"/>
      <c r="AS295" s="37"/>
    </row>
    <row r="296">
      <c r="A296" s="5"/>
      <c r="L296" s="17"/>
      <c r="M296" s="17"/>
      <c r="N296" s="17"/>
      <c r="T296" s="17"/>
      <c r="U296" s="17"/>
      <c r="V296" s="17"/>
      <c r="AB296" s="17"/>
      <c r="AC296" s="17"/>
      <c r="AD296" s="17"/>
      <c r="AH296" s="17"/>
      <c r="AI296" s="17"/>
      <c r="AJ296" s="17"/>
      <c r="AL296" s="37"/>
      <c r="AM296" s="37"/>
      <c r="AN296" s="37"/>
      <c r="AO296" s="37"/>
      <c r="AP296" s="37"/>
      <c r="AQ296" s="37"/>
      <c r="AR296" s="37"/>
      <c r="AS296" s="37"/>
    </row>
    <row r="297">
      <c r="A297" s="5"/>
      <c r="L297" s="17"/>
      <c r="M297" s="17"/>
      <c r="N297" s="17"/>
      <c r="T297" s="17"/>
      <c r="U297" s="17"/>
      <c r="V297" s="17"/>
      <c r="AB297" s="17"/>
      <c r="AC297" s="17"/>
      <c r="AD297" s="17"/>
      <c r="AH297" s="17"/>
      <c r="AI297" s="17"/>
      <c r="AJ297" s="17"/>
      <c r="AL297" s="37"/>
      <c r="AM297" s="37"/>
      <c r="AN297" s="37"/>
      <c r="AO297" s="37"/>
      <c r="AP297" s="37"/>
      <c r="AQ297" s="37"/>
      <c r="AR297" s="37"/>
      <c r="AS297" s="37"/>
    </row>
    <row r="298">
      <c r="A298" s="5"/>
      <c r="L298" s="17"/>
      <c r="M298" s="17"/>
      <c r="N298" s="17"/>
      <c r="T298" s="17"/>
      <c r="U298" s="17"/>
      <c r="V298" s="17"/>
      <c r="AB298" s="17"/>
      <c r="AC298" s="17"/>
      <c r="AD298" s="17"/>
      <c r="AH298" s="17"/>
      <c r="AI298" s="17"/>
      <c r="AJ298" s="17"/>
      <c r="AL298" s="37"/>
      <c r="AM298" s="37"/>
      <c r="AN298" s="37"/>
      <c r="AO298" s="37"/>
      <c r="AP298" s="37"/>
      <c r="AQ298" s="37"/>
      <c r="AR298" s="37"/>
      <c r="AS298" s="37"/>
    </row>
    <row r="299">
      <c r="A299" s="5"/>
      <c r="L299" s="17"/>
      <c r="M299" s="17"/>
      <c r="N299" s="17"/>
      <c r="T299" s="17"/>
      <c r="U299" s="17"/>
      <c r="V299" s="17"/>
      <c r="AB299" s="17"/>
      <c r="AC299" s="17"/>
      <c r="AD299" s="17"/>
      <c r="AH299" s="17"/>
      <c r="AI299" s="17"/>
      <c r="AJ299" s="17"/>
      <c r="AL299" s="37"/>
      <c r="AM299" s="37"/>
      <c r="AN299" s="37"/>
      <c r="AO299" s="37"/>
      <c r="AP299" s="37"/>
      <c r="AQ299" s="37"/>
      <c r="AR299" s="37"/>
      <c r="AS299" s="37"/>
    </row>
    <row r="300">
      <c r="A300" s="5"/>
      <c r="L300" s="17"/>
      <c r="M300" s="17"/>
      <c r="N300" s="17"/>
      <c r="T300" s="17"/>
      <c r="U300" s="17"/>
      <c r="V300" s="17"/>
      <c r="AB300" s="17"/>
      <c r="AC300" s="17"/>
      <c r="AD300" s="17"/>
      <c r="AH300" s="17"/>
      <c r="AI300" s="17"/>
      <c r="AJ300" s="17"/>
      <c r="AL300" s="37"/>
      <c r="AM300" s="37"/>
      <c r="AN300" s="37"/>
      <c r="AO300" s="37"/>
      <c r="AP300" s="37"/>
      <c r="AQ300" s="37"/>
      <c r="AR300" s="37"/>
      <c r="AS300" s="37"/>
    </row>
    <row r="301">
      <c r="A301" s="5"/>
      <c r="L301" s="17"/>
      <c r="M301" s="17"/>
      <c r="N301" s="17"/>
      <c r="T301" s="17"/>
      <c r="U301" s="17"/>
      <c r="V301" s="17"/>
      <c r="AB301" s="17"/>
      <c r="AC301" s="17"/>
      <c r="AD301" s="17"/>
      <c r="AH301" s="17"/>
      <c r="AI301" s="17"/>
      <c r="AJ301" s="17"/>
      <c r="AL301" s="37"/>
      <c r="AM301" s="37"/>
      <c r="AN301" s="37"/>
      <c r="AO301" s="37"/>
      <c r="AP301" s="37"/>
      <c r="AQ301" s="37"/>
      <c r="AR301" s="37"/>
      <c r="AS301" s="37"/>
    </row>
    <row r="302">
      <c r="A302" s="5"/>
      <c r="L302" s="17"/>
      <c r="M302" s="17"/>
      <c r="N302" s="17"/>
      <c r="T302" s="17"/>
      <c r="U302" s="17"/>
      <c r="V302" s="17"/>
      <c r="AB302" s="17"/>
      <c r="AC302" s="17"/>
      <c r="AD302" s="17"/>
      <c r="AH302" s="17"/>
      <c r="AI302" s="17"/>
      <c r="AJ302" s="17"/>
      <c r="AL302" s="37"/>
      <c r="AM302" s="37"/>
      <c r="AN302" s="37"/>
      <c r="AO302" s="37"/>
      <c r="AP302" s="37"/>
      <c r="AQ302" s="37"/>
      <c r="AR302" s="37"/>
      <c r="AS302" s="37"/>
    </row>
    <row r="303">
      <c r="A303" s="5"/>
      <c r="L303" s="17"/>
      <c r="M303" s="17"/>
      <c r="N303" s="17"/>
      <c r="T303" s="17"/>
      <c r="U303" s="17"/>
      <c r="V303" s="17"/>
      <c r="AB303" s="17"/>
      <c r="AC303" s="17"/>
      <c r="AD303" s="17"/>
      <c r="AH303" s="17"/>
      <c r="AI303" s="17"/>
      <c r="AJ303" s="17"/>
      <c r="AL303" s="37"/>
      <c r="AM303" s="37"/>
      <c r="AN303" s="37"/>
      <c r="AO303" s="37"/>
      <c r="AP303" s="37"/>
      <c r="AQ303" s="37"/>
      <c r="AR303" s="37"/>
      <c r="AS303" s="37"/>
    </row>
    <row r="304">
      <c r="A304" s="5"/>
      <c r="L304" s="17"/>
      <c r="M304" s="17"/>
      <c r="N304" s="17"/>
      <c r="T304" s="17"/>
      <c r="U304" s="17"/>
      <c r="V304" s="17"/>
      <c r="AB304" s="17"/>
      <c r="AC304" s="17"/>
      <c r="AD304" s="17"/>
      <c r="AH304" s="17"/>
      <c r="AI304" s="17"/>
      <c r="AJ304" s="17"/>
      <c r="AL304" s="37"/>
      <c r="AM304" s="37"/>
      <c r="AN304" s="37"/>
      <c r="AO304" s="37"/>
      <c r="AP304" s="37"/>
      <c r="AQ304" s="37"/>
      <c r="AR304" s="37"/>
      <c r="AS304" s="37"/>
    </row>
    <row r="305">
      <c r="A305" s="5"/>
      <c r="L305" s="17"/>
      <c r="M305" s="17"/>
      <c r="N305" s="17"/>
      <c r="T305" s="17"/>
      <c r="U305" s="17"/>
      <c r="V305" s="17"/>
      <c r="AB305" s="17"/>
      <c r="AC305" s="17"/>
      <c r="AD305" s="17"/>
      <c r="AH305" s="17"/>
      <c r="AI305" s="17"/>
      <c r="AJ305" s="17"/>
      <c r="AL305" s="37"/>
      <c r="AM305" s="37"/>
      <c r="AN305" s="37"/>
      <c r="AO305" s="37"/>
      <c r="AP305" s="37"/>
      <c r="AQ305" s="37"/>
      <c r="AR305" s="37"/>
      <c r="AS305" s="37"/>
    </row>
    <row r="306">
      <c r="A306" s="5"/>
      <c r="L306" s="17"/>
      <c r="M306" s="17"/>
      <c r="N306" s="17"/>
      <c r="T306" s="17"/>
      <c r="U306" s="17"/>
      <c r="V306" s="17"/>
      <c r="AB306" s="17"/>
      <c r="AC306" s="17"/>
      <c r="AD306" s="17"/>
      <c r="AH306" s="17"/>
      <c r="AI306" s="17"/>
      <c r="AJ306" s="17"/>
      <c r="AL306" s="37"/>
      <c r="AM306" s="37"/>
      <c r="AN306" s="37"/>
      <c r="AO306" s="37"/>
      <c r="AP306" s="37"/>
      <c r="AQ306" s="37"/>
      <c r="AR306" s="37"/>
      <c r="AS306" s="37"/>
    </row>
    <row r="307">
      <c r="A307" s="5"/>
      <c r="L307" s="17"/>
      <c r="M307" s="17"/>
      <c r="N307" s="17"/>
      <c r="T307" s="17"/>
      <c r="U307" s="17"/>
      <c r="V307" s="17"/>
      <c r="AB307" s="17"/>
      <c r="AC307" s="17"/>
      <c r="AD307" s="17"/>
      <c r="AH307" s="17"/>
      <c r="AI307" s="17"/>
      <c r="AJ307" s="17"/>
      <c r="AL307" s="37"/>
      <c r="AM307" s="37"/>
      <c r="AN307" s="37"/>
      <c r="AO307" s="37"/>
      <c r="AP307" s="37"/>
      <c r="AQ307" s="37"/>
      <c r="AR307" s="37"/>
      <c r="AS307" s="37"/>
    </row>
    <row r="308">
      <c r="A308" s="5"/>
      <c r="L308" s="17"/>
      <c r="M308" s="17"/>
      <c r="N308" s="17"/>
      <c r="T308" s="17"/>
      <c r="U308" s="17"/>
      <c r="V308" s="17"/>
      <c r="AB308" s="17"/>
      <c r="AC308" s="17"/>
      <c r="AD308" s="17"/>
      <c r="AH308" s="17"/>
      <c r="AI308" s="17"/>
      <c r="AJ308" s="17"/>
      <c r="AL308" s="37"/>
      <c r="AM308" s="37"/>
      <c r="AN308" s="37"/>
      <c r="AO308" s="37"/>
      <c r="AP308" s="37"/>
      <c r="AQ308" s="37"/>
      <c r="AR308" s="37"/>
      <c r="AS308" s="37"/>
    </row>
    <row r="309">
      <c r="A309" s="5"/>
      <c r="L309" s="17"/>
      <c r="M309" s="17"/>
      <c r="N309" s="17"/>
      <c r="T309" s="17"/>
      <c r="U309" s="17"/>
      <c r="V309" s="17"/>
      <c r="AB309" s="17"/>
      <c r="AC309" s="17"/>
      <c r="AD309" s="17"/>
      <c r="AH309" s="17"/>
      <c r="AI309" s="17"/>
      <c r="AJ309" s="17"/>
      <c r="AL309" s="37"/>
      <c r="AM309" s="37"/>
      <c r="AN309" s="37"/>
      <c r="AO309" s="37"/>
      <c r="AP309" s="37"/>
      <c r="AQ309" s="37"/>
      <c r="AR309" s="37"/>
      <c r="AS309" s="37"/>
    </row>
    <row r="310">
      <c r="A310" s="5"/>
      <c r="L310" s="17"/>
      <c r="M310" s="17"/>
      <c r="N310" s="17"/>
      <c r="T310" s="17"/>
      <c r="U310" s="17"/>
      <c r="V310" s="17"/>
      <c r="AB310" s="17"/>
      <c r="AC310" s="17"/>
      <c r="AD310" s="17"/>
      <c r="AH310" s="17"/>
      <c r="AI310" s="17"/>
      <c r="AJ310" s="17"/>
      <c r="AL310" s="37"/>
      <c r="AM310" s="37"/>
      <c r="AN310" s="37"/>
      <c r="AO310" s="37"/>
      <c r="AP310" s="37"/>
      <c r="AQ310" s="37"/>
      <c r="AR310" s="37"/>
      <c r="AS310" s="37"/>
    </row>
    <row r="311">
      <c r="A311" s="5"/>
      <c r="L311" s="17"/>
      <c r="M311" s="17"/>
      <c r="N311" s="17"/>
      <c r="T311" s="17"/>
      <c r="U311" s="17"/>
      <c r="V311" s="17"/>
      <c r="AB311" s="17"/>
      <c r="AC311" s="17"/>
      <c r="AD311" s="17"/>
      <c r="AH311" s="17"/>
      <c r="AI311" s="17"/>
      <c r="AJ311" s="17"/>
      <c r="AL311" s="37"/>
      <c r="AM311" s="37"/>
      <c r="AN311" s="37"/>
      <c r="AO311" s="37"/>
      <c r="AP311" s="37"/>
      <c r="AQ311" s="37"/>
      <c r="AR311" s="37"/>
      <c r="AS311" s="37"/>
    </row>
    <row r="312">
      <c r="A312" s="5"/>
      <c r="L312" s="17"/>
      <c r="M312" s="17"/>
      <c r="N312" s="17"/>
      <c r="T312" s="17"/>
      <c r="U312" s="17"/>
      <c r="V312" s="17"/>
      <c r="AB312" s="17"/>
      <c r="AC312" s="17"/>
      <c r="AD312" s="17"/>
      <c r="AH312" s="17"/>
      <c r="AI312" s="17"/>
      <c r="AJ312" s="17"/>
      <c r="AL312" s="37"/>
      <c r="AM312" s="37"/>
      <c r="AN312" s="37"/>
      <c r="AO312" s="37"/>
      <c r="AP312" s="37"/>
      <c r="AQ312" s="37"/>
      <c r="AR312" s="37"/>
      <c r="AS312" s="37"/>
    </row>
    <row r="313">
      <c r="A313" s="5"/>
      <c r="L313" s="17"/>
      <c r="M313" s="17"/>
      <c r="N313" s="17"/>
      <c r="T313" s="17"/>
      <c r="U313" s="17"/>
      <c r="V313" s="17"/>
      <c r="AB313" s="17"/>
      <c r="AC313" s="17"/>
      <c r="AD313" s="17"/>
      <c r="AH313" s="17"/>
      <c r="AI313" s="17"/>
      <c r="AJ313" s="17"/>
      <c r="AL313" s="37"/>
      <c r="AM313" s="37"/>
      <c r="AN313" s="37"/>
      <c r="AO313" s="37"/>
      <c r="AP313" s="37"/>
      <c r="AQ313" s="37"/>
      <c r="AR313" s="37"/>
      <c r="AS313" s="37"/>
    </row>
    <row r="314">
      <c r="A314" s="5"/>
      <c r="L314" s="17"/>
      <c r="M314" s="17"/>
      <c r="N314" s="17"/>
      <c r="T314" s="17"/>
      <c r="U314" s="17"/>
      <c r="V314" s="17"/>
      <c r="AB314" s="17"/>
      <c r="AC314" s="17"/>
      <c r="AD314" s="17"/>
      <c r="AH314" s="17"/>
      <c r="AI314" s="17"/>
      <c r="AJ314" s="17"/>
      <c r="AL314" s="37"/>
      <c r="AM314" s="37"/>
      <c r="AN314" s="37"/>
      <c r="AO314" s="37"/>
      <c r="AP314" s="37"/>
      <c r="AQ314" s="37"/>
      <c r="AR314" s="37"/>
      <c r="AS314" s="37"/>
    </row>
    <row r="315">
      <c r="A315" s="5"/>
      <c r="L315" s="17"/>
      <c r="M315" s="17"/>
      <c r="N315" s="17"/>
      <c r="T315" s="17"/>
      <c r="U315" s="17"/>
      <c r="V315" s="17"/>
      <c r="AB315" s="17"/>
      <c r="AC315" s="17"/>
      <c r="AD315" s="17"/>
      <c r="AH315" s="17"/>
      <c r="AI315" s="17"/>
      <c r="AJ315" s="17"/>
      <c r="AL315" s="37"/>
      <c r="AM315" s="37"/>
      <c r="AN315" s="37"/>
      <c r="AO315" s="37"/>
      <c r="AP315" s="37"/>
      <c r="AQ315" s="37"/>
      <c r="AR315" s="37"/>
      <c r="AS315" s="37"/>
    </row>
    <row r="316">
      <c r="A316" s="5"/>
      <c r="L316" s="17"/>
      <c r="M316" s="17"/>
      <c r="N316" s="17"/>
      <c r="T316" s="17"/>
      <c r="U316" s="17"/>
      <c r="V316" s="17"/>
      <c r="AB316" s="17"/>
      <c r="AC316" s="17"/>
      <c r="AD316" s="17"/>
      <c r="AH316" s="17"/>
      <c r="AI316" s="17"/>
      <c r="AJ316" s="17"/>
      <c r="AL316" s="37"/>
      <c r="AM316" s="37"/>
      <c r="AN316" s="37"/>
      <c r="AO316" s="37"/>
      <c r="AP316" s="37"/>
      <c r="AQ316" s="37"/>
      <c r="AR316" s="37"/>
      <c r="AS316" s="37"/>
    </row>
    <row r="317">
      <c r="A317" s="5"/>
      <c r="L317" s="17"/>
      <c r="M317" s="17"/>
      <c r="N317" s="17"/>
      <c r="T317" s="17"/>
      <c r="U317" s="17"/>
      <c r="V317" s="17"/>
      <c r="AB317" s="17"/>
      <c r="AC317" s="17"/>
      <c r="AD317" s="17"/>
      <c r="AH317" s="17"/>
      <c r="AI317" s="17"/>
      <c r="AJ317" s="17"/>
      <c r="AL317" s="37"/>
      <c r="AM317" s="37"/>
      <c r="AN317" s="37"/>
      <c r="AO317" s="37"/>
      <c r="AP317" s="37"/>
      <c r="AQ317" s="37"/>
      <c r="AR317" s="37"/>
      <c r="AS317" s="37"/>
    </row>
    <row r="318">
      <c r="A318" s="5"/>
      <c r="L318" s="17"/>
      <c r="M318" s="17"/>
      <c r="N318" s="17"/>
      <c r="T318" s="17"/>
      <c r="U318" s="17"/>
      <c r="V318" s="17"/>
      <c r="AB318" s="17"/>
      <c r="AC318" s="17"/>
      <c r="AD318" s="17"/>
      <c r="AH318" s="17"/>
      <c r="AI318" s="17"/>
      <c r="AJ318" s="17"/>
      <c r="AL318" s="37"/>
      <c r="AM318" s="37"/>
      <c r="AN318" s="37"/>
      <c r="AO318" s="37"/>
      <c r="AP318" s="37"/>
      <c r="AQ318" s="37"/>
      <c r="AR318" s="37"/>
      <c r="AS318" s="37"/>
    </row>
    <row r="319">
      <c r="A319" s="5"/>
      <c r="L319" s="17"/>
      <c r="M319" s="17"/>
      <c r="N319" s="17"/>
      <c r="T319" s="17"/>
      <c r="U319" s="17"/>
      <c r="V319" s="17"/>
      <c r="AB319" s="17"/>
      <c r="AC319" s="17"/>
      <c r="AD319" s="17"/>
      <c r="AH319" s="17"/>
      <c r="AI319" s="17"/>
      <c r="AJ319" s="17"/>
      <c r="AL319" s="37"/>
      <c r="AM319" s="37"/>
      <c r="AN319" s="37"/>
      <c r="AO319" s="37"/>
      <c r="AP319" s="37"/>
      <c r="AQ319" s="37"/>
      <c r="AR319" s="37"/>
      <c r="AS319" s="37"/>
    </row>
    <row r="320">
      <c r="A320" s="5"/>
      <c r="L320" s="17"/>
      <c r="M320" s="17"/>
      <c r="N320" s="17"/>
      <c r="T320" s="17"/>
      <c r="U320" s="17"/>
      <c r="V320" s="17"/>
      <c r="AB320" s="17"/>
      <c r="AC320" s="17"/>
      <c r="AD320" s="17"/>
      <c r="AH320" s="17"/>
      <c r="AI320" s="17"/>
      <c r="AJ320" s="17"/>
      <c r="AL320" s="37"/>
      <c r="AM320" s="37"/>
      <c r="AN320" s="37"/>
      <c r="AO320" s="37"/>
      <c r="AP320" s="37"/>
      <c r="AQ320" s="37"/>
      <c r="AR320" s="37"/>
      <c r="AS320" s="37"/>
    </row>
    <row r="321">
      <c r="A321" s="5"/>
      <c r="L321" s="17"/>
      <c r="M321" s="17"/>
      <c r="N321" s="17"/>
      <c r="T321" s="17"/>
      <c r="U321" s="17"/>
      <c r="V321" s="17"/>
      <c r="AB321" s="17"/>
      <c r="AC321" s="17"/>
      <c r="AD321" s="17"/>
      <c r="AH321" s="17"/>
      <c r="AI321" s="17"/>
      <c r="AJ321" s="17"/>
      <c r="AL321" s="37"/>
      <c r="AM321" s="37"/>
      <c r="AN321" s="37"/>
      <c r="AO321" s="37"/>
      <c r="AP321" s="37"/>
      <c r="AQ321" s="37"/>
      <c r="AR321" s="37"/>
      <c r="AS321" s="37"/>
    </row>
    <row r="322">
      <c r="A322" s="5"/>
      <c r="L322" s="17"/>
      <c r="M322" s="17"/>
      <c r="N322" s="17"/>
      <c r="T322" s="17"/>
      <c r="U322" s="17"/>
      <c r="V322" s="17"/>
      <c r="AB322" s="17"/>
      <c r="AC322" s="17"/>
      <c r="AD322" s="17"/>
      <c r="AH322" s="17"/>
      <c r="AI322" s="17"/>
      <c r="AJ322" s="17"/>
      <c r="AL322" s="37"/>
      <c r="AM322" s="37"/>
      <c r="AN322" s="37"/>
      <c r="AO322" s="37"/>
      <c r="AP322" s="37"/>
      <c r="AQ322" s="37"/>
      <c r="AR322" s="37"/>
      <c r="AS322" s="37"/>
    </row>
    <row r="323">
      <c r="A323" s="5"/>
      <c r="L323" s="17"/>
      <c r="M323" s="17"/>
      <c r="N323" s="17"/>
      <c r="T323" s="17"/>
      <c r="U323" s="17"/>
      <c r="V323" s="17"/>
      <c r="AB323" s="17"/>
      <c r="AC323" s="17"/>
      <c r="AD323" s="17"/>
      <c r="AH323" s="17"/>
      <c r="AI323" s="17"/>
      <c r="AJ323" s="17"/>
      <c r="AL323" s="37"/>
      <c r="AM323" s="37"/>
      <c r="AN323" s="37"/>
      <c r="AO323" s="37"/>
      <c r="AP323" s="37"/>
      <c r="AQ323" s="37"/>
      <c r="AR323" s="37"/>
      <c r="AS323" s="37"/>
    </row>
    <row r="324">
      <c r="A324" s="5"/>
      <c r="L324" s="17"/>
      <c r="M324" s="17"/>
      <c r="N324" s="17"/>
      <c r="T324" s="17"/>
      <c r="U324" s="17"/>
      <c r="V324" s="17"/>
      <c r="AB324" s="17"/>
      <c r="AC324" s="17"/>
      <c r="AD324" s="17"/>
      <c r="AH324" s="17"/>
      <c r="AI324" s="17"/>
      <c r="AJ324" s="17"/>
      <c r="AL324" s="37"/>
      <c r="AM324" s="37"/>
      <c r="AN324" s="37"/>
      <c r="AO324" s="37"/>
      <c r="AP324" s="37"/>
      <c r="AQ324" s="37"/>
      <c r="AR324" s="37"/>
      <c r="AS324" s="37"/>
    </row>
    <row r="325">
      <c r="A325" s="5"/>
      <c r="L325" s="17"/>
      <c r="M325" s="17"/>
      <c r="N325" s="17"/>
      <c r="T325" s="17"/>
      <c r="U325" s="17"/>
      <c r="V325" s="17"/>
      <c r="AB325" s="17"/>
      <c r="AC325" s="17"/>
      <c r="AD325" s="17"/>
      <c r="AH325" s="17"/>
      <c r="AI325" s="17"/>
      <c r="AJ325" s="17"/>
      <c r="AL325" s="37"/>
      <c r="AM325" s="37"/>
      <c r="AN325" s="37"/>
      <c r="AO325" s="37"/>
      <c r="AP325" s="37"/>
      <c r="AQ325" s="37"/>
      <c r="AR325" s="37"/>
      <c r="AS325" s="37"/>
    </row>
    <row r="326">
      <c r="A326" s="5"/>
      <c r="L326" s="17"/>
      <c r="M326" s="17"/>
      <c r="N326" s="17"/>
      <c r="T326" s="17"/>
      <c r="U326" s="17"/>
      <c r="V326" s="17"/>
      <c r="AB326" s="17"/>
      <c r="AC326" s="17"/>
      <c r="AD326" s="17"/>
      <c r="AH326" s="17"/>
      <c r="AI326" s="17"/>
      <c r="AJ326" s="17"/>
      <c r="AL326" s="37"/>
      <c r="AM326" s="37"/>
      <c r="AN326" s="37"/>
      <c r="AO326" s="37"/>
      <c r="AP326" s="37"/>
      <c r="AQ326" s="37"/>
      <c r="AR326" s="37"/>
      <c r="AS326" s="37"/>
    </row>
    <row r="327">
      <c r="A327" s="5"/>
      <c r="L327" s="17"/>
      <c r="M327" s="17"/>
      <c r="N327" s="17"/>
      <c r="T327" s="17"/>
      <c r="U327" s="17"/>
      <c r="V327" s="17"/>
      <c r="AB327" s="17"/>
      <c r="AC327" s="17"/>
      <c r="AD327" s="17"/>
      <c r="AH327" s="17"/>
      <c r="AI327" s="17"/>
      <c r="AJ327" s="17"/>
      <c r="AL327" s="37"/>
      <c r="AM327" s="37"/>
      <c r="AN327" s="37"/>
      <c r="AO327" s="37"/>
      <c r="AP327" s="37"/>
      <c r="AQ327" s="37"/>
      <c r="AR327" s="37"/>
      <c r="AS327" s="37"/>
    </row>
    <row r="328">
      <c r="A328" s="5"/>
      <c r="L328" s="17"/>
      <c r="M328" s="17"/>
      <c r="N328" s="17"/>
      <c r="T328" s="17"/>
      <c r="U328" s="17"/>
      <c r="V328" s="17"/>
      <c r="AB328" s="17"/>
      <c r="AC328" s="17"/>
      <c r="AD328" s="17"/>
      <c r="AH328" s="17"/>
      <c r="AI328" s="17"/>
      <c r="AJ328" s="17"/>
      <c r="AL328" s="37"/>
      <c r="AM328" s="37"/>
      <c r="AN328" s="37"/>
      <c r="AO328" s="37"/>
      <c r="AP328" s="37"/>
      <c r="AQ328" s="37"/>
      <c r="AR328" s="37"/>
      <c r="AS328" s="37"/>
    </row>
    <row r="329">
      <c r="A329" s="5"/>
      <c r="L329" s="17"/>
      <c r="M329" s="17"/>
      <c r="N329" s="17"/>
      <c r="T329" s="17"/>
      <c r="U329" s="17"/>
      <c r="V329" s="17"/>
      <c r="AB329" s="17"/>
      <c r="AC329" s="17"/>
      <c r="AD329" s="17"/>
      <c r="AH329" s="17"/>
      <c r="AI329" s="17"/>
      <c r="AJ329" s="17"/>
      <c r="AL329" s="37"/>
      <c r="AM329" s="37"/>
      <c r="AN329" s="37"/>
      <c r="AO329" s="37"/>
      <c r="AP329" s="37"/>
      <c r="AQ329" s="37"/>
      <c r="AR329" s="37"/>
      <c r="AS329" s="37"/>
    </row>
    <row r="330">
      <c r="A330" s="5"/>
      <c r="L330" s="17"/>
      <c r="M330" s="17"/>
      <c r="N330" s="17"/>
      <c r="T330" s="17"/>
      <c r="U330" s="17"/>
      <c r="V330" s="17"/>
      <c r="AB330" s="17"/>
      <c r="AC330" s="17"/>
      <c r="AD330" s="17"/>
      <c r="AH330" s="17"/>
      <c r="AI330" s="17"/>
      <c r="AJ330" s="17"/>
      <c r="AL330" s="37"/>
      <c r="AM330" s="37"/>
      <c r="AN330" s="37"/>
      <c r="AO330" s="37"/>
      <c r="AP330" s="37"/>
      <c r="AQ330" s="37"/>
      <c r="AR330" s="37"/>
      <c r="AS330" s="37"/>
    </row>
    <row r="331">
      <c r="A331" s="5"/>
      <c r="L331" s="17"/>
      <c r="M331" s="17"/>
      <c r="N331" s="17"/>
      <c r="T331" s="17"/>
      <c r="U331" s="17"/>
      <c r="V331" s="17"/>
      <c r="AB331" s="17"/>
      <c r="AC331" s="17"/>
      <c r="AD331" s="17"/>
      <c r="AH331" s="17"/>
      <c r="AI331" s="17"/>
      <c r="AJ331" s="17"/>
      <c r="AL331" s="37"/>
      <c r="AM331" s="37"/>
      <c r="AN331" s="37"/>
      <c r="AO331" s="37"/>
      <c r="AP331" s="37"/>
      <c r="AQ331" s="37"/>
      <c r="AR331" s="37"/>
      <c r="AS331" s="37"/>
    </row>
    <row r="332">
      <c r="A332" s="5"/>
      <c r="L332" s="17"/>
      <c r="M332" s="17"/>
      <c r="N332" s="17"/>
      <c r="T332" s="17"/>
      <c r="U332" s="17"/>
      <c r="V332" s="17"/>
      <c r="AB332" s="17"/>
      <c r="AC332" s="17"/>
      <c r="AD332" s="17"/>
      <c r="AH332" s="17"/>
      <c r="AI332" s="17"/>
      <c r="AJ332" s="17"/>
      <c r="AL332" s="37"/>
      <c r="AM332" s="37"/>
      <c r="AN332" s="37"/>
      <c r="AO332" s="37"/>
      <c r="AP332" s="37"/>
      <c r="AQ332" s="37"/>
      <c r="AR332" s="37"/>
      <c r="AS332" s="37"/>
    </row>
    <row r="333">
      <c r="A333" s="5"/>
      <c r="L333" s="17"/>
      <c r="M333" s="17"/>
      <c r="N333" s="17"/>
      <c r="T333" s="17"/>
      <c r="U333" s="17"/>
      <c r="V333" s="17"/>
      <c r="AB333" s="17"/>
      <c r="AC333" s="17"/>
      <c r="AD333" s="17"/>
      <c r="AH333" s="17"/>
      <c r="AI333" s="17"/>
      <c r="AJ333" s="17"/>
      <c r="AL333" s="37"/>
      <c r="AM333" s="37"/>
      <c r="AN333" s="37"/>
      <c r="AO333" s="37"/>
      <c r="AP333" s="37"/>
      <c r="AQ333" s="37"/>
      <c r="AR333" s="37"/>
      <c r="AS333" s="37"/>
    </row>
    <row r="334">
      <c r="A334" s="5"/>
      <c r="L334" s="17"/>
      <c r="M334" s="17"/>
      <c r="N334" s="17"/>
      <c r="T334" s="17"/>
      <c r="U334" s="17"/>
      <c r="V334" s="17"/>
      <c r="AB334" s="17"/>
      <c r="AC334" s="17"/>
      <c r="AD334" s="17"/>
      <c r="AH334" s="17"/>
      <c r="AI334" s="17"/>
      <c r="AJ334" s="17"/>
      <c r="AL334" s="37"/>
      <c r="AM334" s="37"/>
      <c r="AN334" s="37"/>
      <c r="AO334" s="37"/>
      <c r="AP334" s="37"/>
      <c r="AQ334" s="37"/>
      <c r="AR334" s="37"/>
      <c r="AS334" s="37"/>
    </row>
    <row r="335">
      <c r="A335" s="5"/>
      <c r="L335" s="17"/>
      <c r="M335" s="17"/>
      <c r="N335" s="17"/>
      <c r="T335" s="17"/>
      <c r="U335" s="17"/>
      <c r="V335" s="17"/>
      <c r="AB335" s="17"/>
      <c r="AC335" s="17"/>
      <c r="AD335" s="17"/>
      <c r="AH335" s="17"/>
      <c r="AI335" s="17"/>
      <c r="AJ335" s="17"/>
      <c r="AL335" s="37"/>
      <c r="AM335" s="37"/>
      <c r="AN335" s="37"/>
      <c r="AO335" s="37"/>
      <c r="AP335" s="37"/>
      <c r="AQ335" s="37"/>
      <c r="AR335" s="37"/>
      <c r="AS335" s="37"/>
    </row>
    <row r="336">
      <c r="A336" s="5"/>
      <c r="L336" s="17"/>
      <c r="M336" s="17"/>
      <c r="N336" s="17"/>
      <c r="T336" s="17"/>
      <c r="U336" s="17"/>
      <c r="V336" s="17"/>
      <c r="AB336" s="17"/>
      <c r="AC336" s="17"/>
      <c r="AD336" s="17"/>
      <c r="AH336" s="17"/>
      <c r="AI336" s="17"/>
      <c r="AJ336" s="17"/>
      <c r="AL336" s="37"/>
      <c r="AM336" s="37"/>
      <c r="AN336" s="37"/>
      <c r="AO336" s="37"/>
      <c r="AP336" s="37"/>
      <c r="AQ336" s="37"/>
      <c r="AR336" s="37"/>
      <c r="AS336" s="37"/>
    </row>
    <row r="337">
      <c r="A337" s="5"/>
      <c r="L337" s="17"/>
      <c r="M337" s="17"/>
      <c r="N337" s="17"/>
      <c r="T337" s="17"/>
      <c r="U337" s="17"/>
      <c r="V337" s="17"/>
      <c r="AB337" s="17"/>
      <c r="AC337" s="17"/>
      <c r="AD337" s="17"/>
      <c r="AH337" s="17"/>
      <c r="AI337" s="17"/>
      <c r="AJ337" s="17"/>
      <c r="AL337" s="37"/>
      <c r="AM337" s="37"/>
      <c r="AN337" s="37"/>
      <c r="AO337" s="37"/>
      <c r="AP337" s="37"/>
      <c r="AQ337" s="37"/>
      <c r="AR337" s="37"/>
      <c r="AS337" s="37"/>
    </row>
    <row r="338">
      <c r="A338" s="5"/>
      <c r="L338" s="17"/>
      <c r="M338" s="17"/>
      <c r="N338" s="17"/>
      <c r="T338" s="17"/>
      <c r="U338" s="17"/>
      <c r="V338" s="17"/>
      <c r="AB338" s="17"/>
      <c r="AC338" s="17"/>
      <c r="AD338" s="17"/>
      <c r="AH338" s="17"/>
      <c r="AI338" s="17"/>
      <c r="AJ338" s="17"/>
      <c r="AL338" s="37"/>
      <c r="AM338" s="37"/>
      <c r="AN338" s="37"/>
      <c r="AO338" s="37"/>
      <c r="AP338" s="37"/>
      <c r="AQ338" s="37"/>
      <c r="AR338" s="37"/>
      <c r="AS338" s="37"/>
    </row>
    <row r="339">
      <c r="A339" s="5"/>
      <c r="L339" s="17"/>
      <c r="M339" s="17"/>
      <c r="N339" s="17"/>
      <c r="T339" s="17"/>
      <c r="U339" s="17"/>
      <c r="V339" s="17"/>
      <c r="AB339" s="17"/>
      <c r="AC339" s="17"/>
      <c r="AD339" s="17"/>
      <c r="AH339" s="17"/>
      <c r="AI339" s="17"/>
      <c r="AJ339" s="17"/>
      <c r="AL339" s="37"/>
      <c r="AM339" s="37"/>
      <c r="AN339" s="37"/>
      <c r="AO339" s="37"/>
      <c r="AP339" s="37"/>
      <c r="AQ339" s="37"/>
      <c r="AR339" s="37"/>
      <c r="AS339" s="37"/>
    </row>
    <row r="340">
      <c r="A340" s="5"/>
      <c r="L340" s="17"/>
      <c r="M340" s="17"/>
      <c r="N340" s="17"/>
      <c r="T340" s="17"/>
      <c r="U340" s="17"/>
      <c r="V340" s="17"/>
      <c r="AB340" s="17"/>
      <c r="AC340" s="17"/>
      <c r="AD340" s="17"/>
      <c r="AH340" s="17"/>
      <c r="AI340" s="17"/>
      <c r="AJ340" s="17"/>
      <c r="AL340" s="37"/>
      <c r="AM340" s="37"/>
      <c r="AN340" s="37"/>
      <c r="AO340" s="37"/>
      <c r="AP340" s="37"/>
      <c r="AQ340" s="37"/>
      <c r="AR340" s="37"/>
      <c r="AS340" s="37"/>
    </row>
    <row r="341">
      <c r="A341" s="5"/>
      <c r="L341" s="17"/>
      <c r="M341" s="17"/>
      <c r="N341" s="17"/>
      <c r="T341" s="17"/>
      <c r="U341" s="17"/>
      <c r="V341" s="17"/>
      <c r="AB341" s="17"/>
      <c r="AC341" s="17"/>
      <c r="AD341" s="17"/>
      <c r="AH341" s="17"/>
      <c r="AI341" s="17"/>
      <c r="AJ341" s="17"/>
      <c r="AL341" s="37"/>
      <c r="AM341" s="37"/>
      <c r="AN341" s="37"/>
      <c r="AO341" s="37"/>
      <c r="AP341" s="37"/>
      <c r="AQ341" s="37"/>
      <c r="AR341" s="37"/>
      <c r="AS341" s="37"/>
    </row>
    <row r="342">
      <c r="A342" s="5"/>
      <c r="L342" s="17"/>
      <c r="M342" s="17"/>
      <c r="N342" s="17"/>
      <c r="T342" s="17"/>
      <c r="U342" s="17"/>
      <c r="V342" s="17"/>
      <c r="AB342" s="17"/>
      <c r="AC342" s="17"/>
      <c r="AD342" s="17"/>
      <c r="AH342" s="17"/>
      <c r="AI342" s="17"/>
      <c r="AJ342" s="17"/>
      <c r="AL342" s="37"/>
      <c r="AM342" s="37"/>
      <c r="AN342" s="37"/>
      <c r="AO342" s="37"/>
      <c r="AP342" s="37"/>
      <c r="AQ342" s="37"/>
      <c r="AR342" s="37"/>
      <c r="AS342" s="37"/>
    </row>
    <row r="343">
      <c r="A343" s="5"/>
      <c r="L343" s="17"/>
      <c r="M343" s="17"/>
      <c r="N343" s="17"/>
      <c r="T343" s="17"/>
      <c r="U343" s="17"/>
      <c r="V343" s="17"/>
      <c r="AB343" s="17"/>
      <c r="AC343" s="17"/>
      <c r="AD343" s="17"/>
      <c r="AH343" s="17"/>
      <c r="AI343" s="17"/>
      <c r="AJ343" s="17"/>
      <c r="AL343" s="37"/>
      <c r="AM343" s="37"/>
      <c r="AN343" s="37"/>
      <c r="AO343" s="37"/>
      <c r="AP343" s="37"/>
      <c r="AQ343" s="37"/>
      <c r="AR343" s="37"/>
      <c r="AS343" s="37"/>
    </row>
    <row r="344">
      <c r="A344" s="5"/>
      <c r="L344" s="17"/>
      <c r="M344" s="17"/>
      <c r="N344" s="17"/>
      <c r="T344" s="17"/>
      <c r="U344" s="17"/>
      <c r="V344" s="17"/>
      <c r="AB344" s="17"/>
      <c r="AC344" s="17"/>
      <c r="AD344" s="17"/>
      <c r="AH344" s="17"/>
      <c r="AI344" s="17"/>
      <c r="AJ344" s="17"/>
      <c r="AL344" s="37"/>
      <c r="AM344" s="37"/>
      <c r="AN344" s="37"/>
      <c r="AO344" s="37"/>
      <c r="AP344" s="37"/>
      <c r="AQ344" s="37"/>
      <c r="AR344" s="37"/>
      <c r="AS344" s="37"/>
    </row>
    <row r="345">
      <c r="A345" s="5"/>
      <c r="L345" s="17"/>
      <c r="M345" s="17"/>
      <c r="N345" s="17"/>
      <c r="T345" s="17"/>
      <c r="U345" s="17"/>
      <c r="V345" s="17"/>
      <c r="AB345" s="17"/>
      <c r="AC345" s="17"/>
      <c r="AD345" s="17"/>
      <c r="AH345" s="17"/>
      <c r="AI345" s="17"/>
      <c r="AJ345" s="17"/>
      <c r="AL345" s="37"/>
      <c r="AM345" s="37"/>
      <c r="AN345" s="37"/>
      <c r="AO345" s="37"/>
      <c r="AP345" s="37"/>
      <c r="AQ345" s="37"/>
      <c r="AR345" s="37"/>
      <c r="AS345" s="37"/>
    </row>
    <row r="346">
      <c r="A346" s="5"/>
      <c r="L346" s="17"/>
      <c r="M346" s="17"/>
      <c r="N346" s="17"/>
      <c r="T346" s="17"/>
      <c r="U346" s="17"/>
      <c r="V346" s="17"/>
      <c r="AB346" s="17"/>
      <c r="AC346" s="17"/>
      <c r="AD346" s="17"/>
      <c r="AH346" s="17"/>
      <c r="AI346" s="17"/>
      <c r="AJ346" s="17"/>
      <c r="AL346" s="37"/>
      <c r="AM346" s="37"/>
      <c r="AN346" s="37"/>
      <c r="AO346" s="37"/>
      <c r="AP346" s="37"/>
      <c r="AQ346" s="37"/>
      <c r="AR346" s="37"/>
      <c r="AS346" s="37"/>
    </row>
    <row r="347">
      <c r="A347" s="5"/>
      <c r="L347" s="17"/>
      <c r="M347" s="17"/>
      <c r="N347" s="17"/>
      <c r="T347" s="17"/>
      <c r="U347" s="17"/>
      <c r="V347" s="17"/>
      <c r="AB347" s="17"/>
      <c r="AC347" s="17"/>
      <c r="AD347" s="17"/>
      <c r="AH347" s="17"/>
      <c r="AI347" s="17"/>
      <c r="AJ347" s="17"/>
      <c r="AL347" s="37"/>
      <c r="AM347" s="37"/>
      <c r="AN347" s="37"/>
      <c r="AO347" s="37"/>
      <c r="AP347" s="37"/>
      <c r="AQ347" s="37"/>
      <c r="AR347" s="37"/>
      <c r="AS347" s="37"/>
    </row>
    <row r="348">
      <c r="A348" s="5"/>
      <c r="L348" s="17"/>
      <c r="M348" s="17"/>
      <c r="N348" s="17"/>
      <c r="T348" s="17"/>
      <c r="U348" s="17"/>
      <c r="V348" s="17"/>
      <c r="AB348" s="17"/>
      <c r="AC348" s="17"/>
      <c r="AD348" s="17"/>
      <c r="AH348" s="17"/>
      <c r="AI348" s="17"/>
      <c r="AJ348" s="17"/>
      <c r="AL348" s="37"/>
      <c r="AM348" s="37"/>
      <c r="AN348" s="37"/>
      <c r="AO348" s="37"/>
      <c r="AP348" s="37"/>
      <c r="AQ348" s="37"/>
      <c r="AR348" s="37"/>
      <c r="AS348" s="37"/>
    </row>
    <row r="349">
      <c r="A349" s="5"/>
      <c r="L349" s="17"/>
      <c r="M349" s="17"/>
      <c r="N349" s="17"/>
      <c r="T349" s="17"/>
      <c r="U349" s="17"/>
      <c r="V349" s="17"/>
      <c r="AB349" s="17"/>
      <c r="AC349" s="17"/>
      <c r="AD349" s="17"/>
      <c r="AH349" s="17"/>
      <c r="AI349" s="17"/>
      <c r="AJ349" s="17"/>
      <c r="AL349" s="37"/>
      <c r="AM349" s="37"/>
      <c r="AN349" s="37"/>
      <c r="AO349" s="37"/>
      <c r="AP349" s="37"/>
      <c r="AQ349" s="37"/>
      <c r="AR349" s="37"/>
      <c r="AS349" s="37"/>
    </row>
    <row r="350">
      <c r="A350" s="5"/>
      <c r="L350" s="17"/>
      <c r="M350" s="17"/>
      <c r="N350" s="17"/>
      <c r="T350" s="17"/>
      <c r="U350" s="17"/>
      <c r="V350" s="17"/>
      <c r="AB350" s="17"/>
      <c r="AC350" s="17"/>
      <c r="AD350" s="17"/>
      <c r="AH350" s="17"/>
      <c r="AI350" s="17"/>
      <c r="AJ350" s="17"/>
      <c r="AL350" s="37"/>
      <c r="AM350" s="37"/>
      <c r="AN350" s="37"/>
      <c r="AO350" s="37"/>
      <c r="AP350" s="37"/>
      <c r="AQ350" s="37"/>
      <c r="AR350" s="37"/>
      <c r="AS350" s="37"/>
    </row>
    <row r="351">
      <c r="A351" s="5"/>
      <c r="L351" s="17"/>
      <c r="M351" s="17"/>
      <c r="N351" s="17"/>
      <c r="T351" s="17"/>
      <c r="U351" s="17"/>
      <c r="V351" s="17"/>
      <c r="AB351" s="17"/>
      <c r="AC351" s="17"/>
      <c r="AD351" s="17"/>
      <c r="AH351" s="17"/>
      <c r="AI351" s="17"/>
      <c r="AJ351" s="17"/>
      <c r="AL351" s="37"/>
      <c r="AM351" s="37"/>
      <c r="AN351" s="37"/>
      <c r="AO351" s="37"/>
      <c r="AP351" s="37"/>
      <c r="AQ351" s="37"/>
      <c r="AR351" s="37"/>
      <c r="AS351" s="37"/>
    </row>
    <row r="352">
      <c r="A352" s="5"/>
      <c r="L352" s="17"/>
      <c r="M352" s="17"/>
      <c r="N352" s="17"/>
      <c r="T352" s="17"/>
      <c r="U352" s="17"/>
      <c r="V352" s="17"/>
      <c r="AB352" s="17"/>
      <c r="AC352" s="17"/>
      <c r="AD352" s="17"/>
      <c r="AH352" s="17"/>
      <c r="AI352" s="17"/>
      <c r="AJ352" s="17"/>
      <c r="AL352" s="37"/>
      <c r="AM352" s="37"/>
      <c r="AN352" s="37"/>
      <c r="AO352" s="37"/>
      <c r="AP352" s="37"/>
      <c r="AQ352" s="37"/>
      <c r="AR352" s="37"/>
      <c r="AS352" s="37"/>
    </row>
    <row r="353">
      <c r="A353" s="5"/>
      <c r="L353" s="17"/>
      <c r="M353" s="17"/>
      <c r="N353" s="17"/>
      <c r="T353" s="17"/>
      <c r="U353" s="17"/>
      <c r="V353" s="17"/>
      <c r="AB353" s="17"/>
      <c r="AC353" s="17"/>
      <c r="AD353" s="17"/>
      <c r="AH353" s="17"/>
      <c r="AI353" s="17"/>
      <c r="AJ353" s="17"/>
      <c r="AL353" s="37"/>
      <c r="AM353" s="37"/>
      <c r="AN353" s="37"/>
      <c r="AO353" s="37"/>
      <c r="AP353" s="37"/>
      <c r="AQ353" s="37"/>
      <c r="AR353" s="37"/>
      <c r="AS353" s="37"/>
    </row>
    <row r="354">
      <c r="A354" s="5"/>
      <c r="L354" s="17"/>
      <c r="M354" s="17"/>
      <c r="N354" s="17"/>
      <c r="T354" s="17"/>
      <c r="U354" s="17"/>
      <c r="V354" s="17"/>
      <c r="AB354" s="17"/>
      <c r="AC354" s="17"/>
      <c r="AD354" s="17"/>
      <c r="AH354" s="17"/>
      <c r="AI354" s="17"/>
      <c r="AJ354" s="17"/>
      <c r="AL354" s="37"/>
      <c r="AM354" s="37"/>
      <c r="AN354" s="37"/>
      <c r="AO354" s="37"/>
      <c r="AP354" s="37"/>
      <c r="AQ354" s="37"/>
      <c r="AR354" s="37"/>
      <c r="AS354" s="37"/>
    </row>
    <row r="355">
      <c r="A355" s="5"/>
      <c r="L355" s="17"/>
      <c r="M355" s="17"/>
      <c r="N355" s="17"/>
      <c r="T355" s="17"/>
      <c r="U355" s="17"/>
      <c r="V355" s="17"/>
      <c r="AB355" s="17"/>
      <c r="AC355" s="17"/>
      <c r="AD355" s="17"/>
      <c r="AH355" s="17"/>
      <c r="AI355" s="17"/>
      <c r="AJ355" s="17"/>
      <c r="AL355" s="37"/>
      <c r="AM355" s="37"/>
      <c r="AN355" s="37"/>
      <c r="AO355" s="37"/>
      <c r="AP355" s="37"/>
      <c r="AQ355" s="37"/>
      <c r="AR355" s="37"/>
      <c r="AS355" s="37"/>
    </row>
    <row r="356">
      <c r="A356" s="5"/>
      <c r="L356" s="17"/>
      <c r="M356" s="17"/>
      <c r="N356" s="17"/>
      <c r="T356" s="17"/>
      <c r="U356" s="17"/>
      <c r="V356" s="17"/>
      <c r="AB356" s="17"/>
      <c r="AC356" s="17"/>
      <c r="AD356" s="17"/>
      <c r="AH356" s="17"/>
      <c r="AI356" s="17"/>
      <c r="AJ356" s="17"/>
      <c r="AL356" s="37"/>
      <c r="AM356" s="37"/>
      <c r="AN356" s="37"/>
      <c r="AO356" s="37"/>
      <c r="AP356" s="37"/>
      <c r="AQ356" s="37"/>
      <c r="AR356" s="37"/>
      <c r="AS356" s="37"/>
    </row>
    <row r="357">
      <c r="A357" s="5"/>
      <c r="L357" s="17"/>
      <c r="M357" s="17"/>
      <c r="N357" s="17"/>
      <c r="T357" s="17"/>
      <c r="U357" s="17"/>
      <c r="V357" s="17"/>
      <c r="AB357" s="17"/>
      <c r="AC357" s="17"/>
      <c r="AD357" s="17"/>
      <c r="AH357" s="17"/>
      <c r="AI357" s="17"/>
      <c r="AJ357" s="17"/>
      <c r="AL357" s="37"/>
      <c r="AM357" s="37"/>
      <c r="AN357" s="37"/>
      <c r="AO357" s="37"/>
      <c r="AP357" s="37"/>
      <c r="AQ357" s="37"/>
      <c r="AR357" s="37"/>
      <c r="AS357" s="37"/>
    </row>
    <row r="358">
      <c r="A358" s="5"/>
      <c r="L358" s="17"/>
      <c r="M358" s="17"/>
      <c r="N358" s="17"/>
      <c r="T358" s="17"/>
      <c r="U358" s="17"/>
      <c r="V358" s="17"/>
      <c r="AB358" s="17"/>
      <c r="AC358" s="17"/>
      <c r="AD358" s="17"/>
      <c r="AH358" s="17"/>
      <c r="AI358" s="17"/>
      <c r="AJ358" s="17"/>
      <c r="AL358" s="37"/>
      <c r="AM358" s="37"/>
      <c r="AN358" s="37"/>
      <c r="AO358" s="37"/>
      <c r="AP358" s="37"/>
      <c r="AQ358" s="37"/>
      <c r="AR358" s="37"/>
      <c r="AS358" s="37"/>
    </row>
    <row r="359">
      <c r="A359" s="5"/>
      <c r="L359" s="17"/>
      <c r="M359" s="17"/>
      <c r="N359" s="17"/>
      <c r="T359" s="17"/>
      <c r="U359" s="17"/>
      <c r="V359" s="17"/>
      <c r="AB359" s="17"/>
      <c r="AC359" s="17"/>
      <c r="AD359" s="17"/>
      <c r="AH359" s="17"/>
      <c r="AI359" s="17"/>
      <c r="AJ359" s="17"/>
      <c r="AL359" s="37"/>
      <c r="AM359" s="37"/>
      <c r="AN359" s="37"/>
      <c r="AO359" s="37"/>
      <c r="AP359" s="37"/>
      <c r="AQ359" s="37"/>
      <c r="AR359" s="37"/>
      <c r="AS359" s="37"/>
    </row>
    <row r="360">
      <c r="A360" s="5"/>
      <c r="L360" s="17"/>
      <c r="M360" s="17"/>
      <c r="N360" s="17"/>
      <c r="T360" s="17"/>
      <c r="U360" s="17"/>
      <c r="V360" s="17"/>
      <c r="AB360" s="17"/>
      <c r="AC360" s="17"/>
      <c r="AD360" s="17"/>
      <c r="AH360" s="17"/>
      <c r="AI360" s="17"/>
      <c r="AJ360" s="17"/>
      <c r="AL360" s="37"/>
      <c r="AM360" s="37"/>
      <c r="AN360" s="37"/>
      <c r="AO360" s="37"/>
      <c r="AP360" s="37"/>
      <c r="AQ360" s="37"/>
      <c r="AR360" s="37"/>
      <c r="AS360" s="37"/>
    </row>
    <row r="361">
      <c r="A361" s="5"/>
      <c r="L361" s="17"/>
      <c r="M361" s="17"/>
      <c r="N361" s="17"/>
      <c r="T361" s="17"/>
      <c r="U361" s="17"/>
      <c r="V361" s="17"/>
      <c r="AB361" s="17"/>
      <c r="AC361" s="17"/>
      <c r="AD361" s="17"/>
      <c r="AH361" s="17"/>
      <c r="AI361" s="17"/>
      <c r="AJ361" s="17"/>
      <c r="AL361" s="37"/>
      <c r="AM361" s="37"/>
      <c r="AN361" s="37"/>
      <c r="AO361" s="37"/>
      <c r="AP361" s="37"/>
      <c r="AQ361" s="37"/>
      <c r="AR361" s="37"/>
      <c r="AS361" s="37"/>
    </row>
    <row r="362">
      <c r="A362" s="5"/>
      <c r="L362" s="17"/>
      <c r="M362" s="17"/>
      <c r="N362" s="17"/>
      <c r="T362" s="17"/>
      <c r="U362" s="17"/>
      <c r="V362" s="17"/>
      <c r="AB362" s="17"/>
      <c r="AC362" s="17"/>
      <c r="AD362" s="17"/>
      <c r="AH362" s="17"/>
      <c r="AI362" s="17"/>
      <c r="AJ362" s="17"/>
      <c r="AL362" s="37"/>
      <c r="AM362" s="37"/>
      <c r="AN362" s="37"/>
      <c r="AO362" s="37"/>
      <c r="AP362" s="37"/>
      <c r="AQ362" s="37"/>
      <c r="AR362" s="37"/>
      <c r="AS362" s="37"/>
    </row>
    <row r="363">
      <c r="A363" s="5"/>
      <c r="L363" s="17"/>
      <c r="M363" s="17"/>
      <c r="N363" s="17"/>
      <c r="T363" s="17"/>
      <c r="U363" s="17"/>
      <c r="V363" s="17"/>
      <c r="AB363" s="17"/>
      <c r="AC363" s="17"/>
      <c r="AD363" s="17"/>
      <c r="AH363" s="17"/>
      <c r="AI363" s="17"/>
      <c r="AJ363" s="17"/>
      <c r="AL363" s="37"/>
      <c r="AM363" s="37"/>
      <c r="AN363" s="37"/>
      <c r="AO363" s="37"/>
      <c r="AP363" s="37"/>
      <c r="AQ363" s="37"/>
      <c r="AR363" s="37"/>
      <c r="AS363" s="37"/>
    </row>
    <row r="364">
      <c r="A364" s="5"/>
      <c r="L364" s="17"/>
      <c r="M364" s="17"/>
      <c r="N364" s="17"/>
      <c r="T364" s="17"/>
      <c r="U364" s="17"/>
      <c r="V364" s="17"/>
      <c r="AB364" s="17"/>
      <c r="AC364" s="17"/>
      <c r="AD364" s="17"/>
      <c r="AH364" s="17"/>
      <c r="AI364" s="17"/>
      <c r="AJ364" s="17"/>
      <c r="AL364" s="37"/>
      <c r="AM364" s="37"/>
      <c r="AN364" s="37"/>
      <c r="AO364" s="37"/>
      <c r="AP364" s="37"/>
      <c r="AQ364" s="37"/>
      <c r="AR364" s="37"/>
      <c r="AS364" s="37"/>
    </row>
    <row r="365">
      <c r="A365" s="5"/>
      <c r="L365" s="17"/>
      <c r="M365" s="17"/>
      <c r="N365" s="17"/>
      <c r="T365" s="17"/>
      <c r="U365" s="17"/>
      <c r="V365" s="17"/>
      <c r="AB365" s="17"/>
      <c r="AC365" s="17"/>
      <c r="AD365" s="17"/>
      <c r="AH365" s="17"/>
      <c r="AI365" s="17"/>
      <c r="AJ365" s="17"/>
      <c r="AL365" s="37"/>
      <c r="AM365" s="37"/>
      <c r="AN365" s="37"/>
      <c r="AO365" s="37"/>
      <c r="AP365" s="37"/>
      <c r="AQ365" s="37"/>
      <c r="AR365" s="37"/>
      <c r="AS365" s="37"/>
    </row>
    <row r="366">
      <c r="A366" s="5"/>
      <c r="L366" s="17"/>
      <c r="M366" s="17"/>
      <c r="N366" s="17"/>
      <c r="T366" s="17"/>
      <c r="U366" s="17"/>
      <c r="V366" s="17"/>
      <c r="AB366" s="17"/>
      <c r="AC366" s="17"/>
      <c r="AD366" s="17"/>
      <c r="AH366" s="17"/>
      <c r="AI366" s="17"/>
      <c r="AJ366" s="17"/>
      <c r="AL366" s="37"/>
      <c r="AM366" s="37"/>
      <c r="AN366" s="37"/>
      <c r="AO366" s="37"/>
      <c r="AP366" s="37"/>
      <c r="AQ366" s="37"/>
      <c r="AR366" s="37"/>
      <c r="AS366" s="37"/>
    </row>
    <row r="367">
      <c r="A367" s="5"/>
      <c r="L367" s="17"/>
      <c r="M367" s="17"/>
      <c r="N367" s="17"/>
      <c r="T367" s="17"/>
      <c r="U367" s="17"/>
      <c r="V367" s="17"/>
      <c r="AB367" s="17"/>
      <c r="AC367" s="17"/>
      <c r="AD367" s="17"/>
      <c r="AH367" s="17"/>
      <c r="AI367" s="17"/>
      <c r="AJ367" s="17"/>
      <c r="AL367" s="37"/>
      <c r="AM367" s="37"/>
      <c r="AN367" s="37"/>
      <c r="AO367" s="37"/>
      <c r="AP367" s="37"/>
      <c r="AQ367" s="37"/>
      <c r="AR367" s="37"/>
      <c r="AS367" s="37"/>
    </row>
    <row r="368">
      <c r="A368" s="5"/>
      <c r="L368" s="17"/>
      <c r="M368" s="17"/>
      <c r="N368" s="17"/>
      <c r="T368" s="17"/>
      <c r="U368" s="17"/>
      <c r="V368" s="17"/>
      <c r="AB368" s="17"/>
      <c r="AC368" s="17"/>
      <c r="AD368" s="17"/>
      <c r="AH368" s="17"/>
      <c r="AI368" s="17"/>
      <c r="AJ368" s="17"/>
      <c r="AL368" s="37"/>
      <c r="AM368" s="37"/>
      <c r="AN368" s="37"/>
      <c r="AO368" s="37"/>
      <c r="AP368" s="37"/>
      <c r="AQ368" s="37"/>
      <c r="AR368" s="37"/>
      <c r="AS368" s="37"/>
    </row>
    <row r="369">
      <c r="A369" s="5"/>
      <c r="L369" s="17"/>
      <c r="M369" s="17"/>
      <c r="N369" s="17"/>
      <c r="T369" s="17"/>
      <c r="U369" s="17"/>
      <c r="V369" s="17"/>
      <c r="AB369" s="17"/>
      <c r="AC369" s="17"/>
      <c r="AD369" s="17"/>
      <c r="AH369" s="17"/>
      <c r="AI369" s="17"/>
      <c r="AJ369" s="17"/>
      <c r="AL369" s="37"/>
      <c r="AM369" s="37"/>
      <c r="AN369" s="37"/>
      <c r="AO369" s="37"/>
      <c r="AP369" s="37"/>
      <c r="AQ369" s="37"/>
      <c r="AR369" s="37"/>
      <c r="AS369" s="37"/>
    </row>
    <row r="370">
      <c r="A370" s="5"/>
      <c r="L370" s="17"/>
      <c r="M370" s="17"/>
      <c r="N370" s="17"/>
      <c r="T370" s="17"/>
      <c r="U370" s="17"/>
      <c r="V370" s="17"/>
      <c r="AB370" s="17"/>
      <c r="AC370" s="17"/>
      <c r="AD370" s="17"/>
      <c r="AH370" s="17"/>
      <c r="AI370" s="17"/>
      <c r="AJ370" s="17"/>
      <c r="AL370" s="37"/>
      <c r="AM370" s="37"/>
      <c r="AN370" s="37"/>
      <c r="AO370" s="37"/>
      <c r="AP370" s="37"/>
      <c r="AQ370" s="37"/>
      <c r="AR370" s="37"/>
      <c r="AS370" s="37"/>
    </row>
    <row r="371">
      <c r="A371" s="5"/>
      <c r="L371" s="17"/>
      <c r="M371" s="17"/>
      <c r="N371" s="17"/>
      <c r="T371" s="17"/>
      <c r="U371" s="17"/>
      <c r="V371" s="17"/>
      <c r="AB371" s="17"/>
      <c r="AC371" s="17"/>
      <c r="AD371" s="17"/>
      <c r="AH371" s="17"/>
      <c r="AI371" s="17"/>
      <c r="AJ371" s="17"/>
      <c r="AL371" s="37"/>
      <c r="AM371" s="37"/>
      <c r="AN371" s="37"/>
      <c r="AO371" s="37"/>
      <c r="AP371" s="37"/>
      <c r="AQ371" s="37"/>
      <c r="AR371" s="37"/>
      <c r="AS371" s="37"/>
    </row>
    <row r="372">
      <c r="A372" s="5"/>
      <c r="L372" s="17"/>
      <c r="M372" s="17"/>
      <c r="N372" s="17"/>
      <c r="T372" s="17"/>
      <c r="U372" s="17"/>
      <c r="V372" s="17"/>
      <c r="AB372" s="17"/>
      <c r="AC372" s="17"/>
      <c r="AD372" s="17"/>
      <c r="AH372" s="17"/>
      <c r="AI372" s="17"/>
      <c r="AJ372" s="17"/>
      <c r="AL372" s="37"/>
      <c r="AM372" s="37"/>
      <c r="AN372" s="37"/>
      <c r="AO372" s="37"/>
      <c r="AP372" s="37"/>
      <c r="AQ372" s="37"/>
      <c r="AR372" s="37"/>
      <c r="AS372" s="37"/>
    </row>
    <row r="373">
      <c r="A373" s="5"/>
      <c r="L373" s="17"/>
      <c r="M373" s="17"/>
      <c r="N373" s="17"/>
      <c r="T373" s="17"/>
      <c r="U373" s="17"/>
      <c r="V373" s="17"/>
      <c r="AB373" s="17"/>
      <c r="AC373" s="17"/>
      <c r="AD373" s="17"/>
      <c r="AH373" s="17"/>
      <c r="AI373" s="17"/>
      <c r="AJ373" s="17"/>
      <c r="AL373" s="37"/>
      <c r="AM373" s="37"/>
      <c r="AN373" s="37"/>
      <c r="AO373" s="37"/>
      <c r="AP373" s="37"/>
      <c r="AQ373" s="37"/>
      <c r="AR373" s="37"/>
      <c r="AS373" s="37"/>
    </row>
    <row r="374">
      <c r="A374" s="5"/>
      <c r="L374" s="17"/>
      <c r="M374" s="17"/>
      <c r="N374" s="17"/>
      <c r="T374" s="17"/>
      <c r="U374" s="17"/>
      <c r="V374" s="17"/>
      <c r="AB374" s="17"/>
      <c r="AC374" s="17"/>
      <c r="AD374" s="17"/>
      <c r="AH374" s="17"/>
      <c r="AI374" s="17"/>
      <c r="AJ374" s="17"/>
      <c r="AL374" s="37"/>
      <c r="AM374" s="37"/>
      <c r="AN374" s="37"/>
      <c r="AO374" s="37"/>
      <c r="AP374" s="37"/>
      <c r="AQ374" s="37"/>
      <c r="AR374" s="37"/>
      <c r="AS374" s="37"/>
    </row>
    <row r="375">
      <c r="A375" s="5"/>
      <c r="L375" s="17"/>
      <c r="M375" s="17"/>
      <c r="N375" s="17"/>
      <c r="T375" s="17"/>
      <c r="U375" s="17"/>
      <c r="V375" s="17"/>
      <c r="AB375" s="17"/>
      <c r="AC375" s="17"/>
      <c r="AD375" s="17"/>
      <c r="AH375" s="17"/>
      <c r="AI375" s="17"/>
      <c r="AJ375" s="17"/>
      <c r="AL375" s="37"/>
      <c r="AM375" s="37"/>
      <c r="AN375" s="37"/>
      <c r="AO375" s="37"/>
      <c r="AP375" s="37"/>
      <c r="AQ375" s="37"/>
      <c r="AR375" s="37"/>
      <c r="AS375" s="37"/>
    </row>
    <row r="376">
      <c r="A376" s="5"/>
      <c r="L376" s="17"/>
      <c r="M376" s="17"/>
      <c r="N376" s="17"/>
      <c r="T376" s="17"/>
      <c r="U376" s="17"/>
      <c r="V376" s="17"/>
      <c r="AB376" s="17"/>
      <c r="AC376" s="17"/>
      <c r="AD376" s="17"/>
      <c r="AH376" s="17"/>
      <c r="AI376" s="17"/>
      <c r="AJ376" s="17"/>
      <c r="AL376" s="37"/>
      <c r="AM376" s="37"/>
      <c r="AN376" s="37"/>
      <c r="AO376" s="37"/>
      <c r="AP376" s="37"/>
      <c r="AQ376" s="37"/>
      <c r="AR376" s="37"/>
      <c r="AS376" s="37"/>
    </row>
    <row r="377">
      <c r="A377" s="5"/>
      <c r="L377" s="17"/>
      <c r="M377" s="17"/>
      <c r="N377" s="17"/>
      <c r="T377" s="17"/>
      <c r="U377" s="17"/>
      <c r="V377" s="17"/>
      <c r="AB377" s="17"/>
      <c r="AC377" s="17"/>
      <c r="AD377" s="17"/>
      <c r="AH377" s="17"/>
      <c r="AI377" s="17"/>
      <c r="AJ377" s="17"/>
      <c r="AL377" s="37"/>
      <c r="AM377" s="37"/>
      <c r="AN377" s="37"/>
      <c r="AO377" s="37"/>
      <c r="AP377" s="37"/>
      <c r="AQ377" s="37"/>
      <c r="AR377" s="37"/>
      <c r="AS377" s="37"/>
    </row>
    <row r="378">
      <c r="A378" s="5"/>
      <c r="L378" s="17"/>
      <c r="M378" s="17"/>
      <c r="N378" s="17"/>
      <c r="T378" s="17"/>
      <c r="U378" s="17"/>
      <c r="V378" s="17"/>
      <c r="AB378" s="17"/>
      <c r="AC378" s="17"/>
      <c r="AD378" s="17"/>
      <c r="AH378" s="17"/>
      <c r="AI378" s="17"/>
      <c r="AJ378" s="17"/>
      <c r="AL378" s="37"/>
      <c r="AM378" s="37"/>
      <c r="AN378" s="37"/>
      <c r="AO378" s="37"/>
      <c r="AP378" s="37"/>
      <c r="AQ378" s="37"/>
      <c r="AR378" s="37"/>
      <c r="AS378" s="37"/>
    </row>
    <row r="379">
      <c r="A379" s="5"/>
      <c r="L379" s="17"/>
      <c r="M379" s="17"/>
      <c r="N379" s="17"/>
      <c r="T379" s="17"/>
      <c r="U379" s="17"/>
      <c r="V379" s="17"/>
      <c r="AB379" s="17"/>
      <c r="AC379" s="17"/>
      <c r="AD379" s="17"/>
      <c r="AH379" s="17"/>
      <c r="AI379" s="17"/>
      <c r="AJ379" s="17"/>
      <c r="AL379" s="37"/>
      <c r="AM379" s="37"/>
      <c r="AN379" s="37"/>
      <c r="AO379" s="37"/>
      <c r="AP379" s="37"/>
      <c r="AQ379" s="37"/>
      <c r="AR379" s="37"/>
      <c r="AS379" s="37"/>
    </row>
    <row r="380">
      <c r="A380" s="5"/>
      <c r="L380" s="17"/>
      <c r="M380" s="17"/>
      <c r="N380" s="17"/>
      <c r="T380" s="17"/>
      <c r="U380" s="17"/>
      <c r="V380" s="17"/>
      <c r="AB380" s="17"/>
      <c r="AC380" s="17"/>
      <c r="AD380" s="17"/>
      <c r="AH380" s="17"/>
      <c r="AI380" s="17"/>
      <c r="AJ380" s="17"/>
      <c r="AL380" s="37"/>
      <c r="AM380" s="37"/>
      <c r="AN380" s="37"/>
      <c r="AO380" s="37"/>
      <c r="AP380" s="37"/>
      <c r="AQ380" s="37"/>
      <c r="AR380" s="37"/>
      <c r="AS380" s="37"/>
    </row>
    <row r="381">
      <c r="A381" s="5"/>
      <c r="L381" s="17"/>
      <c r="M381" s="17"/>
      <c r="N381" s="17"/>
      <c r="T381" s="17"/>
      <c r="U381" s="17"/>
      <c r="V381" s="17"/>
      <c r="AB381" s="17"/>
      <c r="AC381" s="17"/>
      <c r="AD381" s="17"/>
      <c r="AH381" s="17"/>
      <c r="AI381" s="17"/>
      <c r="AJ381" s="17"/>
      <c r="AL381" s="37"/>
      <c r="AM381" s="37"/>
      <c r="AN381" s="37"/>
      <c r="AO381" s="37"/>
      <c r="AP381" s="37"/>
      <c r="AQ381" s="37"/>
      <c r="AR381" s="37"/>
      <c r="AS381" s="37"/>
    </row>
    <row r="382">
      <c r="A382" s="5"/>
      <c r="L382" s="17"/>
      <c r="M382" s="17"/>
      <c r="N382" s="17"/>
      <c r="T382" s="17"/>
      <c r="U382" s="17"/>
      <c r="V382" s="17"/>
      <c r="AB382" s="17"/>
      <c r="AC382" s="17"/>
      <c r="AD382" s="17"/>
      <c r="AH382" s="17"/>
      <c r="AI382" s="17"/>
      <c r="AJ382" s="17"/>
      <c r="AL382" s="37"/>
      <c r="AM382" s="37"/>
      <c r="AN382" s="37"/>
      <c r="AO382" s="37"/>
      <c r="AP382" s="37"/>
      <c r="AQ382" s="37"/>
      <c r="AR382" s="37"/>
      <c r="AS382" s="37"/>
    </row>
    <row r="383">
      <c r="A383" s="5"/>
      <c r="L383" s="17"/>
      <c r="M383" s="17"/>
      <c r="N383" s="17"/>
      <c r="T383" s="17"/>
      <c r="U383" s="17"/>
      <c r="V383" s="17"/>
      <c r="AB383" s="17"/>
      <c r="AC383" s="17"/>
      <c r="AD383" s="17"/>
      <c r="AH383" s="17"/>
      <c r="AI383" s="17"/>
      <c r="AJ383" s="17"/>
      <c r="AL383" s="37"/>
      <c r="AM383" s="37"/>
      <c r="AN383" s="37"/>
      <c r="AO383" s="37"/>
      <c r="AP383" s="37"/>
      <c r="AQ383" s="37"/>
      <c r="AR383" s="37"/>
      <c r="AS383" s="37"/>
    </row>
    <row r="384">
      <c r="A384" s="5"/>
      <c r="L384" s="17"/>
      <c r="M384" s="17"/>
      <c r="N384" s="17"/>
      <c r="T384" s="17"/>
      <c r="U384" s="17"/>
      <c r="V384" s="17"/>
      <c r="AB384" s="17"/>
      <c r="AC384" s="17"/>
      <c r="AD384" s="17"/>
      <c r="AH384" s="17"/>
      <c r="AI384" s="17"/>
      <c r="AJ384" s="17"/>
      <c r="AL384" s="37"/>
      <c r="AM384" s="37"/>
      <c r="AN384" s="37"/>
      <c r="AO384" s="37"/>
      <c r="AP384" s="37"/>
      <c r="AQ384" s="37"/>
      <c r="AR384" s="37"/>
      <c r="AS384" s="37"/>
    </row>
    <row r="385">
      <c r="A385" s="5"/>
      <c r="L385" s="17"/>
      <c r="M385" s="17"/>
      <c r="N385" s="17"/>
      <c r="T385" s="17"/>
      <c r="U385" s="17"/>
      <c r="V385" s="17"/>
      <c r="AB385" s="17"/>
      <c r="AC385" s="17"/>
      <c r="AD385" s="17"/>
      <c r="AH385" s="17"/>
      <c r="AI385" s="17"/>
      <c r="AJ385" s="17"/>
      <c r="AL385" s="37"/>
      <c r="AM385" s="37"/>
      <c r="AN385" s="37"/>
      <c r="AO385" s="37"/>
      <c r="AP385" s="37"/>
      <c r="AQ385" s="37"/>
      <c r="AR385" s="37"/>
      <c r="AS385" s="37"/>
    </row>
    <row r="386">
      <c r="A386" s="5"/>
      <c r="L386" s="17"/>
      <c r="M386" s="17"/>
      <c r="N386" s="17"/>
      <c r="T386" s="17"/>
      <c r="U386" s="17"/>
      <c r="V386" s="17"/>
      <c r="AB386" s="17"/>
      <c r="AC386" s="17"/>
      <c r="AD386" s="17"/>
      <c r="AH386" s="17"/>
      <c r="AI386" s="17"/>
      <c r="AJ386" s="17"/>
      <c r="AL386" s="37"/>
      <c r="AM386" s="37"/>
      <c r="AN386" s="37"/>
      <c r="AO386" s="37"/>
      <c r="AP386" s="37"/>
      <c r="AQ386" s="37"/>
      <c r="AR386" s="37"/>
      <c r="AS386" s="37"/>
    </row>
    <row r="387">
      <c r="A387" s="5"/>
      <c r="L387" s="17"/>
      <c r="M387" s="17"/>
      <c r="N387" s="17"/>
      <c r="T387" s="17"/>
      <c r="U387" s="17"/>
      <c r="V387" s="17"/>
      <c r="AB387" s="17"/>
      <c r="AC387" s="17"/>
      <c r="AD387" s="17"/>
      <c r="AH387" s="17"/>
      <c r="AI387" s="17"/>
      <c r="AJ387" s="17"/>
      <c r="AL387" s="37"/>
      <c r="AM387" s="37"/>
      <c r="AN387" s="37"/>
      <c r="AO387" s="37"/>
      <c r="AP387" s="37"/>
      <c r="AQ387" s="37"/>
      <c r="AR387" s="37"/>
      <c r="AS387" s="37"/>
    </row>
    <row r="388">
      <c r="A388" s="5"/>
      <c r="L388" s="17"/>
      <c r="M388" s="17"/>
      <c r="N388" s="17"/>
      <c r="T388" s="17"/>
      <c r="U388" s="17"/>
      <c r="V388" s="17"/>
      <c r="AB388" s="17"/>
      <c r="AC388" s="17"/>
      <c r="AD388" s="17"/>
      <c r="AH388" s="17"/>
      <c r="AI388" s="17"/>
      <c r="AJ388" s="17"/>
      <c r="AL388" s="37"/>
      <c r="AM388" s="37"/>
      <c r="AN388" s="37"/>
      <c r="AO388" s="37"/>
      <c r="AP388" s="37"/>
      <c r="AQ388" s="37"/>
      <c r="AR388" s="37"/>
      <c r="AS388" s="37"/>
    </row>
    <row r="389">
      <c r="A389" s="5"/>
      <c r="L389" s="17"/>
      <c r="M389" s="17"/>
      <c r="N389" s="17"/>
      <c r="T389" s="17"/>
      <c r="U389" s="17"/>
      <c r="V389" s="17"/>
      <c r="AB389" s="17"/>
      <c r="AC389" s="17"/>
      <c r="AD389" s="17"/>
      <c r="AH389" s="17"/>
      <c r="AI389" s="17"/>
      <c r="AJ389" s="17"/>
      <c r="AL389" s="37"/>
      <c r="AM389" s="37"/>
      <c r="AN389" s="37"/>
      <c r="AO389" s="37"/>
      <c r="AP389" s="37"/>
      <c r="AQ389" s="37"/>
      <c r="AR389" s="37"/>
      <c r="AS389" s="37"/>
    </row>
    <row r="390">
      <c r="A390" s="5"/>
      <c r="L390" s="17"/>
      <c r="M390" s="17"/>
      <c r="N390" s="17"/>
      <c r="T390" s="17"/>
      <c r="U390" s="17"/>
      <c r="V390" s="17"/>
      <c r="AB390" s="17"/>
      <c r="AC390" s="17"/>
      <c r="AD390" s="17"/>
      <c r="AH390" s="17"/>
      <c r="AI390" s="17"/>
      <c r="AJ390" s="17"/>
      <c r="AL390" s="37"/>
      <c r="AM390" s="37"/>
      <c r="AN390" s="37"/>
      <c r="AO390" s="37"/>
      <c r="AP390" s="37"/>
      <c r="AQ390" s="37"/>
      <c r="AR390" s="37"/>
      <c r="AS390" s="37"/>
    </row>
    <row r="391">
      <c r="A391" s="5"/>
      <c r="L391" s="17"/>
      <c r="M391" s="17"/>
      <c r="N391" s="17"/>
      <c r="T391" s="17"/>
      <c r="U391" s="17"/>
      <c r="V391" s="17"/>
      <c r="AB391" s="17"/>
      <c r="AC391" s="17"/>
      <c r="AD391" s="17"/>
      <c r="AH391" s="17"/>
      <c r="AI391" s="17"/>
      <c r="AJ391" s="17"/>
      <c r="AL391" s="37"/>
      <c r="AM391" s="37"/>
      <c r="AN391" s="37"/>
      <c r="AO391" s="37"/>
      <c r="AP391" s="37"/>
      <c r="AQ391" s="37"/>
      <c r="AR391" s="37"/>
      <c r="AS391" s="37"/>
    </row>
    <row r="392">
      <c r="A392" s="5"/>
      <c r="L392" s="17"/>
      <c r="M392" s="17"/>
      <c r="N392" s="17"/>
      <c r="T392" s="17"/>
      <c r="U392" s="17"/>
      <c r="V392" s="17"/>
      <c r="AB392" s="17"/>
      <c r="AC392" s="17"/>
      <c r="AD392" s="17"/>
      <c r="AH392" s="17"/>
      <c r="AI392" s="17"/>
      <c r="AJ392" s="17"/>
      <c r="AL392" s="37"/>
      <c r="AM392" s="37"/>
      <c r="AN392" s="37"/>
      <c r="AO392" s="37"/>
      <c r="AP392" s="37"/>
      <c r="AQ392" s="37"/>
      <c r="AR392" s="37"/>
      <c r="AS392" s="37"/>
    </row>
    <row r="393">
      <c r="A393" s="5"/>
      <c r="L393" s="17"/>
      <c r="M393" s="17"/>
      <c r="N393" s="17"/>
      <c r="T393" s="17"/>
      <c r="U393" s="17"/>
      <c r="V393" s="17"/>
      <c r="AB393" s="17"/>
      <c r="AC393" s="17"/>
      <c r="AD393" s="17"/>
      <c r="AH393" s="17"/>
      <c r="AI393" s="17"/>
      <c r="AJ393" s="17"/>
      <c r="AL393" s="37"/>
      <c r="AM393" s="37"/>
      <c r="AN393" s="37"/>
      <c r="AO393" s="37"/>
      <c r="AP393" s="37"/>
      <c r="AQ393" s="37"/>
      <c r="AR393" s="37"/>
      <c r="AS393" s="37"/>
    </row>
    <row r="394">
      <c r="A394" s="5"/>
      <c r="L394" s="17"/>
      <c r="M394" s="17"/>
      <c r="N394" s="17"/>
      <c r="T394" s="17"/>
      <c r="U394" s="17"/>
      <c r="V394" s="17"/>
      <c r="AB394" s="17"/>
      <c r="AC394" s="17"/>
      <c r="AD394" s="17"/>
      <c r="AH394" s="17"/>
      <c r="AI394" s="17"/>
      <c r="AJ394" s="17"/>
      <c r="AL394" s="37"/>
      <c r="AM394" s="37"/>
      <c r="AN394" s="37"/>
      <c r="AO394" s="37"/>
      <c r="AP394" s="37"/>
      <c r="AQ394" s="37"/>
      <c r="AR394" s="37"/>
      <c r="AS394" s="37"/>
    </row>
    <row r="395">
      <c r="A395" s="5"/>
      <c r="L395" s="17"/>
      <c r="M395" s="17"/>
      <c r="N395" s="17"/>
      <c r="T395" s="17"/>
      <c r="U395" s="17"/>
      <c r="V395" s="17"/>
      <c r="AB395" s="17"/>
      <c r="AC395" s="17"/>
      <c r="AD395" s="17"/>
      <c r="AH395" s="17"/>
      <c r="AI395" s="17"/>
      <c r="AJ395" s="17"/>
      <c r="AL395" s="37"/>
      <c r="AM395" s="37"/>
      <c r="AN395" s="37"/>
      <c r="AO395" s="37"/>
      <c r="AP395" s="37"/>
      <c r="AQ395" s="37"/>
      <c r="AR395" s="37"/>
      <c r="AS395" s="37"/>
    </row>
    <row r="396">
      <c r="A396" s="5"/>
      <c r="L396" s="17"/>
      <c r="M396" s="17"/>
      <c r="N396" s="17"/>
      <c r="T396" s="17"/>
      <c r="U396" s="17"/>
      <c r="V396" s="17"/>
      <c r="AB396" s="17"/>
      <c r="AC396" s="17"/>
      <c r="AD396" s="17"/>
      <c r="AH396" s="17"/>
      <c r="AI396" s="17"/>
      <c r="AJ396" s="17"/>
      <c r="AL396" s="37"/>
      <c r="AM396" s="37"/>
      <c r="AN396" s="37"/>
      <c r="AO396" s="37"/>
      <c r="AP396" s="37"/>
      <c r="AQ396" s="37"/>
      <c r="AR396" s="37"/>
      <c r="AS396" s="37"/>
    </row>
    <row r="397">
      <c r="A397" s="5"/>
      <c r="L397" s="17"/>
      <c r="M397" s="17"/>
      <c r="N397" s="17"/>
      <c r="T397" s="17"/>
      <c r="U397" s="17"/>
      <c r="V397" s="17"/>
      <c r="AB397" s="17"/>
      <c r="AC397" s="17"/>
      <c r="AD397" s="17"/>
      <c r="AH397" s="17"/>
      <c r="AI397" s="17"/>
      <c r="AJ397" s="17"/>
      <c r="AL397" s="37"/>
      <c r="AM397" s="37"/>
      <c r="AN397" s="37"/>
      <c r="AO397" s="37"/>
      <c r="AP397" s="37"/>
      <c r="AQ397" s="37"/>
      <c r="AR397" s="37"/>
      <c r="AS397" s="37"/>
    </row>
    <row r="398">
      <c r="A398" s="5"/>
      <c r="L398" s="17"/>
      <c r="M398" s="17"/>
      <c r="N398" s="17"/>
      <c r="T398" s="17"/>
      <c r="U398" s="17"/>
      <c r="V398" s="17"/>
      <c r="AB398" s="17"/>
      <c r="AC398" s="17"/>
      <c r="AD398" s="17"/>
      <c r="AH398" s="17"/>
      <c r="AI398" s="17"/>
      <c r="AJ398" s="17"/>
      <c r="AL398" s="37"/>
      <c r="AM398" s="37"/>
      <c r="AN398" s="37"/>
      <c r="AO398" s="37"/>
      <c r="AP398" s="37"/>
      <c r="AQ398" s="37"/>
      <c r="AR398" s="37"/>
      <c r="AS398" s="37"/>
    </row>
    <row r="399">
      <c r="A399" s="5"/>
      <c r="L399" s="17"/>
      <c r="M399" s="17"/>
      <c r="N399" s="17"/>
      <c r="T399" s="17"/>
      <c r="U399" s="17"/>
      <c r="V399" s="17"/>
      <c r="AB399" s="17"/>
      <c r="AC399" s="17"/>
      <c r="AD399" s="17"/>
      <c r="AH399" s="17"/>
      <c r="AI399" s="17"/>
      <c r="AJ399" s="17"/>
      <c r="AL399" s="37"/>
      <c r="AM399" s="37"/>
      <c r="AN399" s="37"/>
      <c r="AO399" s="37"/>
      <c r="AP399" s="37"/>
      <c r="AQ399" s="37"/>
      <c r="AR399" s="37"/>
      <c r="AS399" s="37"/>
    </row>
    <row r="400">
      <c r="A400" s="5"/>
      <c r="L400" s="17"/>
      <c r="M400" s="17"/>
      <c r="N400" s="17"/>
      <c r="T400" s="17"/>
      <c r="U400" s="17"/>
      <c r="V400" s="17"/>
      <c r="AB400" s="17"/>
      <c r="AC400" s="17"/>
      <c r="AD400" s="17"/>
      <c r="AH400" s="17"/>
      <c r="AI400" s="17"/>
      <c r="AJ400" s="17"/>
      <c r="AL400" s="37"/>
      <c r="AM400" s="37"/>
      <c r="AN400" s="37"/>
      <c r="AO400" s="37"/>
      <c r="AP400" s="37"/>
      <c r="AQ400" s="37"/>
      <c r="AR400" s="37"/>
      <c r="AS400" s="37"/>
    </row>
    <row r="401">
      <c r="A401" s="5"/>
      <c r="L401" s="17"/>
      <c r="M401" s="17"/>
      <c r="N401" s="17"/>
      <c r="T401" s="17"/>
      <c r="U401" s="17"/>
      <c r="V401" s="17"/>
      <c r="AB401" s="17"/>
      <c r="AC401" s="17"/>
      <c r="AD401" s="17"/>
      <c r="AH401" s="17"/>
      <c r="AI401" s="17"/>
      <c r="AJ401" s="17"/>
      <c r="AL401" s="37"/>
      <c r="AM401" s="37"/>
      <c r="AN401" s="37"/>
      <c r="AO401" s="37"/>
      <c r="AP401" s="37"/>
      <c r="AQ401" s="37"/>
      <c r="AR401" s="37"/>
      <c r="AS401" s="37"/>
    </row>
    <row r="402">
      <c r="A402" s="5"/>
      <c r="L402" s="17"/>
      <c r="M402" s="17"/>
      <c r="N402" s="17"/>
      <c r="T402" s="17"/>
      <c r="U402" s="17"/>
      <c r="V402" s="17"/>
      <c r="AB402" s="17"/>
      <c r="AC402" s="17"/>
      <c r="AD402" s="17"/>
      <c r="AH402" s="17"/>
      <c r="AI402" s="17"/>
      <c r="AJ402" s="17"/>
      <c r="AL402" s="37"/>
      <c r="AM402" s="37"/>
      <c r="AN402" s="37"/>
      <c r="AO402" s="37"/>
      <c r="AP402" s="37"/>
      <c r="AQ402" s="37"/>
      <c r="AR402" s="37"/>
      <c r="AS402" s="37"/>
    </row>
    <row r="403">
      <c r="A403" s="5"/>
      <c r="L403" s="17"/>
      <c r="M403" s="17"/>
      <c r="N403" s="17"/>
      <c r="T403" s="17"/>
      <c r="U403" s="17"/>
      <c r="V403" s="17"/>
      <c r="AB403" s="17"/>
      <c r="AC403" s="17"/>
      <c r="AD403" s="17"/>
      <c r="AH403" s="17"/>
      <c r="AI403" s="17"/>
      <c r="AJ403" s="17"/>
      <c r="AL403" s="37"/>
      <c r="AM403" s="37"/>
      <c r="AN403" s="37"/>
      <c r="AO403" s="37"/>
      <c r="AP403" s="37"/>
      <c r="AQ403" s="37"/>
      <c r="AR403" s="37"/>
      <c r="AS403" s="37"/>
    </row>
    <row r="404">
      <c r="A404" s="5"/>
      <c r="L404" s="17"/>
      <c r="M404" s="17"/>
      <c r="N404" s="17"/>
      <c r="T404" s="17"/>
      <c r="U404" s="17"/>
      <c r="V404" s="17"/>
      <c r="AB404" s="17"/>
      <c r="AC404" s="17"/>
      <c r="AD404" s="17"/>
      <c r="AH404" s="17"/>
      <c r="AI404" s="17"/>
      <c r="AJ404" s="17"/>
      <c r="AL404" s="37"/>
      <c r="AM404" s="37"/>
      <c r="AN404" s="37"/>
      <c r="AO404" s="37"/>
      <c r="AP404" s="37"/>
      <c r="AQ404" s="37"/>
      <c r="AR404" s="37"/>
      <c r="AS404" s="37"/>
    </row>
    <row r="405">
      <c r="A405" s="5"/>
      <c r="L405" s="17"/>
      <c r="M405" s="17"/>
      <c r="N405" s="17"/>
      <c r="T405" s="17"/>
      <c r="U405" s="17"/>
      <c r="V405" s="17"/>
      <c r="AB405" s="17"/>
      <c r="AC405" s="17"/>
      <c r="AD405" s="17"/>
      <c r="AH405" s="17"/>
      <c r="AI405" s="17"/>
      <c r="AJ405" s="17"/>
      <c r="AL405" s="37"/>
      <c r="AM405" s="37"/>
      <c r="AN405" s="37"/>
      <c r="AO405" s="37"/>
      <c r="AP405" s="37"/>
      <c r="AQ405" s="37"/>
      <c r="AR405" s="37"/>
      <c r="AS405" s="37"/>
    </row>
    <row r="406">
      <c r="A406" s="5"/>
      <c r="L406" s="17"/>
      <c r="M406" s="17"/>
      <c r="N406" s="17"/>
      <c r="T406" s="17"/>
      <c r="U406" s="17"/>
      <c r="V406" s="17"/>
      <c r="AB406" s="17"/>
      <c r="AC406" s="17"/>
      <c r="AD406" s="17"/>
      <c r="AH406" s="17"/>
      <c r="AI406" s="17"/>
      <c r="AJ406" s="17"/>
      <c r="AL406" s="37"/>
      <c r="AM406" s="37"/>
      <c r="AN406" s="37"/>
      <c r="AO406" s="37"/>
      <c r="AP406" s="37"/>
      <c r="AQ406" s="37"/>
      <c r="AR406" s="37"/>
      <c r="AS406" s="37"/>
    </row>
    <row r="407">
      <c r="A407" s="5"/>
      <c r="L407" s="17"/>
      <c r="M407" s="17"/>
      <c r="N407" s="17"/>
      <c r="T407" s="17"/>
      <c r="U407" s="17"/>
      <c r="V407" s="17"/>
      <c r="AB407" s="17"/>
      <c r="AC407" s="17"/>
      <c r="AD407" s="17"/>
      <c r="AH407" s="17"/>
      <c r="AI407" s="17"/>
      <c r="AJ407" s="17"/>
      <c r="AL407" s="37"/>
      <c r="AM407" s="37"/>
      <c r="AN407" s="37"/>
      <c r="AO407" s="37"/>
      <c r="AP407" s="37"/>
      <c r="AQ407" s="37"/>
      <c r="AR407" s="37"/>
      <c r="AS407" s="37"/>
    </row>
    <row r="408">
      <c r="A408" s="5"/>
      <c r="L408" s="17"/>
      <c r="M408" s="17"/>
      <c r="N408" s="17"/>
      <c r="T408" s="17"/>
      <c r="U408" s="17"/>
      <c r="V408" s="17"/>
      <c r="AB408" s="17"/>
      <c r="AC408" s="17"/>
      <c r="AD408" s="17"/>
      <c r="AH408" s="17"/>
      <c r="AI408" s="17"/>
      <c r="AJ408" s="17"/>
      <c r="AL408" s="37"/>
      <c r="AM408" s="37"/>
      <c r="AN408" s="37"/>
      <c r="AO408" s="37"/>
      <c r="AP408" s="37"/>
      <c r="AQ408" s="37"/>
      <c r="AR408" s="37"/>
      <c r="AS408" s="37"/>
    </row>
    <row r="409">
      <c r="A409" s="5"/>
      <c r="L409" s="17"/>
      <c r="M409" s="17"/>
      <c r="N409" s="17"/>
      <c r="T409" s="17"/>
      <c r="U409" s="17"/>
      <c r="V409" s="17"/>
      <c r="AB409" s="17"/>
      <c r="AC409" s="17"/>
      <c r="AD409" s="17"/>
      <c r="AH409" s="17"/>
      <c r="AI409" s="17"/>
      <c r="AJ409" s="17"/>
      <c r="AL409" s="37"/>
      <c r="AM409" s="37"/>
      <c r="AN409" s="37"/>
      <c r="AO409" s="37"/>
      <c r="AP409" s="37"/>
      <c r="AQ409" s="37"/>
      <c r="AR409" s="37"/>
      <c r="AS409" s="37"/>
    </row>
    <row r="410">
      <c r="A410" s="5"/>
      <c r="L410" s="17"/>
      <c r="M410" s="17"/>
      <c r="N410" s="17"/>
      <c r="T410" s="17"/>
      <c r="U410" s="17"/>
      <c r="V410" s="17"/>
      <c r="AB410" s="17"/>
      <c r="AC410" s="17"/>
      <c r="AD410" s="17"/>
      <c r="AH410" s="17"/>
      <c r="AI410" s="17"/>
      <c r="AJ410" s="17"/>
      <c r="AL410" s="37"/>
      <c r="AM410" s="37"/>
      <c r="AN410" s="37"/>
      <c r="AO410" s="37"/>
      <c r="AP410" s="37"/>
      <c r="AQ410" s="37"/>
      <c r="AR410" s="37"/>
      <c r="AS410" s="37"/>
    </row>
    <row r="411">
      <c r="A411" s="5"/>
      <c r="L411" s="17"/>
      <c r="M411" s="17"/>
      <c r="N411" s="17"/>
      <c r="T411" s="17"/>
      <c r="U411" s="17"/>
      <c r="V411" s="17"/>
      <c r="AB411" s="17"/>
      <c r="AC411" s="17"/>
      <c r="AD411" s="17"/>
      <c r="AH411" s="17"/>
      <c r="AI411" s="17"/>
      <c r="AJ411" s="17"/>
      <c r="AL411" s="37"/>
      <c r="AM411" s="37"/>
      <c r="AN411" s="37"/>
      <c r="AO411" s="37"/>
      <c r="AP411" s="37"/>
      <c r="AQ411" s="37"/>
      <c r="AR411" s="37"/>
      <c r="AS411" s="37"/>
    </row>
    <row r="412">
      <c r="A412" s="5"/>
      <c r="L412" s="17"/>
      <c r="M412" s="17"/>
      <c r="N412" s="17"/>
      <c r="T412" s="17"/>
      <c r="U412" s="17"/>
      <c r="V412" s="17"/>
      <c r="AB412" s="17"/>
      <c r="AC412" s="17"/>
      <c r="AD412" s="17"/>
      <c r="AH412" s="17"/>
      <c r="AI412" s="17"/>
      <c r="AJ412" s="17"/>
      <c r="AL412" s="37"/>
      <c r="AM412" s="37"/>
      <c r="AN412" s="37"/>
      <c r="AO412" s="37"/>
      <c r="AP412" s="37"/>
      <c r="AQ412" s="37"/>
      <c r="AR412" s="37"/>
      <c r="AS412" s="37"/>
    </row>
    <row r="413">
      <c r="A413" s="5"/>
      <c r="L413" s="17"/>
      <c r="M413" s="17"/>
      <c r="N413" s="17"/>
      <c r="T413" s="17"/>
      <c r="U413" s="17"/>
      <c r="V413" s="17"/>
      <c r="AB413" s="17"/>
      <c r="AC413" s="17"/>
      <c r="AD413" s="17"/>
      <c r="AH413" s="17"/>
      <c r="AI413" s="17"/>
      <c r="AJ413" s="17"/>
      <c r="AL413" s="37"/>
      <c r="AM413" s="37"/>
      <c r="AN413" s="37"/>
      <c r="AO413" s="37"/>
      <c r="AP413" s="37"/>
      <c r="AQ413" s="37"/>
      <c r="AR413" s="37"/>
      <c r="AS413" s="37"/>
    </row>
    <row r="414">
      <c r="A414" s="5"/>
      <c r="L414" s="17"/>
      <c r="M414" s="17"/>
      <c r="N414" s="17"/>
      <c r="T414" s="17"/>
      <c r="U414" s="17"/>
      <c r="V414" s="17"/>
      <c r="AB414" s="17"/>
      <c r="AC414" s="17"/>
      <c r="AD414" s="17"/>
      <c r="AH414" s="17"/>
      <c r="AI414" s="17"/>
      <c r="AJ414" s="17"/>
      <c r="AL414" s="37"/>
      <c r="AM414" s="37"/>
      <c r="AN414" s="37"/>
      <c r="AO414" s="37"/>
      <c r="AP414" s="37"/>
      <c r="AQ414" s="37"/>
      <c r="AR414" s="37"/>
      <c r="AS414" s="37"/>
    </row>
    <row r="415">
      <c r="A415" s="5"/>
      <c r="L415" s="17"/>
      <c r="M415" s="17"/>
      <c r="N415" s="17"/>
      <c r="T415" s="17"/>
      <c r="U415" s="17"/>
      <c r="V415" s="17"/>
      <c r="AB415" s="17"/>
      <c r="AC415" s="17"/>
      <c r="AD415" s="17"/>
      <c r="AH415" s="17"/>
      <c r="AI415" s="17"/>
      <c r="AJ415" s="17"/>
      <c r="AL415" s="37"/>
      <c r="AM415" s="37"/>
      <c r="AN415" s="37"/>
      <c r="AO415" s="37"/>
      <c r="AP415" s="37"/>
      <c r="AQ415" s="37"/>
      <c r="AR415" s="37"/>
      <c r="AS415" s="37"/>
    </row>
    <row r="416">
      <c r="A416" s="5"/>
      <c r="L416" s="17"/>
      <c r="M416" s="17"/>
      <c r="N416" s="17"/>
      <c r="T416" s="17"/>
      <c r="U416" s="17"/>
      <c r="V416" s="17"/>
      <c r="AB416" s="17"/>
      <c r="AC416" s="17"/>
      <c r="AD416" s="17"/>
      <c r="AH416" s="17"/>
      <c r="AI416" s="17"/>
      <c r="AJ416" s="17"/>
      <c r="AL416" s="37"/>
      <c r="AM416" s="37"/>
      <c r="AN416" s="37"/>
      <c r="AO416" s="37"/>
      <c r="AP416" s="37"/>
      <c r="AQ416" s="37"/>
      <c r="AR416" s="37"/>
      <c r="AS416" s="37"/>
    </row>
    <row r="417">
      <c r="A417" s="5"/>
      <c r="L417" s="17"/>
      <c r="M417" s="17"/>
      <c r="N417" s="17"/>
      <c r="T417" s="17"/>
      <c r="U417" s="17"/>
      <c r="V417" s="17"/>
      <c r="AB417" s="17"/>
      <c r="AC417" s="17"/>
      <c r="AD417" s="17"/>
      <c r="AH417" s="17"/>
      <c r="AI417" s="17"/>
      <c r="AJ417" s="17"/>
      <c r="AL417" s="37"/>
      <c r="AM417" s="37"/>
      <c r="AN417" s="37"/>
      <c r="AO417" s="37"/>
      <c r="AP417" s="37"/>
      <c r="AQ417" s="37"/>
      <c r="AR417" s="37"/>
      <c r="AS417" s="37"/>
    </row>
    <row r="418">
      <c r="A418" s="5"/>
      <c r="L418" s="17"/>
      <c r="M418" s="17"/>
      <c r="N418" s="17"/>
      <c r="T418" s="17"/>
      <c r="U418" s="17"/>
      <c r="V418" s="17"/>
      <c r="AB418" s="17"/>
      <c r="AC418" s="17"/>
      <c r="AD418" s="17"/>
      <c r="AH418" s="17"/>
      <c r="AI418" s="17"/>
      <c r="AJ418" s="17"/>
      <c r="AL418" s="37"/>
      <c r="AM418" s="37"/>
      <c r="AN418" s="37"/>
      <c r="AO418" s="37"/>
      <c r="AP418" s="37"/>
      <c r="AQ418" s="37"/>
      <c r="AR418" s="37"/>
      <c r="AS418" s="37"/>
    </row>
    <row r="419">
      <c r="A419" s="5"/>
      <c r="L419" s="17"/>
      <c r="M419" s="17"/>
      <c r="N419" s="17"/>
      <c r="T419" s="17"/>
      <c r="U419" s="17"/>
      <c r="V419" s="17"/>
      <c r="AB419" s="17"/>
      <c r="AC419" s="17"/>
      <c r="AD419" s="17"/>
      <c r="AH419" s="17"/>
      <c r="AI419" s="17"/>
      <c r="AJ419" s="17"/>
      <c r="AL419" s="37"/>
      <c r="AM419" s="37"/>
      <c r="AN419" s="37"/>
      <c r="AO419" s="37"/>
      <c r="AP419" s="37"/>
      <c r="AQ419" s="37"/>
      <c r="AR419" s="37"/>
      <c r="AS419" s="37"/>
    </row>
    <row r="420">
      <c r="A420" s="5"/>
      <c r="L420" s="17"/>
      <c r="M420" s="17"/>
      <c r="N420" s="17"/>
      <c r="T420" s="17"/>
      <c r="U420" s="17"/>
      <c r="V420" s="17"/>
      <c r="AB420" s="17"/>
      <c r="AC420" s="17"/>
      <c r="AD420" s="17"/>
      <c r="AH420" s="17"/>
      <c r="AI420" s="17"/>
      <c r="AJ420" s="17"/>
      <c r="AL420" s="37"/>
      <c r="AM420" s="37"/>
      <c r="AN420" s="37"/>
      <c r="AO420" s="37"/>
      <c r="AP420" s="37"/>
      <c r="AQ420" s="37"/>
      <c r="AR420" s="37"/>
      <c r="AS420" s="37"/>
    </row>
    <row r="421">
      <c r="A421" s="5"/>
      <c r="L421" s="17"/>
      <c r="M421" s="17"/>
      <c r="N421" s="17"/>
      <c r="T421" s="17"/>
      <c r="U421" s="17"/>
      <c r="V421" s="17"/>
      <c r="AB421" s="17"/>
      <c r="AC421" s="17"/>
      <c r="AD421" s="17"/>
      <c r="AH421" s="17"/>
      <c r="AI421" s="17"/>
      <c r="AJ421" s="17"/>
      <c r="AL421" s="37"/>
      <c r="AM421" s="37"/>
      <c r="AN421" s="37"/>
      <c r="AO421" s="37"/>
      <c r="AP421" s="37"/>
      <c r="AQ421" s="37"/>
      <c r="AR421" s="37"/>
      <c r="AS421" s="37"/>
    </row>
    <row r="422">
      <c r="A422" s="5"/>
      <c r="L422" s="17"/>
      <c r="M422" s="17"/>
      <c r="N422" s="17"/>
      <c r="T422" s="17"/>
      <c r="U422" s="17"/>
      <c r="V422" s="17"/>
      <c r="AB422" s="17"/>
      <c r="AC422" s="17"/>
      <c r="AD422" s="17"/>
      <c r="AH422" s="17"/>
      <c r="AI422" s="17"/>
      <c r="AJ422" s="17"/>
      <c r="AL422" s="37"/>
      <c r="AM422" s="37"/>
      <c r="AN422" s="37"/>
      <c r="AO422" s="37"/>
      <c r="AP422" s="37"/>
      <c r="AQ422" s="37"/>
      <c r="AR422" s="37"/>
      <c r="AS422" s="37"/>
    </row>
    <row r="423">
      <c r="A423" s="5"/>
      <c r="L423" s="17"/>
      <c r="M423" s="17"/>
      <c r="N423" s="17"/>
      <c r="T423" s="17"/>
      <c r="U423" s="17"/>
      <c r="V423" s="17"/>
      <c r="AB423" s="17"/>
      <c r="AC423" s="17"/>
      <c r="AD423" s="17"/>
      <c r="AH423" s="17"/>
      <c r="AI423" s="17"/>
      <c r="AJ423" s="17"/>
      <c r="AL423" s="37"/>
      <c r="AM423" s="37"/>
      <c r="AN423" s="37"/>
      <c r="AO423" s="37"/>
      <c r="AP423" s="37"/>
      <c r="AQ423" s="37"/>
      <c r="AR423" s="37"/>
      <c r="AS423" s="37"/>
    </row>
    <row r="424">
      <c r="A424" s="5"/>
      <c r="L424" s="17"/>
      <c r="M424" s="17"/>
      <c r="N424" s="17"/>
      <c r="T424" s="17"/>
      <c r="U424" s="17"/>
      <c r="V424" s="17"/>
      <c r="AB424" s="17"/>
      <c r="AC424" s="17"/>
      <c r="AD424" s="17"/>
      <c r="AH424" s="17"/>
      <c r="AI424" s="17"/>
      <c r="AJ424" s="17"/>
      <c r="AL424" s="37"/>
      <c r="AM424" s="37"/>
      <c r="AN424" s="37"/>
      <c r="AO424" s="37"/>
      <c r="AP424" s="37"/>
      <c r="AQ424" s="37"/>
      <c r="AR424" s="37"/>
      <c r="AS424" s="37"/>
    </row>
    <row r="425">
      <c r="A425" s="5"/>
      <c r="L425" s="17"/>
      <c r="M425" s="17"/>
      <c r="N425" s="17"/>
      <c r="T425" s="17"/>
      <c r="U425" s="17"/>
      <c r="V425" s="17"/>
      <c r="AB425" s="17"/>
      <c r="AC425" s="17"/>
      <c r="AD425" s="17"/>
      <c r="AH425" s="17"/>
      <c r="AI425" s="17"/>
      <c r="AJ425" s="17"/>
      <c r="AL425" s="37"/>
      <c r="AM425" s="37"/>
      <c r="AN425" s="37"/>
      <c r="AO425" s="37"/>
      <c r="AP425" s="37"/>
      <c r="AQ425" s="37"/>
      <c r="AR425" s="37"/>
      <c r="AS425" s="37"/>
    </row>
    <row r="426">
      <c r="A426" s="5"/>
      <c r="L426" s="17"/>
      <c r="M426" s="17"/>
      <c r="N426" s="17"/>
      <c r="T426" s="17"/>
      <c r="U426" s="17"/>
      <c r="V426" s="17"/>
      <c r="AB426" s="17"/>
      <c r="AC426" s="17"/>
      <c r="AD426" s="17"/>
      <c r="AH426" s="17"/>
      <c r="AI426" s="17"/>
      <c r="AJ426" s="17"/>
      <c r="AL426" s="37"/>
      <c r="AM426" s="37"/>
      <c r="AN426" s="37"/>
      <c r="AO426" s="37"/>
      <c r="AP426" s="37"/>
      <c r="AQ426" s="37"/>
      <c r="AR426" s="37"/>
      <c r="AS426" s="37"/>
    </row>
    <row r="427">
      <c r="A427" s="5"/>
      <c r="L427" s="17"/>
      <c r="M427" s="17"/>
      <c r="N427" s="17"/>
      <c r="T427" s="17"/>
      <c r="U427" s="17"/>
      <c r="V427" s="17"/>
      <c r="AB427" s="17"/>
      <c r="AC427" s="17"/>
      <c r="AD427" s="17"/>
      <c r="AH427" s="17"/>
      <c r="AI427" s="17"/>
      <c r="AJ427" s="17"/>
      <c r="AL427" s="37"/>
      <c r="AM427" s="37"/>
      <c r="AN427" s="37"/>
      <c r="AO427" s="37"/>
      <c r="AP427" s="37"/>
      <c r="AQ427" s="37"/>
      <c r="AR427" s="37"/>
      <c r="AS427" s="37"/>
    </row>
    <row r="428">
      <c r="A428" s="5"/>
      <c r="L428" s="17"/>
      <c r="M428" s="17"/>
      <c r="N428" s="17"/>
      <c r="T428" s="17"/>
      <c r="U428" s="17"/>
      <c r="V428" s="17"/>
      <c r="AB428" s="17"/>
      <c r="AC428" s="17"/>
      <c r="AD428" s="17"/>
      <c r="AH428" s="17"/>
      <c r="AI428" s="17"/>
      <c r="AJ428" s="17"/>
      <c r="AL428" s="37"/>
      <c r="AM428" s="37"/>
      <c r="AN428" s="37"/>
      <c r="AO428" s="37"/>
      <c r="AP428" s="37"/>
      <c r="AQ428" s="37"/>
      <c r="AR428" s="37"/>
      <c r="AS428" s="37"/>
    </row>
    <row r="429">
      <c r="A429" s="5"/>
      <c r="L429" s="17"/>
      <c r="M429" s="17"/>
      <c r="N429" s="17"/>
      <c r="T429" s="17"/>
      <c r="U429" s="17"/>
      <c r="V429" s="17"/>
      <c r="AB429" s="17"/>
      <c r="AC429" s="17"/>
      <c r="AD429" s="17"/>
      <c r="AH429" s="17"/>
      <c r="AI429" s="17"/>
      <c r="AJ429" s="17"/>
      <c r="AL429" s="37"/>
      <c r="AM429" s="37"/>
      <c r="AN429" s="37"/>
      <c r="AO429" s="37"/>
      <c r="AP429" s="37"/>
      <c r="AQ429" s="37"/>
      <c r="AR429" s="37"/>
      <c r="AS429" s="37"/>
    </row>
    <row r="430">
      <c r="A430" s="5"/>
      <c r="L430" s="17"/>
      <c r="M430" s="17"/>
      <c r="N430" s="17"/>
      <c r="T430" s="17"/>
      <c r="U430" s="17"/>
      <c r="V430" s="17"/>
      <c r="AB430" s="17"/>
      <c r="AC430" s="17"/>
      <c r="AD430" s="17"/>
      <c r="AH430" s="17"/>
      <c r="AI430" s="17"/>
      <c r="AJ430" s="17"/>
      <c r="AL430" s="37"/>
      <c r="AM430" s="37"/>
      <c r="AN430" s="37"/>
      <c r="AO430" s="37"/>
      <c r="AP430" s="37"/>
      <c r="AQ430" s="37"/>
      <c r="AR430" s="37"/>
      <c r="AS430" s="37"/>
    </row>
    <row r="431">
      <c r="A431" s="5"/>
      <c r="L431" s="17"/>
      <c r="M431" s="17"/>
      <c r="N431" s="17"/>
      <c r="T431" s="17"/>
      <c r="U431" s="17"/>
      <c r="V431" s="17"/>
      <c r="AB431" s="17"/>
      <c r="AC431" s="17"/>
      <c r="AD431" s="17"/>
      <c r="AH431" s="17"/>
      <c r="AI431" s="17"/>
      <c r="AJ431" s="17"/>
      <c r="AL431" s="37"/>
      <c r="AM431" s="37"/>
      <c r="AN431" s="37"/>
      <c r="AO431" s="37"/>
      <c r="AP431" s="37"/>
      <c r="AQ431" s="37"/>
      <c r="AR431" s="37"/>
      <c r="AS431" s="37"/>
    </row>
    <row r="432">
      <c r="A432" s="5"/>
      <c r="L432" s="17"/>
      <c r="M432" s="17"/>
      <c r="N432" s="17"/>
      <c r="T432" s="17"/>
      <c r="U432" s="17"/>
      <c r="V432" s="17"/>
      <c r="AB432" s="17"/>
      <c r="AC432" s="17"/>
      <c r="AD432" s="17"/>
      <c r="AH432" s="17"/>
      <c r="AI432" s="17"/>
      <c r="AJ432" s="17"/>
      <c r="AL432" s="37"/>
      <c r="AM432" s="37"/>
      <c r="AN432" s="37"/>
      <c r="AO432" s="37"/>
      <c r="AP432" s="37"/>
      <c r="AQ432" s="37"/>
      <c r="AR432" s="37"/>
      <c r="AS432" s="37"/>
    </row>
    <row r="433">
      <c r="A433" s="5"/>
      <c r="L433" s="17"/>
      <c r="M433" s="17"/>
      <c r="N433" s="17"/>
      <c r="T433" s="17"/>
      <c r="U433" s="17"/>
      <c r="V433" s="17"/>
      <c r="AB433" s="17"/>
      <c r="AC433" s="17"/>
      <c r="AD433" s="17"/>
      <c r="AH433" s="17"/>
      <c r="AI433" s="17"/>
      <c r="AJ433" s="17"/>
      <c r="AL433" s="37"/>
      <c r="AM433" s="37"/>
      <c r="AN433" s="37"/>
      <c r="AO433" s="37"/>
      <c r="AP433" s="37"/>
      <c r="AQ433" s="37"/>
      <c r="AR433" s="37"/>
      <c r="AS433" s="37"/>
    </row>
    <row r="434">
      <c r="A434" s="5"/>
      <c r="L434" s="17"/>
      <c r="M434" s="17"/>
      <c r="N434" s="17"/>
      <c r="T434" s="17"/>
      <c r="U434" s="17"/>
      <c r="V434" s="17"/>
      <c r="AB434" s="17"/>
      <c r="AC434" s="17"/>
      <c r="AD434" s="17"/>
      <c r="AH434" s="17"/>
      <c r="AI434" s="17"/>
      <c r="AJ434" s="17"/>
      <c r="AL434" s="37"/>
      <c r="AM434" s="37"/>
      <c r="AN434" s="37"/>
      <c r="AO434" s="37"/>
      <c r="AP434" s="37"/>
      <c r="AQ434" s="37"/>
      <c r="AR434" s="37"/>
      <c r="AS434" s="37"/>
    </row>
    <row r="435">
      <c r="A435" s="5"/>
      <c r="L435" s="17"/>
      <c r="M435" s="17"/>
      <c r="N435" s="17"/>
      <c r="T435" s="17"/>
      <c r="U435" s="17"/>
      <c r="V435" s="17"/>
      <c r="AB435" s="17"/>
      <c r="AC435" s="17"/>
      <c r="AD435" s="17"/>
      <c r="AH435" s="17"/>
      <c r="AI435" s="17"/>
      <c r="AJ435" s="17"/>
      <c r="AL435" s="37"/>
      <c r="AM435" s="37"/>
      <c r="AN435" s="37"/>
      <c r="AO435" s="37"/>
      <c r="AP435" s="37"/>
      <c r="AQ435" s="37"/>
      <c r="AR435" s="37"/>
      <c r="AS435" s="37"/>
    </row>
    <row r="436">
      <c r="A436" s="5"/>
      <c r="L436" s="17"/>
      <c r="M436" s="17"/>
      <c r="N436" s="17"/>
      <c r="T436" s="17"/>
      <c r="U436" s="17"/>
      <c r="V436" s="17"/>
      <c r="AB436" s="17"/>
      <c r="AC436" s="17"/>
      <c r="AD436" s="17"/>
      <c r="AH436" s="17"/>
      <c r="AI436" s="17"/>
      <c r="AJ436" s="17"/>
      <c r="AL436" s="37"/>
      <c r="AM436" s="37"/>
      <c r="AN436" s="37"/>
      <c r="AO436" s="37"/>
      <c r="AP436" s="37"/>
      <c r="AQ436" s="37"/>
      <c r="AR436" s="37"/>
      <c r="AS436" s="37"/>
    </row>
    <row r="437">
      <c r="A437" s="5"/>
      <c r="L437" s="17"/>
      <c r="M437" s="17"/>
      <c r="N437" s="17"/>
      <c r="T437" s="17"/>
      <c r="U437" s="17"/>
      <c r="V437" s="17"/>
      <c r="AB437" s="17"/>
      <c r="AC437" s="17"/>
      <c r="AD437" s="17"/>
      <c r="AH437" s="17"/>
      <c r="AI437" s="17"/>
      <c r="AJ437" s="17"/>
      <c r="AL437" s="37"/>
      <c r="AM437" s="37"/>
      <c r="AN437" s="37"/>
      <c r="AO437" s="37"/>
      <c r="AP437" s="37"/>
      <c r="AQ437" s="37"/>
      <c r="AR437" s="37"/>
      <c r="AS437" s="37"/>
    </row>
    <row r="438">
      <c r="A438" s="5"/>
      <c r="L438" s="17"/>
      <c r="M438" s="17"/>
      <c r="N438" s="17"/>
      <c r="T438" s="17"/>
      <c r="U438" s="17"/>
      <c r="V438" s="17"/>
      <c r="AB438" s="17"/>
      <c r="AC438" s="17"/>
      <c r="AD438" s="17"/>
      <c r="AH438" s="17"/>
      <c r="AI438" s="17"/>
      <c r="AJ438" s="17"/>
      <c r="AL438" s="37"/>
      <c r="AM438" s="37"/>
      <c r="AN438" s="37"/>
      <c r="AO438" s="37"/>
      <c r="AP438" s="37"/>
      <c r="AQ438" s="37"/>
      <c r="AR438" s="37"/>
      <c r="AS438" s="37"/>
    </row>
    <row r="439">
      <c r="A439" s="5"/>
      <c r="L439" s="17"/>
      <c r="M439" s="17"/>
      <c r="N439" s="17"/>
      <c r="T439" s="17"/>
      <c r="U439" s="17"/>
      <c r="V439" s="17"/>
      <c r="AB439" s="17"/>
      <c r="AC439" s="17"/>
      <c r="AD439" s="17"/>
      <c r="AH439" s="17"/>
      <c r="AI439" s="17"/>
      <c r="AJ439" s="17"/>
      <c r="AL439" s="37"/>
      <c r="AM439" s="37"/>
      <c r="AN439" s="37"/>
      <c r="AO439" s="37"/>
      <c r="AP439" s="37"/>
      <c r="AQ439" s="37"/>
      <c r="AR439" s="37"/>
      <c r="AS439" s="37"/>
    </row>
    <row r="440">
      <c r="A440" s="5"/>
      <c r="L440" s="17"/>
      <c r="M440" s="17"/>
      <c r="N440" s="17"/>
      <c r="T440" s="17"/>
      <c r="U440" s="17"/>
      <c r="V440" s="17"/>
      <c r="AB440" s="17"/>
      <c r="AC440" s="17"/>
      <c r="AD440" s="17"/>
      <c r="AH440" s="17"/>
      <c r="AI440" s="17"/>
      <c r="AJ440" s="17"/>
      <c r="AL440" s="37"/>
      <c r="AM440" s="37"/>
      <c r="AN440" s="37"/>
      <c r="AO440" s="37"/>
      <c r="AP440" s="37"/>
      <c r="AQ440" s="37"/>
      <c r="AR440" s="37"/>
      <c r="AS440" s="37"/>
    </row>
    <row r="441">
      <c r="A441" s="5"/>
      <c r="L441" s="17"/>
      <c r="M441" s="17"/>
      <c r="N441" s="17"/>
      <c r="T441" s="17"/>
      <c r="U441" s="17"/>
      <c r="V441" s="17"/>
      <c r="AB441" s="17"/>
      <c r="AC441" s="17"/>
      <c r="AD441" s="17"/>
      <c r="AH441" s="17"/>
      <c r="AI441" s="17"/>
      <c r="AJ441" s="17"/>
      <c r="AL441" s="37"/>
      <c r="AM441" s="37"/>
      <c r="AN441" s="37"/>
      <c r="AO441" s="37"/>
      <c r="AP441" s="37"/>
      <c r="AQ441" s="37"/>
      <c r="AR441" s="37"/>
      <c r="AS441" s="37"/>
    </row>
    <row r="442">
      <c r="A442" s="5"/>
      <c r="L442" s="17"/>
      <c r="M442" s="17"/>
      <c r="N442" s="17"/>
      <c r="T442" s="17"/>
      <c r="U442" s="17"/>
      <c r="V442" s="17"/>
      <c r="AB442" s="17"/>
      <c r="AC442" s="17"/>
      <c r="AD442" s="17"/>
      <c r="AH442" s="17"/>
      <c r="AI442" s="17"/>
      <c r="AJ442" s="17"/>
      <c r="AL442" s="37"/>
      <c r="AM442" s="37"/>
      <c r="AN442" s="37"/>
      <c r="AO442" s="37"/>
      <c r="AP442" s="37"/>
      <c r="AQ442" s="37"/>
      <c r="AR442" s="37"/>
      <c r="AS442" s="37"/>
    </row>
    <row r="443">
      <c r="A443" s="5"/>
      <c r="L443" s="17"/>
      <c r="M443" s="17"/>
      <c r="N443" s="17"/>
      <c r="T443" s="17"/>
      <c r="U443" s="17"/>
      <c r="V443" s="17"/>
      <c r="AB443" s="17"/>
      <c r="AC443" s="17"/>
      <c r="AD443" s="17"/>
      <c r="AH443" s="17"/>
      <c r="AI443" s="17"/>
      <c r="AJ443" s="17"/>
      <c r="AL443" s="37"/>
      <c r="AM443" s="37"/>
      <c r="AN443" s="37"/>
      <c r="AO443" s="37"/>
      <c r="AP443" s="37"/>
      <c r="AQ443" s="37"/>
      <c r="AR443" s="37"/>
      <c r="AS443" s="37"/>
    </row>
    <row r="444">
      <c r="A444" s="5"/>
      <c r="L444" s="17"/>
      <c r="M444" s="17"/>
      <c r="N444" s="17"/>
      <c r="T444" s="17"/>
      <c r="U444" s="17"/>
      <c r="V444" s="17"/>
      <c r="AB444" s="17"/>
      <c r="AC444" s="17"/>
      <c r="AD444" s="17"/>
      <c r="AH444" s="17"/>
      <c r="AI444" s="17"/>
      <c r="AJ444" s="17"/>
      <c r="AL444" s="37"/>
      <c r="AM444" s="37"/>
      <c r="AN444" s="37"/>
      <c r="AO444" s="37"/>
      <c r="AP444" s="37"/>
      <c r="AQ444" s="37"/>
      <c r="AR444" s="37"/>
      <c r="AS444" s="37"/>
    </row>
    <row r="445">
      <c r="A445" s="5"/>
      <c r="L445" s="17"/>
      <c r="M445" s="17"/>
      <c r="N445" s="17"/>
      <c r="T445" s="17"/>
      <c r="U445" s="17"/>
      <c r="V445" s="17"/>
      <c r="AB445" s="17"/>
      <c r="AC445" s="17"/>
      <c r="AD445" s="17"/>
      <c r="AH445" s="17"/>
      <c r="AI445" s="17"/>
      <c r="AJ445" s="17"/>
      <c r="AL445" s="37"/>
      <c r="AM445" s="37"/>
      <c r="AN445" s="37"/>
      <c r="AO445" s="37"/>
      <c r="AP445" s="37"/>
      <c r="AQ445" s="37"/>
      <c r="AR445" s="37"/>
      <c r="AS445" s="37"/>
    </row>
    <row r="446">
      <c r="A446" s="5"/>
      <c r="L446" s="17"/>
      <c r="M446" s="17"/>
      <c r="N446" s="17"/>
      <c r="T446" s="17"/>
      <c r="U446" s="17"/>
      <c r="V446" s="17"/>
      <c r="AB446" s="17"/>
      <c r="AC446" s="17"/>
      <c r="AD446" s="17"/>
      <c r="AH446" s="17"/>
      <c r="AI446" s="17"/>
      <c r="AJ446" s="17"/>
      <c r="AL446" s="37"/>
      <c r="AM446" s="37"/>
      <c r="AN446" s="37"/>
      <c r="AO446" s="37"/>
      <c r="AP446" s="37"/>
      <c r="AQ446" s="37"/>
      <c r="AR446" s="37"/>
      <c r="AS446" s="37"/>
    </row>
    <row r="447">
      <c r="A447" s="5"/>
      <c r="L447" s="17"/>
      <c r="M447" s="17"/>
      <c r="N447" s="17"/>
      <c r="T447" s="17"/>
      <c r="U447" s="17"/>
      <c r="V447" s="17"/>
      <c r="AB447" s="17"/>
      <c r="AC447" s="17"/>
      <c r="AD447" s="17"/>
      <c r="AH447" s="17"/>
      <c r="AI447" s="17"/>
      <c r="AJ447" s="17"/>
      <c r="AL447" s="37"/>
      <c r="AM447" s="37"/>
      <c r="AN447" s="37"/>
      <c r="AO447" s="37"/>
      <c r="AP447" s="37"/>
      <c r="AQ447" s="37"/>
      <c r="AR447" s="37"/>
      <c r="AS447" s="37"/>
    </row>
    <row r="448">
      <c r="A448" s="5"/>
      <c r="L448" s="17"/>
      <c r="M448" s="17"/>
      <c r="N448" s="17"/>
      <c r="T448" s="17"/>
      <c r="U448" s="17"/>
      <c r="V448" s="17"/>
      <c r="AB448" s="17"/>
      <c r="AC448" s="17"/>
      <c r="AD448" s="17"/>
      <c r="AH448" s="17"/>
      <c r="AI448" s="17"/>
      <c r="AJ448" s="17"/>
      <c r="AL448" s="37"/>
      <c r="AM448" s="37"/>
      <c r="AN448" s="37"/>
      <c r="AO448" s="37"/>
      <c r="AP448" s="37"/>
      <c r="AQ448" s="37"/>
      <c r="AR448" s="37"/>
      <c r="AS448" s="37"/>
    </row>
    <row r="449">
      <c r="A449" s="5"/>
      <c r="L449" s="17"/>
      <c r="M449" s="17"/>
      <c r="N449" s="17"/>
      <c r="T449" s="17"/>
      <c r="U449" s="17"/>
      <c r="V449" s="17"/>
      <c r="AB449" s="17"/>
      <c r="AC449" s="17"/>
      <c r="AD449" s="17"/>
      <c r="AH449" s="17"/>
      <c r="AI449" s="17"/>
      <c r="AJ449" s="17"/>
      <c r="AL449" s="37"/>
      <c r="AM449" s="37"/>
      <c r="AN449" s="37"/>
      <c r="AO449" s="37"/>
      <c r="AP449" s="37"/>
      <c r="AQ449" s="37"/>
      <c r="AR449" s="37"/>
      <c r="AS449" s="37"/>
    </row>
    <row r="450">
      <c r="A450" s="5"/>
      <c r="L450" s="17"/>
      <c r="M450" s="17"/>
      <c r="N450" s="17"/>
      <c r="T450" s="17"/>
      <c r="U450" s="17"/>
      <c r="V450" s="17"/>
      <c r="AB450" s="17"/>
      <c r="AC450" s="17"/>
      <c r="AD450" s="17"/>
      <c r="AH450" s="17"/>
      <c r="AI450" s="17"/>
      <c r="AJ450" s="17"/>
      <c r="AL450" s="37"/>
      <c r="AM450" s="37"/>
      <c r="AN450" s="37"/>
      <c r="AO450" s="37"/>
      <c r="AP450" s="37"/>
      <c r="AQ450" s="37"/>
      <c r="AR450" s="37"/>
      <c r="AS450" s="37"/>
    </row>
    <row r="451">
      <c r="A451" s="5"/>
      <c r="L451" s="17"/>
      <c r="M451" s="17"/>
      <c r="N451" s="17"/>
      <c r="T451" s="17"/>
      <c r="U451" s="17"/>
      <c r="V451" s="17"/>
      <c r="AB451" s="17"/>
      <c r="AC451" s="17"/>
      <c r="AD451" s="17"/>
      <c r="AH451" s="17"/>
      <c r="AI451" s="17"/>
      <c r="AJ451" s="17"/>
      <c r="AL451" s="37"/>
      <c r="AM451" s="37"/>
      <c r="AN451" s="37"/>
      <c r="AO451" s="37"/>
      <c r="AP451" s="37"/>
      <c r="AQ451" s="37"/>
      <c r="AR451" s="37"/>
      <c r="AS451" s="37"/>
    </row>
    <row r="452">
      <c r="A452" s="5"/>
      <c r="L452" s="17"/>
      <c r="M452" s="17"/>
      <c r="N452" s="17"/>
      <c r="T452" s="17"/>
      <c r="U452" s="17"/>
      <c r="V452" s="17"/>
      <c r="AB452" s="17"/>
      <c r="AC452" s="17"/>
      <c r="AD452" s="17"/>
      <c r="AH452" s="17"/>
      <c r="AI452" s="17"/>
      <c r="AJ452" s="17"/>
      <c r="AL452" s="37"/>
      <c r="AM452" s="37"/>
      <c r="AN452" s="37"/>
      <c r="AO452" s="37"/>
      <c r="AP452" s="37"/>
      <c r="AQ452" s="37"/>
      <c r="AR452" s="37"/>
      <c r="AS452" s="37"/>
    </row>
    <row r="453">
      <c r="A453" s="5"/>
      <c r="L453" s="17"/>
      <c r="M453" s="17"/>
      <c r="N453" s="17"/>
      <c r="T453" s="17"/>
      <c r="U453" s="17"/>
      <c r="V453" s="17"/>
      <c r="AB453" s="17"/>
      <c r="AC453" s="17"/>
      <c r="AD453" s="17"/>
      <c r="AH453" s="17"/>
      <c r="AI453" s="17"/>
      <c r="AJ453" s="17"/>
      <c r="AL453" s="37"/>
      <c r="AM453" s="37"/>
      <c r="AN453" s="37"/>
      <c r="AO453" s="37"/>
      <c r="AP453" s="37"/>
      <c r="AQ453" s="37"/>
      <c r="AR453" s="37"/>
      <c r="AS453" s="37"/>
    </row>
    <row r="454">
      <c r="A454" s="5"/>
      <c r="L454" s="17"/>
      <c r="M454" s="17"/>
      <c r="N454" s="17"/>
      <c r="T454" s="17"/>
      <c r="U454" s="17"/>
      <c r="V454" s="17"/>
      <c r="AB454" s="17"/>
      <c r="AC454" s="17"/>
      <c r="AD454" s="17"/>
      <c r="AH454" s="17"/>
      <c r="AI454" s="17"/>
      <c r="AJ454" s="17"/>
      <c r="AL454" s="37"/>
      <c r="AM454" s="37"/>
      <c r="AN454" s="37"/>
      <c r="AO454" s="37"/>
      <c r="AP454" s="37"/>
      <c r="AQ454" s="37"/>
      <c r="AR454" s="37"/>
      <c r="AS454" s="37"/>
    </row>
    <row r="455">
      <c r="A455" s="5"/>
      <c r="L455" s="17"/>
      <c r="M455" s="17"/>
      <c r="N455" s="17"/>
      <c r="T455" s="17"/>
      <c r="U455" s="17"/>
      <c r="V455" s="17"/>
      <c r="AB455" s="17"/>
      <c r="AC455" s="17"/>
      <c r="AD455" s="17"/>
      <c r="AH455" s="17"/>
      <c r="AI455" s="17"/>
      <c r="AJ455" s="17"/>
      <c r="AL455" s="37"/>
      <c r="AM455" s="37"/>
      <c r="AN455" s="37"/>
      <c r="AO455" s="37"/>
      <c r="AP455" s="37"/>
      <c r="AQ455" s="37"/>
      <c r="AR455" s="37"/>
      <c r="AS455" s="37"/>
    </row>
    <row r="456">
      <c r="A456" s="5"/>
      <c r="L456" s="17"/>
      <c r="M456" s="17"/>
      <c r="N456" s="17"/>
      <c r="T456" s="17"/>
      <c r="U456" s="17"/>
      <c r="V456" s="17"/>
      <c r="AB456" s="17"/>
      <c r="AC456" s="17"/>
      <c r="AD456" s="17"/>
      <c r="AH456" s="17"/>
      <c r="AI456" s="17"/>
      <c r="AJ456" s="17"/>
      <c r="AL456" s="37"/>
      <c r="AM456" s="37"/>
      <c r="AN456" s="37"/>
      <c r="AO456" s="37"/>
      <c r="AP456" s="37"/>
      <c r="AQ456" s="37"/>
      <c r="AR456" s="37"/>
      <c r="AS456" s="37"/>
    </row>
    <row r="457">
      <c r="A457" s="5"/>
      <c r="L457" s="17"/>
      <c r="M457" s="17"/>
      <c r="N457" s="17"/>
      <c r="T457" s="17"/>
      <c r="U457" s="17"/>
      <c r="V457" s="17"/>
      <c r="AB457" s="17"/>
      <c r="AC457" s="17"/>
      <c r="AD457" s="17"/>
      <c r="AH457" s="17"/>
      <c r="AI457" s="17"/>
      <c r="AJ457" s="17"/>
      <c r="AL457" s="37"/>
      <c r="AM457" s="37"/>
      <c r="AN457" s="37"/>
      <c r="AO457" s="37"/>
      <c r="AP457" s="37"/>
      <c r="AQ457" s="37"/>
      <c r="AR457" s="37"/>
      <c r="AS457" s="37"/>
    </row>
    <row r="458">
      <c r="A458" s="5"/>
      <c r="L458" s="17"/>
      <c r="M458" s="17"/>
      <c r="N458" s="17"/>
      <c r="T458" s="17"/>
      <c r="U458" s="17"/>
      <c r="V458" s="17"/>
      <c r="AB458" s="17"/>
      <c r="AC458" s="17"/>
      <c r="AD458" s="17"/>
      <c r="AH458" s="17"/>
      <c r="AI458" s="17"/>
      <c r="AJ458" s="17"/>
      <c r="AL458" s="37"/>
      <c r="AM458" s="37"/>
      <c r="AN458" s="37"/>
      <c r="AO458" s="37"/>
      <c r="AP458" s="37"/>
      <c r="AQ458" s="37"/>
      <c r="AR458" s="37"/>
      <c r="AS458" s="37"/>
    </row>
    <row r="459">
      <c r="A459" s="5"/>
      <c r="L459" s="17"/>
      <c r="M459" s="17"/>
      <c r="N459" s="17"/>
      <c r="T459" s="17"/>
      <c r="U459" s="17"/>
      <c r="V459" s="17"/>
      <c r="AB459" s="17"/>
      <c r="AC459" s="17"/>
      <c r="AD459" s="17"/>
      <c r="AH459" s="17"/>
      <c r="AI459" s="17"/>
      <c r="AJ459" s="17"/>
      <c r="AL459" s="37"/>
      <c r="AM459" s="37"/>
      <c r="AN459" s="37"/>
      <c r="AO459" s="37"/>
      <c r="AP459" s="37"/>
      <c r="AQ459" s="37"/>
      <c r="AR459" s="37"/>
      <c r="AS459" s="37"/>
    </row>
    <row r="460">
      <c r="A460" s="5"/>
      <c r="L460" s="17"/>
      <c r="M460" s="17"/>
      <c r="N460" s="17"/>
      <c r="T460" s="17"/>
      <c r="U460" s="17"/>
      <c r="V460" s="17"/>
      <c r="AB460" s="17"/>
      <c r="AC460" s="17"/>
      <c r="AD460" s="17"/>
      <c r="AH460" s="17"/>
      <c r="AI460" s="17"/>
      <c r="AJ460" s="17"/>
      <c r="AL460" s="37"/>
      <c r="AM460" s="37"/>
      <c r="AN460" s="37"/>
      <c r="AO460" s="37"/>
      <c r="AP460" s="37"/>
      <c r="AQ460" s="37"/>
      <c r="AR460" s="37"/>
      <c r="AS460" s="37"/>
    </row>
    <row r="461">
      <c r="A461" s="5"/>
      <c r="L461" s="17"/>
      <c r="M461" s="17"/>
      <c r="N461" s="17"/>
      <c r="T461" s="17"/>
      <c r="U461" s="17"/>
      <c r="V461" s="17"/>
      <c r="AB461" s="17"/>
      <c r="AC461" s="17"/>
      <c r="AD461" s="17"/>
      <c r="AH461" s="17"/>
      <c r="AI461" s="17"/>
      <c r="AJ461" s="17"/>
      <c r="AL461" s="37"/>
      <c r="AM461" s="37"/>
      <c r="AN461" s="37"/>
      <c r="AO461" s="37"/>
      <c r="AP461" s="37"/>
      <c r="AQ461" s="37"/>
      <c r="AR461" s="37"/>
      <c r="AS461" s="37"/>
    </row>
    <row r="462">
      <c r="A462" s="5"/>
      <c r="L462" s="17"/>
      <c r="M462" s="17"/>
      <c r="N462" s="17"/>
      <c r="T462" s="17"/>
      <c r="U462" s="17"/>
      <c r="V462" s="17"/>
      <c r="AB462" s="17"/>
      <c r="AC462" s="17"/>
      <c r="AD462" s="17"/>
      <c r="AH462" s="17"/>
      <c r="AI462" s="17"/>
      <c r="AJ462" s="17"/>
      <c r="AL462" s="37"/>
      <c r="AM462" s="37"/>
      <c r="AN462" s="37"/>
      <c r="AO462" s="37"/>
      <c r="AP462" s="37"/>
      <c r="AQ462" s="37"/>
      <c r="AR462" s="37"/>
      <c r="AS462" s="37"/>
    </row>
    <row r="463">
      <c r="A463" s="5"/>
      <c r="L463" s="17"/>
      <c r="M463" s="17"/>
      <c r="N463" s="17"/>
      <c r="T463" s="17"/>
      <c r="U463" s="17"/>
      <c r="V463" s="17"/>
      <c r="AB463" s="17"/>
      <c r="AC463" s="17"/>
      <c r="AD463" s="17"/>
      <c r="AH463" s="17"/>
      <c r="AI463" s="17"/>
      <c r="AJ463" s="17"/>
      <c r="AL463" s="37"/>
      <c r="AM463" s="37"/>
      <c r="AN463" s="37"/>
      <c r="AO463" s="37"/>
      <c r="AP463" s="37"/>
      <c r="AQ463" s="37"/>
      <c r="AR463" s="37"/>
      <c r="AS463" s="37"/>
    </row>
    <row r="464">
      <c r="A464" s="5"/>
      <c r="L464" s="17"/>
      <c r="M464" s="17"/>
      <c r="N464" s="17"/>
      <c r="T464" s="17"/>
      <c r="U464" s="17"/>
      <c r="V464" s="17"/>
      <c r="AB464" s="17"/>
      <c r="AC464" s="17"/>
      <c r="AD464" s="17"/>
      <c r="AH464" s="17"/>
      <c r="AI464" s="17"/>
      <c r="AJ464" s="17"/>
      <c r="AL464" s="37"/>
      <c r="AM464" s="37"/>
      <c r="AN464" s="37"/>
      <c r="AO464" s="37"/>
      <c r="AP464" s="37"/>
      <c r="AQ464" s="37"/>
      <c r="AR464" s="37"/>
      <c r="AS464" s="37"/>
    </row>
    <row r="465">
      <c r="A465" s="5"/>
      <c r="L465" s="17"/>
      <c r="M465" s="17"/>
      <c r="N465" s="17"/>
      <c r="T465" s="17"/>
      <c r="U465" s="17"/>
      <c r="V465" s="17"/>
      <c r="AB465" s="17"/>
      <c r="AC465" s="17"/>
      <c r="AD465" s="17"/>
      <c r="AH465" s="17"/>
      <c r="AI465" s="17"/>
      <c r="AJ465" s="17"/>
      <c r="AL465" s="37"/>
      <c r="AM465" s="37"/>
      <c r="AN465" s="37"/>
      <c r="AO465" s="37"/>
      <c r="AP465" s="37"/>
      <c r="AQ465" s="37"/>
      <c r="AR465" s="37"/>
      <c r="AS465" s="37"/>
    </row>
    <row r="466">
      <c r="A466" s="5"/>
      <c r="L466" s="17"/>
      <c r="M466" s="17"/>
      <c r="N466" s="17"/>
      <c r="T466" s="17"/>
      <c r="U466" s="17"/>
      <c r="V466" s="17"/>
      <c r="AB466" s="17"/>
      <c r="AC466" s="17"/>
      <c r="AD466" s="17"/>
      <c r="AH466" s="17"/>
      <c r="AI466" s="17"/>
      <c r="AJ466" s="17"/>
      <c r="AL466" s="37"/>
      <c r="AM466" s="37"/>
      <c r="AN466" s="37"/>
      <c r="AO466" s="37"/>
      <c r="AP466" s="37"/>
      <c r="AQ466" s="37"/>
      <c r="AR466" s="37"/>
      <c r="AS466" s="37"/>
    </row>
    <row r="467">
      <c r="A467" s="5"/>
      <c r="L467" s="17"/>
      <c r="M467" s="17"/>
      <c r="N467" s="17"/>
      <c r="T467" s="17"/>
      <c r="U467" s="17"/>
      <c r="V467" s="17"/>
      <c r="AB467" s="17"/>
      <c r="AC467" s="17"/>
      <c r="AD467" s="17"/>
      <c r="AH467" s="17"/>
      <c r="AI467" s="17"/>
      <c r="AJ467" s="17"/>
      <c r="AL467" s="37"/>
      <c r="AM467" s="37"/>
      <c r="AN467" s="37"/>
      <c r="AO467" s="37"/>
      <c r="AP467" s="37"/>
      <c r="AQ467" s="37"/>
      <c r="AR467" s="37"/>
      <c r="AS467" s="37"/>
    </row>
    <row r="468">
      <c r="A468" s="5"/>
      <c r="L468" s="17"/>
      <c r="M468" s="17"/>
      <c r="N468" s="17"/>
      <c r="T468" s="17"/>
      <c r="U468" s="17"/>
      <c r="V468" s="17"/>
      <c r="AB468" s="17"/>
      <c r="AC468" s="17"/>
      <c r="AD468" s="17"/>
      <c r="AH468" s="17"/>
      <c r="AI468" s="17"/>
      <c r="AJ468" s="17"/>
      <c r="AL468" s="37"/>
      <c r="AM468" s="37"/>
      <c r="AN468" s="37"/>
      <c r="AO468" s="37"/>
      <c r="AP468" s="37"/>
      <c r="AQ468" s="37"/>
      <c r="AR468" s="37"/>
      <c r="AS468" s="37"/>
    </row>
    <row r="469">
      <c r="A469" s="5"/>
      <c r="L469" s="17"/>
      <c r="M469" s="17"/>
      <c r="N469" s="17"/>
      <c r="T469" s="17"/>
      <c r="U469" s="17"/>
      <c r="V469" s="17"/>
      <c r="AB469" s="17"/>
      <c r="AC469" s="17"/>
      <c r="AD469" s="17"/>
      <c r="AH469" s="17"/>
      <c r="AI469" s="17"/>
      <c r="AJ469" s="17"/>
      <c r="AL469" s="37"/>
      <c r="AM469" s="37"/>
      <c r="AN469" s="37"/>
      <c r="AO469" s="37"/>
      <c r="AP469" s="37"/>
      <c r="AQ469" s="37"/>
      <c r="AR469" s="37"/>
      <c r="AS469" s="37"/>
    </row>
    <row r="470">
      <c r="A470" s="5"/>
      <c r="L470" s="17"/>
      <c r="M470" s="17"/>
      <c r="N470" s="17"/>
      <c r="T470" s="17"/>
      <c r="U470" s="17"/>
      <c r="V470" s="17"/>
      <c r="AB470" s="17"/>
      <c r="AC470" s="17"/>
      <c r="AD470" s="17"/>
      <c r="AH470" s="17"/>
      <c r="AI470" s="17"/>
      <c r="AJ470" s="17"/>
      <c r="AL470" s="37"/>
      <c r="AM470" s="37"/>
      <c r="AN470" s="37"/>
      <c r="AO470" s="37"/>
      <c r="AP470" s="37"/>
      <c r="AQ470" s="37"/>
      <c r="AR470" s="37"/>
      <c r="AS470" s="37"/>
    </row>
    <row r="471">
      <c r="A471" s="5"/>
      <c r="L471" s="17"/>
      <c r="M471" s="17"/>
      <c r="N471" s="17"/>
      <c r="T471" s="17"/>
      <c r="U471" s="17"/>
      <c r="V471" s="17"/>
      <c r="AB471" s="17"/>
      <c r="AC471" s="17"/>
      <c r="AD471" s="17"/>
      <c r="AH471" s="17"/>
      <c r="AI471" s="17"/>
      <c r="AJ471" s="17"/>
      <c r="AL471" s="37"/>
      <c r="AM471" s="37"/>
      <c r="AN471" s="37"/>
      <c r="AO471" s="37"/>
      <c r="AP471" s="37"/>
      <c r="AQ471" s="37"/>
      <c r="AR471" s="37"/>
      <c r="AS471" s="37"/>
    </row>
    <row r="472">
      <c r="A472" s="5"/>
      <c r="L472" s="17"/>
      <c r="M472" s="17"/>
      <c r="N472" s="17"/>
      <c r="T472" s="17"/>
      <c r="U472" s="17"/>
      <c r="V472" s="17"/>
      <c r="AB472" s="17"/>
      <c r="AC472" s="17"/>
      <c r="AD472" s="17"/>
      <c r="AH472" s="17"/>
      <c r="AI472" s="17"/>
      <c r="AJ472" s="17"/>
      <c r="AL472" s="37"/>
      <c r="AM472" s="37"/>
      <c r="AN472" s="37"/>
      <c r="AO472" s="37"/>
      <c r="AP472" s="37"/>
      <c r="AQ472" s="37"/>
      <c r="AR472" s="37"/>
      <c r="AS472" s="37"/>
    </row>
    <row r="473">
      <c r="A473" s="5"/>
      <c r="L473" s="17"/>
      <c r="M473" s="17"/>
      <c r="N473" s="17"/>
      <c r="T473" s="17"/>
      <c r="U473" s="17"/>
      <c r="V473" s="17"/>
      <c r="AB473" s="17"/>
      <c r="AC473" s="17"/>
      <c r="AD473" s="17"/>
      <c r="AH473" s="17"/>
      <c r="AI473" s="17"/>
      <c r="AJ473" s="17"/>
      <c r="AL473" s="37"/>
      <c r="AM473" s="37"/>
      <c r="AN473" s="37"/>
      <c r="AO473" s="37"/>
      <c r="AP473" s="37"/>
      <c r="AQ473" s="37"/>
      <c r="AR473" s="37"/>
      <c r="AS473" s="37"/>
    </row>
    <row r="474">
      <c r="A474" s="5"/>
      <c r="L474" s="17"/>
      <c r="M474" s="17"/>
      <c r="N474" s="17"/>
      <c r="T474" s="17"/>
      <c r="U474" s="17"/>
      <c r="V474" s="17"/>
      <c r="AB474" s="17"/>
      <c r="AC474" s="17"/>
      <c r="AD474" s="17"/>
      <c r="AH474" s="17"/>
      <c r="AI474" s="17"/>
      <c r="AJ474" s="17"/>
      <c r="AL474" s="37"/>
      <c r="AM474" s="37"/>
      <c r="AN474" s="37"/>
      <c r="AO474" s="37"/>
      <c r="AP474" s="37"/>
      <c r="AQ474" s="37"/>
      <c r="AR474" s="37"/>
      <c r="AS474" s="37"/>
    </row>
    <row r="475">
      <c r="A475" s="5"/>
      <c r="L475" s="17"/>
      <c r="M475" s="17"/>
      <c r="N475" s="17"/>
      <c r="T475" s="17"/>
      <c r="U475" s="17"/>
      <c r="V475" s="17"/>
      <c r="AB475" s="17"/>
      <c r="AC475" s="17"/>
      <c r="AD475" s="17"/>
      <c r="AH475" s="17"/>
      <c r="AI475" s="17"/>
      <c r="AJ475" s="17"/>
      <c r="AL475" s="37"/>
      <c r="AM475" s="37"/>
      <c r="AN475" s="37"/>
      <c r="AO475" s="37"/>
      <c r="AP475" s="37"/>
      <c r="AQ475" s="37"/>
      <c r="AR475" s="37"/>
      <c r="AS475" s="37"/>
    </row>
    <row r="476">
      <c r="A476" s="5"/>
      <c r="L476" s="17"/>
      <c r="M476" s="17"/>
      <c r="N476" s="17"/>
      <c r="T476" s="17"/>
      <c r="U476" s="17"/>
      <c r="V476" s="17"/>
      <c r="AB476" s="17"/>
      <c r="AC476" s="17"/>
      <c r="AD476" s="17"/>
      <c r="AH476" s="17"/>
      <c r="AI476" s="17"/>
      <c r="AJ476" s="17"/>
      <c r="AL476" s="37"/>
      <c r="AM476" s="37"/>
      <c r="AN476" s="37"/>
      <c r="AO476" s="37"/>
      <c r="AP476" s="37"/>
      <c r="AQ476" s="37"/>
      <c r="AR476" s="37"/>
      <c r="AS476" s="37"/>
    </row>
    <row r="477">
      <c r="A477" s="5"/>
      <c r="L477" s="17"/>
      <c r="M477" s="17"/>
      <c r="N477" s="17"/>
      <c r="T477" s="17"/>
      <c r="U477" s="17"/>
      <c r="V477" s="17"/>
      <c r="AB477" s="17"/>
      <c r="AC477" s="17"/>
      <c r="AD477" s="17"/>
      <c r="AH477" s="17"/>
      <c r="AI477" s="17"/>
      <c r="AJ477" s="17"/>
      <c r="AL477" s="37"/>
      <c r="AM477" s="37"/>
      <c r="AN477" s="37"/>
      <c r="AO477" s="37"/>
      <c r="AP477" s="37"/>
      <c r="AQ477" s="37"/>
      <c r="AR477" s="37"/>
      <c r="AS477" s="37"/>
    </row>
    <row r="478">
      <c r="A478" s="5"/>
      <c r="L478" s="17"/>
      <c r="M478" s="17"/>
      <c r="N478" s="17"/>
      <c r="T478" s="17"/>
      <c r="U478" s="17"/>
      <c r="V478" s="17"/>
      <c r="AB478" s="17"/>
      <c r="AC478" s="17"/>
      <c r="AD478" s="17"/>
      <c r="AH478" s="17"/>
      <c r="AI478" s="17"/>
      <c r="AJ478" s="17"/>
      <c r="AL478" s="37"/>
      <c r="AM478" s="37"/>
      <c r="AN478" s="37"/>
      <c r="AO478" s="37"/>
      <c r="AP478" s="37"/>
      <c r="AQ478" s="37"/>
      <c r="AR478" s="37"/>
      <c r="AS478" s="37"/>
    </row>
    <row r="479">
      <c r="A479" s="5"/>
      <c r="L479" s="17"/>
      <c r="M479" s="17"/>
      <c r="N479" s="17"/>
      <c r="T479" s="17"/>
      <c r="U479" s="17"/>
      <c r="V479" s="17"/>
      <c r="AB479" s="17"/>
      <c r="AC479" s="17"/>
      <c r="AD479" s="17"/>
      <c r="AH479" s="17"/>
      <c r="AI479" s="17"/>
      <c r="AJ479" s="17"/>
      <c r="AL479" s="37"/>
      <c r="AM479" s="37"/>
      <c r="AN479" s="37"/>
      <c r="AO479" s="37"/>
      <c r="AP479" s="37"/>
      <c r="AQ479" s="37"/>
      <c r="AR479" s="37"/>
      <c r="AS479" s="37"/>
    </row>
    <row r="480">
      <c r="A480" s="5"/>
      <c r="L480" s="17"/>
      <c r="M480" s="17"/>
      <c r="N480" s="17"/>
      <c r="T480" s="17"/>
      <c r="U480" s="17"/>
      <c r="V480" s="17"/>
      <c r="AB480" s="17"/>
      <c r="AC480" s="17"/>
      <c r="AD480" s="17"/>
      <c r="AH480" s="17"/>
      <c r="AI480" s="17"/>
      <c r="AJ480" s="17"/>
      <c r="AL480" s="37"/>
      <c r="AM480" s="37"/>
      <c r="AN480" s="37"/>
      <c r="AO480" s="37"/>
      <c r="AP480" s="37"/>
      <c r="AQ480" s="37"/>
      <c r="AR480" s="37"/>
      <c r="AS480" s="37"/>
    </row>
    <row r="481">
      <c r="A481" s="5"/>
      <c r="L481" s="17"/>
      <c r="M481" s="17"/>
      <c r="N481" s="17"/>
      <c r="T481" s="17"/>
      <c r="U481" s="17"/>
      <c r="V481" s="17"/>
      <c r="AB481" s="17"/>
      <c r="AC481" s="17"/>
      <c r="AD481" s="17"/>
      <c r="AH481" s="17"/>
      <c r="AI481" s="17"/>
      <c r="AJ481" s="17"/>
      <c r="AL481" s="37"/>
      <c r="AM481" s="37"/>
      <c r="AN481" s="37"/>
      <c r="AO481" s="37"/>
      <c r="AP481" s="37"/>
      <c r="AQ481" s="37"/>
      <c r="AR481" s="37"/>
      <c r="AS481" s="37"/>
    </row>
    <row r="482">
      <c r="A482" s="5"/>
      <c r="L482" s="17"/>
      <c r="M482" s="17"/>
      <c r="N482" s="17"/>
      <c r="T482" s="17"/>
      <c r="U482" s="17"/>
      <c r="V482" s="17"/>
      <c r="AB482" s="17"/>
      <c r="AC482" s="17"/>
      <c r="AD482" s="17"/>
      <c r="AH482" s="17"/>
      <c r="AI482" s="17"/>
      <c r="AJ482" s="17"/>
      <c r="AL482" s="37"/>
      <c r="AM482" s="37"/>
      <c r="AN482" s="37"/>
      <c r="AO482" s="37"/>
      <c r="AP482" s="37"/>
      <c r="AQ482" s="37"/>
      <c r="AR482" s="37"/>
      <c r="AS482" s="37"/>
    </row>
    <row r="483">
      <c r="A483" s="5"/>
      <c r="L483" s="17"/>
      <c r="M483" s="17"/>
      <c r="N483" s="17"/>
      <c r="T483" s="17"/>
      <c r="U483" s="17"/>
      <c r="V483" s="17"/>
      <c r="AB483" s="17"/>
      <c r="AC483" s="17"/>
      <c r="AD483" s="17"/>
      <c r="AH483" s="17"/>
      <c r="AI483" s="17"/>
      <c r="AJ483" s="17"/>
      <c r="AL483" s="37"/>
      <c r="AM483" s="37"/>
      <c r="AN483" s="37"/>
      <c r="AO483" s="37"/>
      <c r="AP483" s="37"/>
      <c r="AQ483" s="37"/>
      <c r="AR483" s="37"/>
      <c r="AS483" s="37"/>
    </row>
    <row r="484">
      <c r="A484" s="5"/>
      <c r="L484" s="17"/>
      <c r="M484" s="17"/>
      <c r="N484" s="17"/>
      <c r="T484" s="17"/>
      <c r="U484" s="17"/>
      <c r="V484" s="17"/>
      <c r="AB484" s="17"/>
      <c r="AC484" s="17"/>
      <c r="AD484" s="17"/>
      <c r="AH484" s="17"/>
      <c r="AI484" s="17"/>
      <c r="AJ484" s="17"/>
      <c r="AL484" s="37"/>
      <c r="AM484" s="37"/>
      <c r="AN484" s="37"/>
      <c r="AO484" s="37"/>
      <c r="AP484" s="37"/>
      <c r="AQ484" s="37"/>
      <c r="AR484" s="37"/>
      <c r="AS484" s="37"/>
    </row>
    <row r="485">
      <c r="A485" s="5"/>
      <c r="L485" s="17"/>
      <c r="M485" s="17"/>
      <c r="N485" s="17"/>
      <c r="T485" s="17"/>
      <c r="U485" s="17"/>
      <c r="V485" s="17"/>
      <c r="AB485" s="17"/>
      <c r="AC485" s="17"/>
      <c r="AD485" s="17"/>
      <c r="AH485" s="17"/>
      <c r="AI485" s="17"/>
      <c r="AJ485" s="17"/>
      <c r="AL485" s="37"/>
      <c r="AM485" s="37"/>
      <c r="AN485" s="37"/>
      <c r="AO485" s="37"/>
      <c r="AP485" s="37"/>
      <c r="AQ485" s="37"/>
      <c r="AR485" s="37"/>
      <c r="AS485" s="37"/>
    </row>
    <row r="486">
      <c r="A486" s="5"/>
      <c r="L486" s="17"/>
      <c r="M486" s="17"/>
      <c r="N486" s="17"/>
      <c r="T486" s="17"/>
      <c r="U486" s="17"/>
      <c r="V486" s="17"/>
      <c r="AB486" s="17"/>
      <c r="AC486" s="17"/>
      <c r="AD486" s="17"/>
      <c r="AH486" s="17"/>
      <c r="AI486" s="17"/>
      <c r="AJ486" s="17"/>
      <c r="AL486" s="37"/>
      <c r="AM486" s="37"/>
      <c r="AN486" s="37"/>
      <c r="AO486" s="37"/>
      <c r="AP486" s="37"/>
      <c r="AQ486" s="37"/>
      <c r="AR486" s="37"/>
      <c r="AS486" s="37"/>
    </row>
    <row r="487">
      <c r="A487" s="5"/>
      <c r="L487" s="17"/>
      <c r="M487" s="17"/>
      <c r="N487" s="17"/>
      <c r="T487" s="17"/>
      <c r="U487" s="17"/>
      <c r="V487" s="17"/>
      <c r="AB487" s="17"/>
      <c r="AC487" s="17"/>
      <c r="AD487" s="17"/>
      <c r="AH487" s="17"/>
      <c r="AI487" s="17"/>
      <c r="AJ487" s="17"/>
      <c r="AL487" s="37"/>
      <c r="AM487" s="37"/>
      <c r="AN487" s="37"/>
      <c r="AO487" s="37"/>
      <c r="AP487" s="37"/>
      <c r="AQ487" s="37"/>
      <c r="AR487" s="37"/>
      <c r="AS487" s="37"/>
    </row>
    <row r="488">
      <c r="A488" s="5"/>
      <c r="L488" s="17"/>
      <c r="M488" s="17"/>
      <c r="N488" s="17"/>
      <c r="T488" s="17"/>
      <c r="U488" s="17"/>
      <c r="V488" s="17"/>
      <c r="AB488" s="17"/>
      <c r="AC488" s="17"/>
      <c r="AD488" s="17"/>
      <c r="AH488" s="17"/>
      <c r="AI488" s="17"/>
      <c r="AJ488" s="17"/>
      <c r="AL488" s="37"/>
      <c r="AM488" s="37"/>
      <c r="AN488" s="37"/>
      <c r="AO488" s="37"/>
      <c r="AP488" s="37"/>
      <c r="AQ488" s="37"/>
      <c r="AR488" s="37"/>
      <c r="AS488" s="37"/>
    </row>
    <row r="489">
      <c r="A489" s="5"/>
      <c r="L489" s="17"/>
      <c r="M489" s="17"/>
      <c r="N489" s="17"/>
      <c r="T489" s="17"/>
      <c r="U489" s="17"/>
      <c r="V489" s="17"/>
      <c r="AB489" s="17"/>
      <c r="AC489" s="17"/>
      <c r="AD489" s="17"/>
      <c r="AH489" s="17"/>
      <c r="AI489" s="17"/>
      <c r="AJ489" s="17"/>
      <c r="AL489" s="37"/>
      <c r="AM489" s="37"/>
      <c r="AN489" s="37"/>
      <c r="AO489" s="37"/>
      <c r="AP489" s="37"/>
      <c r="AQ489" s="37"/>
      <c r="AR489" s="37"/>
      <c r="AS489" s="37"/>
    </row>
    <row r="490">
      <c r="A490" s="5"/>
      <c r="L490" s="17"/>
      <c r="M490" s="17"/>
      <c r="N490" s="17"/>
      <c r="T490" s="17"/>
      <c r="U490" s="17"/>
      <c r="V490" s="17"/>
      <c r="AB490" s="17"/>
      <c r="AC490" s="17"/>
      <c r="AD490" s="17"/>
      <c r="AH490" s="17"/>
      <c r="AI490" s="17"/>
      <c r="AJ490" s="17"/>
      <c r="AL490" s="37"/>
      <c r="AM490" s="37"/>
      <c r="AN490" s="37"/>
      <c r="AO490" s="37"/>
      <c r="AP490" s="37"/>
      <c r="AQ490" s="37"/>
      <c r="AR490" s="37"/>
      <c r="AS490" s="37"/>
    </row>
    <row r="491">
      <c r="A491" s="5"/>
      <c r="L491" s="17"/>
      <c r="M491" s="17"/>
      <c r="N491" s="17"/>
      <c r="T491" s="17"/>
      <c r="U491" s="17"/>
      <c r="V491" s="17"/>
      <c r="AB491" s="17"/>
      <c r="AC491" s="17"/>
      <c r="AD491" s="17"/>
      <c r="AH491" s="17"/>
      <c r="AI491" s="17"/>
      <c r="AJ491" s="17"/>
      <c r="AL491" s="37"/>
      <c r="AM491" s="37"/>
      <c r="AN491" s="37"/>
      <c r="AO491" s="37"/>
      <c r="AP491" s="37"/>
      <c r="AQ491" s="37"/>
      <c r="AR491" s="37"/>
      <c r="AS491" s="37"/>
    </row>
    <row r="492">
      <c r="A492" s="5"/>
      <c r="L492" s="17"/>
      <c r="M492" s="17"/>
      <c r="N492" s="17"/>
      <c r="T492" s="17"/>
      <c r="U492" s="17"/>
      <c r="V492" s="17"/>
      <c r="AB492" s="17"/>
      <c r="AC492" s="17"/>
      <c r="AD492" s="17"/>
      <c r="AH492" s="17"/>
      <c r="AI492" s="17"/>
      <c r="AJ492" s="17"/>
      <c r="AL492" s="37"/>
      <c r="AM492" s="37"/>
      <c r="AN492" s="37"/>
      <c r="AO492" s="37"/>
      <c r="AP492" s="37"/>
      <c r="AQ492" s="37"/>
      <c r="AR492" s="37"/>
      <c r="AS492" s="37"/>
    </row>
    <row r="493">
      <c r="A493" s="5"/>
      <c r="L493" s="17"/>
      <c r="M493" s="17"/>
      <c r="N493" s="17"/>
      <c r="T493" s="17"/>
      <c r="U493" s="17"/>
      <c r="V493" s="17"/>
      <c r="AB493" s="17"/>
      <c r="AC493" s="17"/>
      <c r="AD493" s="17"/>
      <c r="AH493" s="17"/>
      <c r="AI493" s="17"/>
      <c r="AJ493" s="17"/>
      <c r="AL493" s="37"/>
      <c r="AM493" s="37"/>
      <c r="AN493" s="37"/>
      <c r="AO493" s="37"/>
      <c r="AP493" s="37"/>
      <c r="AQ493" s="37"/>
      <c r="AR493" s="37"/>
      <c r="AS493" s="37"/>
    </row>
    <row r="494">
      <c r="A494" s="5"/>
      <c r="L494" s="17"/>
      <c r="M494" s="17"/>
      <c r="N494" s="17"/>
      <c r="T494" s="17"/>
      <c r="U494" s="17"/>
      <c r="V494" s="17"/>
      <c r="AB494" s="17"/>
      <c r="AC494" s="17"/>
      <c r="AD494" s="17"/>
      <c r="AH494" s="17"/>
      <c r="AI494" s="17"/>
      <c r="AJ494" s="17"/>
      <c r="AL494" s="37"/>
      <c r="AM494" s="37"/>
      <c r="AN494" s="37"/>
      <c r="AO494" s="37"/>
      <c r="AP494" s="37"/>
      <c r="AQ494" s="37"/>
      <c r="AR494" s="37"/>
      <c r="AS494" s="37"/>
    </row>
    <row r="495">
      <c r="A495" s="5"/>
      <c r="L495" s="17"/>
      <c r="M495" s="17"/>
      <c r="N495" s="17"/>
      <c r="T495" s="17"/>
      <c r="U495" s="17"/>
      <c r="V495" s="17"/>
      <c r="AB495" s="17"/>
      <c r="AC495" s="17"/>
      <c r="AD495" s="17"/>
      <c r="AH495" s="17"/>
      <c r="AI495" s="17"/>
      <c r="AJ495" s="17"/>
      <c r="AL495" s="37"/>
      <c r="AM495" s="37"/>
      <c r="AN495" s="37"/>
      <c r="AO495" s="37"/>
      <c r="AP495" s="37"/>
      <c r="AQ495" s="37"/>
      <c r="AR495" s="37"/>
      <c r="AS495" s="37"/>
    </row>
    <row r="496">
      <c r="A496" s="5"/>
      <c r="L496" s="17"/>
      <c r="M496" s="17"/>
      <c r="N496" s="17"/>
      <c r="T496" s="17"/>
      <c r="U496" s="17"/>
      <c r="V496" s="17"/>
      <c r="AB496" s="17"/>
      <c r="AC496" s="17"/>
      <c r="AD496" s="17"/>
      <c r="AH496" s="17"/>
      <c r="AI496" s="17"/>
      <c r="AJ496" s="17"/>
      <c r="AL496" s="37"/>
      <c r="AM496" s="37"/>
      <c r="AN496" s="37"/>
      <c r="AO496" s="37"/>
      <c r="AP496" s="37"/>
      <c r="AQ496" s="37"/>
      <c r="AR496" s="37"/>
      <c r="AS496" s="37"/>
    </row>
    <row r="497">
      <c r="A497" s="5"/>
      <c r="L497" s="17"/>
      <c r="M497" s="17"/>
      <c r="N497" s="17"/>
      <c r="T497" s="17"/>
      <c r="U497" s="17"/>
      <c r="V497" s="17"/>
      <c r="AB497" s="17"/>
      <c r="AC497" s="17"/>
      <c r="AD497" s="17"/>
      <c r="AH497" s="17"/>
      <c r="AI497" s="17"/>
      <c r="AJ497" s="17"/>
      <c r="AL497" s="37"/>
      <c r="AM497" s="37"/>
      <c r="AN497" s="37"/>
      <c r="AO497" s="37"/>
      <c r="AP497" s="37"/>
      <c r="AQ497" s="37"/>
      <c r="AR497" s="37"/>
      <c r="AS497" s="37"/>
    </row>
    <row r="498">
      <c r="A498" s="5"/>
      <c r="L498" s="17"/>
      <c r="M498" s="17"/>
      <c r="N498" s="17"/>
      <c r="T498" s="17"/>
      <c r="U498" s="17"/>
      <c r="V498" s="17"/>
      <c r="AB498" s="17"/>
      <c r="AC498" s="17"/>
      <c r="AD498" s="17"/>
      <c r="AH498" s="17"/>
      <c r="AI498" s="17"/>
      <c r="AJ498" s="17"/>
      <c r="AL498" s="37"/>
      <c r="AM498" s="37"/>
      <c r="AN498" s="37"/>
      <c r="AO498" s="37"/>
      <c r="AP498" s="37"/>
      <c r="AQ498" s="37"/>
      <c r="AR498" s="37"/>
      <c r="AS498" s="37"/>
    </row>
    <row r="499">
      <c r="A499" s="5"/>
      <c r="L499" s="17"/>
      <c r="M499" s="17"/>
      <c r="N499" s="17"/>
      <c r="T499" s="17"/>
      <c r="U499" s="17"/>
      <c r="V499" s="17"/>
      <c r="AB499" s="17"/>
      <c r="AC499" s="17"/>
      <c r="AD499" s="17"/>
      <c r="AH499" s="17"/>
      <c r="AI499" s="17"/>
      <c r="AJ499" s="17"/>
      <c r="AL499" s="37"/>
      <c r="AM499" s="37"/>
      <c r="AN499" s="37"/>
      <c r="AO499" s="37"/>
      <c r="AP499" s="37"/>
      <c r="AQ499" s="37"/>
      <c r="AR499" s="37"/>
      <c r="AS499" s="37"/>
    </row>
    <row r="500">
      <c r="A500" s="5"/>
      <c r="L500" s="17"/>
      <c r="M500" s="17"/>
      <c r="N500" s="17"/>
      <c r="T500" s="17"/>
      <c r="U500" s="17"/>
      <c r="V500" s="17"/>
      <c r="AB500" s="17"/>
      <c r="AC500" s="17"/>
      <c r="AD500" s="17"/>
      <c r="AH500" s="17"/>
      <c r="AI500" s="17"/>
      <c r="AJ500" s="17"/>
      <c r="AL500" s="37"/>
      <c r="AM500" s="37"/>
      <c r="AN500" s="37"/>
      <c r="AO500" s="37"/>
      <c r="AP500" s="37"/>
      <c r="AQ500" s="37"/>
      <c r="AR500" s="37"/>
      <c r="AS500" s="37"/>
    </row>
    <row r="501">
      <c r="A501" s="5"/>
      <c r="L501" s="17"/>
      <c r="M501" s="17"/>
      <c r="N501" s="17"/>
      <c r="T501" s="17"/>
      <c r="U501" s="17"/>
      <c r="V501" s="17"/>
      <c r="AB501" s="17"/>
      <c r="AC501" s="17"/>
      <c r="AD501" s="17"/>
      <c r="AH501" s="17"/>
      <c r="AI501" s="17"/>
      <c r="AJ501" s="17"/>
      <c r="AL501" s="37"/>
      <c r="AM501" s="37"/>
      <c r="AN501" s="37"/>
      <c r="AO501" s="37"/>
      <c r="AP501" s="37"/>
      <c r="AQ501" s="37"/>
      <c r="AR501" s="37"/>
      <c r="AS501" s="37"/>
    </row>
    <row r="502">
      <c r="A502" s="5"/>
      <c r="L502" s="17"/>
      <c r="M502" s="17"/>
      <c r="N502" s="17"/>
      <c r="T502" s="17"/>
      <c r="U502" s="17"/>
      <c r="V502" s="17"/>
      <c r="AB502" s="17"/>
      <c r="AC502" s="17"/>
      <c r="AD502" s="17"/>
      <c r="AH502" s="17"/>
      <c r="AI502" s="17"/>
      <c r="AJ502" s="17"/>
      <c r="AL502" s="37"/>
      <c r="AM502" s="37"/>
      <c r="AN502" s="37"/>
      <c r="AO502" s="37"/>
      <c r="AP502" s="37"/>
      <c r="AQ502" s="37"/>
      <c r="AR502" s="37"/>
      <c r="AS502" s="37"/>
    </row>
    <row r="503">
      <c r="A503" s="5"/>
      <c r="L503" s="17"/>
      <c r="M503" s="17"/>
      <c r="N503" s="17"/>
      <c r="T503" s="17"/>
      <c r="U503" s="17"/>
      <c r="V503" s="17"/>
      <c r="AB503" s="17"/>
      <c r="AC503" s="17"/>
      <c r="AD503" s="17"/>
      <c r="AH503" s="17"/>
      <c r="AI503" s="17"/>
      <c r="AJ503" s="17"/>
      <c r="AL503" s="37"/>
      <c r="AM503" s="37"/>
      <c r="AN503" s="37"/>
      <c r="AO503" s="37"/>
      <c r="AP503" s="37"/>
      <c r="AQ503" s="37"/>
      <c r="AR503" s="37"/>
      <c r="AS503" s="37"/>
    </row>
    <row r="504">
      <c r="A504" s="5"/>
      <c r="L504" s="17"/>
      <c r="M504" s="17"/>
      <c r="N504" s="17"/>
      <c r="T504" s="17"/>
      <c r="U504" s="17"/>
      <c r="V504" s="17"/>
      <c r="AB504" s="17"/>
      <c r="AC504" s="17"/>
      <c r="AD504" s="17"/>
      <c r="AH504" s="17"/>
      <c r="AI504" s="17"/>
      <c r="AJ504" s="17"/>
      <c r="AL504" s="37"/>
      <c r="AM504" s="37"/>
      <c r="AN504" s="37"/>
      <c r="AO504" s="37"/>
      <c r="AP504" s="37"/>
      <c r="AQ504" s="37"/>
      <c r="AR504" s="37"/>
      <c r="AS504" s="37"/>
    </row>
    <row r="505">
      <c r="A505" s="5"/>
      <c r="L505" s="17"/>
      <c r="M505" s="17"/>
      <c r="N505" s="17"/>
      <c r="T505" s="17"/>
      <c r="U505" s="17"/>
      <c r="V505" s="17"/>
      <c r="AB505" s="17"/>
      <c r="AC505" s="17"/>
      <c r="AD505" s="17"/>
      <c r="AH505" s="17"/>
      <c r="AI505" s="17"/>
      <c r="AJ505" s="17"/>
      <c r="AL505" s="37"/>
      <c r="AM505" s="37"/>
      <c r="AN505" s="37"/>
      <c r="AO505" s="37"/>
      <c r="AP505" s="37"/>
      <c r="AQ505" s="37"/>
      <c r="AR505" s="37"/>
      <c r="AS505" s="37"/>
    </row>
    <row r="506">
      <c r="A506" s="5"/>
      <c r="L506" s="17"/>
      <c r="M506" s="17"/>
      <c r="N506" s="17"/>
      <c r="T506" s="17"/>
      <c r="U506" s="17"/>
      <c r="V506" s="17"/>
      <c r="AB506" s="17"/>
      <c r="AC506" s="17"/>
      <c r="AD506" s="17"/>
      <c r="AH506" s="17"/>
      <c r="AI506" s="17"/>
      <c r="AJ506" s="17"/>
      <c r="AL506" s="37"/>
      <c r="AM506" s="37"/>
      <c r="AN506" s="37"/>
      <c r="AO506" s="37"/>
      <c r="AP506" s="37"/>
      <c r="AQ506" s="37"/>
      <c r="AR506" s="37"/>
      <c r="AS506" s="37"/>
    </row>
    <row r="507">
      <c r="A507" s="5"/>
      <c r="L507" s="17"/>
      <c r="M507" s="17"/>
      <c r="N507" s="17"/>
      <c r="T507" s="17"/>
      <c r="U507" s="17"/>
      <c r="V507" s="17"/>
      <c r="AB507" s="17"/>
      <c r="AC507" s="17"/>
      <c r="AD507" s="17"/>
      <c r="AH507" s="17"/>
      <c r="AI507" s="17"/>
      <c r="AJ507" s="17"/>
      <c r="AL507" s="37"/>
      <c r="AM507" s="37"/>
      <c r="AN507" s="37"/>
      <c r="AO507" s="37"/>
      <c r="AP507" s="37"/>
      <c r="AQ507" s="37"/>
      <c r="AR507" s="37"/>
      <c r="AS507" s="37"/>
    </row>
    <row r="508">
      <c r="A508" s="5"/>
      <c r="L508" s="17"/>
      <c r="M508" s="17"/>
      <c r="N508" s="17"/>
      <c r="T508" s="17"/>
      <c r="U508" s="17"/>
      <c r="V508" s="17"/>
      <c r="AB508" s="17"/>
      <c r="AC508" s="17"/>
      <c r="AD508" s="17"/>
      <c r="AH508" s="17"/>
      <c r="AI508" s="17"/>
      <c r="AJ508" s="17"/>
      <c r="AL508" s="37"/>
      <c r="AM508" s="37"/>
      <c r="AN508" s="37"/>
      <c r="AO508" s="37"/>
      <c r="AP508" s="37"/>
      <c r="AQ508" s="37"/>
      <c r="AR508" s="37"/>
      <c r="AS508" s="37"/>
    </row>
    <row r="509">
      <c r="A509" s="5"/>
      <c r="L509" s="17"/>
      <c r="M509" s="17"/>
      <c r="N509" s="17"/>
      <c r="T509" s="17"/>
      <c r="U509" s="17"/>
      <c r="V509" s="17"/>
      <c r="AB509" s="17"/>
      <c r="AC509" s="17"/>
      <c r="AD509" s="17"/>
      <c r="AH509" s="17"/>
      <c r="AI509" s="17"/>
      <c r="AJ509" s="17"/>
      <c r="AL509" s="37"/>
      <c r="AM509" s="37"/>
      <c r="AN509" s="37"/>
      <c r="AO509" s="37"/>
      <c r="AP509" s="37"/>
      <c r="AQ509" s="37"/>
      <c r="AR509" s="37"/>
      <c r="AS509" s="37"/>
    </row>
    <row r="510">
      <c r="A510" s="5"/>
      <c r="L510" s="17"/>
      <c r="M510" s="17"/>
      <c r="N510" s="17"/>
      <c r="T510" s="17"/>
      <c r="U510" s="17"/>
      <c r="V510" s="17"/>
      <c r="AB510" s="17"/>
      <c r="AC510" s="17"/>
      <c r="AD510" s="17"/>
      <c r="AH510" s="17"/>
      <c r="AI510" s="17"/>
      <c r="AJ510" s="17"/>
      <c r="AL510" s="37"/>
      <c r="AM510" s="37"/>
      <c r="AN510" s="37"/>
      <c r="AO510" s="37"/>
      <c r="AP510" s="37"/>
      <c r="AQ510" s="37"/>
      <c r="AR510" s="37"/>
      <c r="AS510" s="37"/>
    </row>
    <row r="511">
      <c r="A511" s="5"/>
      <c r="L511" s="17"/>
      <c r="M511" s="17"/>
      <c r="N511" s="17"/>
      <c r="T511" s="17"/>
      <c r="U511" s="17"/>
      <c r="V511" s="17"/>
      <c r="AB511" s="17"/>
      <c r="AC511" s="17"/>
      <c r="AD511" s="17"/>
      <c r="AH511" s="17"/>
      <c r="AI511" s="17"/>
      <c r="AJ511" s="17"/>
      <c r="AL511" s="37"/>
      <c r="AM511" s="37"/>
      <c r="AN511" s="37"/>
      <c r="AO511" s="37"/>
      <c r="AP511" s="37"/>
      <c r="AQ511" s="37"/>
      <c r="AR511" s="37"/>
      <c r="AS511" s="37"/>
    </row>
    <row r="512">
      <c r="A512" s="5"/>
      <c r="L512" s="17"/>
      <c r="M512" s="17"/>
      <c r="N512" s="17"/>
      <c r="T512" s="17"/>
      <c r="U512" s="17"/>
      <c r="V512" s="17"/>
      <c r="AB512" s="17"/>
      <c r="AC512" s="17"/>
      <c r="AD512" s="17"/>
      <c r="AH512" s="17"/>
      <c r="AI512" s="17"/>
      <c r="AJ512" s="17"/>
      <c r="AL512" s="37"/>
      <c r="AM512" s="37"/>
      <c r="AN512" s="37"/>
      <c r="AO512" s="37"/>
      <c r="AP512" s="37"/>
      <c r="AQ512" s="37"/>
      <c r="AR512" s="37"/>
      <c r="AS512" s="37"/>
    </row>
    <row r="513">
      <c r="A513" s="5"/>
      <c r="L513" s="17"/>
      <c r="M513" s="17"/>
      <c r="N513" s="17"/>
      <c r="T513" s="17"/>
      <c r="U513" s="17"/>
      <c r="V513" s="17"/>
      <c r="AB513" s="17"/>
      <c r="AC513" s="17"/>
      <c r="AD513" s="17"/>
      <c r="AH513" s="17"/>
      <c r="AI513" s="17"/>
      <c r="AJ513" s="17"/>
      <c r="AL513" s="37"/>
      <c r="AM513" s="37"/>
      <c r="AN513" s="37"/>
      <c r="AO513" s="37"/>
      <c r="AP513" s="37"/>
      <c r="AQ513" s="37"/>
      <c r="AR513" s="37"/>
      <c r="AS513" s="37"/>
    </row>
    <row r="514">
      <c r="A514" s="5"/>
      <c r="L514" s="17"/>
      <c r="M514" s="17"/>
      <c r="N514" s="17"/>
      <c r="T514" s="17"/>
      <c r="U514" s="17"/>
      <c r="V514" s="17"/>
      <c r="AB514" s="17"/>
      <c r="AC514" s="17"/>
      <c r="AD514" s="17"/>
      <c r="AH514" s="17"/>
      <c r="AI514" s="17"/>
      <c r="AJ514" s="17"/>
      <c r="AL514" s="37"/>
      <c r="AM514" s="37"/>
      <c r="AN514" s="37"/>
      <c r="AO514" s="37"/>
      <c r="AP514" s="37"/>
      <c r="AQ514" s="37"/>
      <c r="AR514" s="37"/>
      <c r="AS514" s="37"/>
    </row>
    <row r="515">
      <c r="A515" s="5"/>
      <c r="L515" s="17"/>
      <c r="M515" s="17"/>
      <c r="N515" s="17"/>
      <c r="T515" s="17"/>
      <c r="U515" s="17"/>
      <c r="V515" s="17"/>
      <c r="AB515" s="17"/>
      <c r="AC515" s="17"/>
      <c r="AD515" s="17"/>
      <c r="AH515" s="17"/>
      <c r="AI515" s="17"/>
      <c r="AJ515" s="17"/>
      <c r="AL515" s="37"/>
      <c r="AM515" s="37"/>
      <c r="AN515" s="37"/>
      <c r="AO515" s="37"/>
      <c r="AP515" s="37"/>
      <c r="AQ515" s="37"/>
      <c r="AR515" s="37"/>
      <c r="AS515" s="37"/>
    </row>
    <row r="516">
      <c r="A516" s="5"/>
      <c r="L516" s="17"/>
      <c r="M516" s="17"/>
      <c r="N516" s="17"/>
      <c r="T516" s="17"/>
      <c r="U516" s="17"/>
      <c r="V516" s="17"/>
      <c r="AB516" s="17"/>
      <c r="AC516" s="17"/>
      <c r="AD516" s="17"/>
      <c r="AH516" s="17"/>
      <c r="AI516" s="17"/>
      <c r="AJ516" s="17"/>
      <c r="AL516" s="37"/>
      <c r="AM516" s="37"/>
      <c r="AN516" s="37"/>
      <c r="AO516" s="37"/>
      <c r="AP516" s="37"/>
      <c r="AQ516" s="37"/>
      <c r="AR516" s="37"/>
      <c r="AS516" s="37"/>
    </row>
    <row r="517">
      <c r="A517" s="5"/>
      <c r="L517" s="17"/>
      <c r="M517" s="17"/>
      <c r="N517" s="17"/>
      <c r="T517" s="17"/>
      <c r="U517" s="17"/>
      <c r="V517" s="17"/>
      <c r="AB517" s="17"/>
      <c r="AC517" s="17"/>
      <c r="AD517" s="17"/>
      <c r="AH517" s="17"/>
      <c r="AI517" s="17"/>
      <c r="AJ517" s="17"/>
      <c r="AL517" s="37"/>
      <c r="AM517" s="37"/>
      <c r="AN517" s="37"/>
      <c r="AO517" s="37"/>
      <c r="AP517" s="37"/>
      <c r="AQ517" s="37"/>
      <c r="AR517" s="37"/>
      <c r="AS517" s="37"/>
    </row>
    <row r="518">
      <c r="A518" s="5"/>
      <c r="L518" s="17"/>
      <c r="M518" s="17"/>
      <c r="N518" s="17"/>
      <c r="T518" s="17"/>
      <c r="U518" s="17"/>
      <c r="V518" s="17"/>
      <c r="AB518" s="17"/>
      <c r="AC518" s="17"/>
      <c r="AD518" s="17"/>
      <c r="AH518" s="17"/>
      <c r="AI518" s="17"/>
      <c r="AJ518" s="17"/>
      <c r="AL518" s="37"/>
      <c r="AM518" s="37"/>
      <c r="AN518" s="37"/>
      <c r="AO518" s="37"/>
      <c r="AP518" s="37"/>
      <c r="AQ518" s="37"/>
      <c r="AR518" s="37"/>
      <c r="AS518" s="37"/>
    </row>
    <row r="519">
      <c r="A519" s="5"/>
      <c r="L519" s="17"/>
      <c r="M519" s="17"/>
      <c r="N519" s="17"/>
      <c r="T519" s="17"/>
      <c r="U519" s="17"/>
      <c r="V519" s="17"/>
      <c r="AB519" s="17"/>
      <c r="AC519" s="17"/>
      <c r="AD519" s="17"/>
      <c r="AH519" s="17"/>
      <c r="AI519" s="17"/>
      <c r="AJ519" s="17"/>
      <c r="AL519" s="37"/>
      <c r="AM519" s="37"/>
      <c r="AN519" s="37"/>
      <c r="AO519" s="37"/>
      <c r="AP519" s="37"/>
      <c r="AQ519" s="37"/>
      <c r="AR519" s="37"/>
      <c r="AS519" s="37"/>
    </row>
    <row r="520">
      <c r="A520" s="5"/>
      <c r="L520" s="17"/>
      <c r="M520" s="17"/>
      <c r="N520" s="17"/>
      <c r="T520" s="17"/>
      <c r="U520" s="17"/>
      <c r="V520" s="17"/>
      <c r="AB520" s="17"/>
      <c r="AC520" s="17"/>
      <c r="AD520" s="17"/>
      <c r="AH520" s="17"/>
      <c r="AI520" s="17"/>
      <c r="AJ520" s="17"/>
      <c r="AL520" s="37"/>
      <c r="AM520" s="37"/>
      <c r="AN520" s="37"/>
      <c r="AO520" s="37"/>
      <c r="AP520" s="37"/>
      <c r="AQ520" s="37"/>
      <c r="AR520" s="37"/>
      <c r="AS520" s="37"/>
    </row>
    <row r="521">
      <c r="A521" s="5"/>
      <c r="L521" s="17"/>
      <c r="M521" s="17"/>
      <c r="N521" s="17"/>
      <c r="T521" s="17"/>
      <c r="U521" s="17"/>
      <c r="V521" s="17"/>
      <c r="AB521" s="17"/>
      <c r="AC521" s="17"/>
      <c r="AD521" s="17"/>
      <c r="AH521" s="17"/>
      <c r="AI521" s="17"/>
      <c r="AJ521" s="17"/>
      <c r="AL521" s="37"/>
      <c r="AM521" s="37"/>
      <c r="AN521" s="37"/>
      <c r="AO521" s="37"/>
      <c r="AP521" s="37"/>
      <c r="AQ521" s="37"/>
      <c r="AR521" s="37"/>
      <c r="AS521" s="37"/>
    </row>
    <row r="522">
      <c r="A522" s="5"/>
      <c r="L522" s="17"/>
      <c r="M522" s="17"/>
      <c r="N522" s="17"/>
      <c r="T522" s="17"/>
      <c r="U522" s="17"/>
      <c r="V522" s="17"/>
      <c r="AB522" s="17"/>
      <c r="AC522" s="17"/>
      <c r="AD522" s="17"/>
      <c r="AH522" s="17"/>
      <c r="AI522" s="17"/>
      <c r="AJ522" s="17"/>
      <c r="AL522" s="37"/>
      <c r="AM522" s="37"/>
      <c r="AN522" s="37"/>
      <c r="AO522" s="37"/>
      <c r="AP522" s="37"/>
      <c r="AQ522" s="37"/>
      <c r="AR522" s="37"/>
      <c r="AS522" s="37"/>
    </row>
    <row r="523">
      <c r="A523" s="5"/>
      <c r="L523" s="17"/>
      <c r="M523" s="17"/>
      <c r="N523" s="17"/>
      <c r="T523" s="17"/>
      <c r="U523" s="17"/>
      <c r="V523" s="17"/>
      <c r="AB523" s="17"/>
      <c r="AC523" s="17"/>
      <c r="AD523" s="17"/>
      <c r="AH523" s="17"/>
      <c r="AI523" s="17"/>
      <c r="AJ523" s="17"/>
      <c r="AL523" s="37"/>
      <c r="AM523" s="37"/>
      <c r="AN523" s="37"/>
      <c r="AO523" s="37"/>
      <c r="AP523" s="37"/>
      <c r="AQ523" s="37"/>
      <c r="AR523" s="37"/>
      <c r="AS523" s="37"/>
    </row>
    <row r="524">
      <c r="A524" s="5"/>
      <c r="L524" s="17"/>
      <c r="M524" s="17"/>
      <c r="N524" s="17"/>
      <c r="T524" s="17"/>
      <c r="U524" s="17"/>
      <c r="V524" s="17"/>
      <c r="AB524" s="17"/>
      <c r="AC524" s="17"/>
      <c r="AD524" s="17"/>
      <c r="AH524" s="17"/>
      <c r="AI524" s="17"/>
      <c r="AJ524" s="17"/>
      <c r="AL524" s="37"/>
      <c r="AM524" s="37"/>
      <c r="AN524" s="37"/>
      <c r="AO524" s="37"/>
      <c r="AP524" s="37"/>
      <c r="AQ524" s="37"/>
      <c r="AR524" s="37"/>
      <c r="AS524" s="37"/>
    </row>
    <row r="525">
      <c r="A525" s="5"/>
      <c r="L525" s="17"/>
      <c r="M525" s="17"/>
      <c r="N525" s="17"/>
      <c r="T525" s="17"/>
      <c r="U525" s="17"/>
      <c r="V525" s="17"/>
      <c r="AB525" s="17"/>
      <c r="AC525" s="17"/>
      <c r="AD525" s="17"/>
      <c r="AH525" s="17"/>
      <c r="AI525" s="17"/>
      <c r="AJ525" s="17"/>
      <c r="AL525" s="37"/>
      <c r="AM525" s="37"/>
      <c r="AN525" s="37"/>
      <c r="AO525" s="37"/>
      <c r="AP525" s="37"/>
      <c r="AQ525" s="37"/>
      <c r="AR525" s="37"/>
      <c r="AS525" s="37"/>
    </row>
    <row r="526">
      <c r="A526" s="5"/>
      <c r="L526" s="17"/>
      <c r="M526" s="17"/>
      <c r="N526" s="17"/>
      <c r="T526" s="17"/>
      <c r="U526" s="17"/>
      <c r="V526" s="17"/>
      <c r="AB526" s="17"/>
      <c r="AC526" s="17"/>
      <c r="AD526" s="17"/>
      <c r="AH526" s="17"/>
      <c r="AI526" s="17"/>
      <c r="AJ526" s="17"/>
      <c r="AL526" s="37"/>
      <c r="AM526" s="37"/>
      <c r="AN526" s="37"/>
      <c r="AO526" s="37"/>
      <c r="AP526" s="37"/>
      <c r="AQ526" s="37"/>
      <c r="AR526" s="37"/>
      <c r="AS526" s="37"/>
    </row>
    <row r="527">
      <c r="A527" s="5"/>
      <c r="L527" s="17"/>
      <c r="M527" s="17"/>
      <c r="N527" s="17"/>
      <c r="T527" s="17"/>
      <c r="U527" s="17"/>
      <c r="V527" s="17"/>
      <c r="AB527" s="17"/>
      <c r="AC527" s="17"/>
      <c r="AD527" s="17"/>
      <c r="AH527" s="17"/>
      <c r="AI527" s="17"/>
      <c r="AJ527" s="17"/>
      <c r="AL527" s="37"/>
      <c r="AM527" s="37"/>
      <c r="AN527" s="37"/>
      <c r="AO527" s="37"/>
      <c r="AP527" s="37"/>
      <c r="AQ527" s="37"/>
      <c r="AR527" s="37"/>
      <c r="AS527" s="37"/>
    </row>
    <row r="528">
      <c r="A528" s="5"/>
      <c r="L528" s="17"/>
      <c r="M528" s="17"/>
      <c r="N528" s="17"/>
      <c r="T528" s="17"/>
      <c r="U528" s="17"/>
      <c r="V528" s="17"/>
      <c r="AB528" s="17"/>
      <c r="AC528" s="17"/>
      <c r="AD528" s="17"/>
      <c r="AH528" s="17"/>
      <c r="AI528" s="17"/>
      <c r="AJ528" s="17"/>
      <c r="AL528" s="37"/>
      <c r="AM528" s="37"/>
      <c r="AN528" s="37"/>
      <c r="AO528" s="37"/>
      <c r="AP528" s="37"/>
      <c r="AQ528" s="37"/>
      <c r="AR528" s="37"/>
      <c r="AS528" s="37"/>
    </row>
    <row r="529">
      <c r="A529" s="5"/>
      <c r="L529" s="17"/>
      <c r="M529" s="17"/>
      <c r="N529" s="17"/>
      <c r="T529" s="17"/>
      <c r="U529" s="17"/>
      <c r="V529" s="17"/>
      <c r="AB529" s="17"/>
      <c r="AC529" s="17"/>
      <c r="AD529" s="17"/>
      <c r="AH529" s="17"/>
      <c r="AI529" s="17"/>
      <c r="AJ529" s="17"/>
      <c r="AL529" s="37"/>
      <c r="AM529" s="37"/>
      <c r="AN529" s="37"/>
      <c r="AO529" s="37"/>
      <c r="AP529" s="37"/>
      <c r="AQ529" s="37"/>
      <c r="AR529" s="37"/>
      <c r="AS529" s="37"/>
    </row>
    <row r="530">
      <c r="A530" s="5"/>
      <c r="L530" s="17"/>
      <c r="M530" s="17"/>
      <c r="N530" s="17"/>
      <c r="T530" s="17"/>
      <c r="U530" s="17"/>
      <c r="V530" s="17"/>
      <c r="AB530" s="17"/>
      <c r="AC530" s="17"/>
      <c r="AD530" s="17"/>
      <c r="AH530" s="17"/>
      <c r="AI530" s="17"/>
      <c r="AJ530" s="17"/>
      <c r="AL530" s="37"/>
      <c r="AM530" s="37"/>
      <c r="AN530" s="37"/>
      <c r="AO530" s="37"/>
      <c r="AP530" s="37"/>
      <c r="AQ530" s="37"/>
      <c r="AR530" s="37"/>
      <c r="AS530" s="37"/>
    </row>
    <row r="531">
      <c r="A531" s="5"/>
      <c r="L531" s="17"/>
      <c r="M531" s="17"/>
      <c r="N531" s="17"/>
      <c r="T531" s="17"/>
      <c r="U531" s="17"/>
      <c r="V531" s="17"/>
      <c r="AB531" s="17"/>
      <c r="AC531" s="17"/>
      <c r="AD531" s="17"/>
      <c r="AH531" s="17"/>
      <c r="AI531" s="17"/>
      <c r="AJ531" s="17"/>
      <c r="AL531" s="37"/>
      <c r="AM531" s="37"/>
      <c r="AN531" s="37"/>
      <c r="AO531" s="37"/>
      <c r="AP531" s="37"/>
      <c r="AQ531" s="37"/>
      <c r="AR531" s="37"/>
      <c r="AS531" s="37"/>
    </row>
    <row r="532">
      <c r="A532" s="5"/>
      <c r="L532" s="17"/>
      <c r="M532" s="17"/>
      <c r="N532" s="17"/>
      <c r="T532" s="17"/>
      <c r="U532" s="17"/>
      <c r="V532" s="17"/>
      <c r="AB532" s="17"/>
      <c r="AC532" s="17"/>
      <c r="AD532" s="17"/>
      <c r="AH532" s="17"/>
      <c r="AI532" s="17"/>
      <c r="AJ532" s="17"/>
      <c r="AL532" s="37"/>
      <c r="AM532" s="37"/>
      <c r="AN532" s="37"/>
      <c r="AO532" s="37"/>
      <c r="AP532" s="37"/>
      <c r="AQ532" s="37"/>
      <c r="AR532" s="37"/>
      <c r="AS532" s="37"/>
    </row>
    <row r="533">
      <c r="A533" s="5"/>
      <c r="L533" s="17"/>
      <c r="M533" s="17"/>
      <c r="N533" s="17"/>
      <c r="T533" s="17"/>
      <c r="U533" s="17"/>
      <c r="V533" s="17"/>
      <c r="AB533" s="17"/>
      <c r="AC533" s="17"/>
      <c r="AD533" s="17"/>
      <c r="AH533" s="17"/>
      <c r="AI533" s="17"/>
      <c r="AJ533" s="17"/>
      <c r="AL533" s="37"/>
      <c r="AM533" s="37"/>
      <c r="AN533" s="37"/>
      <c r="AO533" s="37"/>
      <c r="AP533" s="37"/>
      <c r="AQ533" s="37"/>
      <c r="AR533" s="37"/>
      <c r="AS533" s="37"/>
    </row>
    <row r="534">
      <c r="A534" s="5"/>
      <c r="L534" s="17"/>
      <c r="M534" s="17"/>
      <c r="N534" s="17"/>
      <c r="T534" s="17"/>
      <c r="U534" s="17"/>
      <c r="V534" s="17"/>
      <c r="AB534" s="17"/>
      <c r="AC534" s="17"/>
      <c r="AD534" s="17"/>
      <c r="AH534" s="17"/>
      <c r="AI534" s="17"/>
      <c r="AJ534" s="17"/>
      <c r="AL534" s="37"/>
      <c r="AM534" s="37"/>
      <c r="AN534" s="37"/>
      <c r="AO534" s="37"/>
      <c r="AP534" s="37"/>
      <c r="AQ534" s="37"/>
      <c r="AR534" s="37"/>
      <c r="AS534" s="37"/>
    </row>
    <row r="535">
      <c r="A535" s="5"/>
      <c r="L535" s="17"/>
      <c r="M535" s="17"/>
      <c r="N535" s="17"/>
      <c r="T535" s="17"/>
      <c r="U535" s="17"/>
      <c r="V535" s="17"/>
      <c r="AB535" s="17"/>
      <c r="AC535" s="17"/>
      <c r="AD535" s="17"/>
      <c r="AH535" s="17"/>
      <c r="AI535" s="17"/>
      <c r="AJ535" s="17"/>
      <c r="AL535" s="37"/>
      <c r="AM535" s="37"/>
      <c r="AN535" s="37"/>
      <c r="AO535" s="37"/>
      <c r="AP535" s="37"/>
      <c r="AQ535" s="37"/>
      <c r="AR535" s="37"/>
      <c r="AS535" s="37"/>
    </row>
    <row r="536">
      <c r="A536" s="5"/>
      <c r="L536" s="17"/>
      <c r="M536" s="17"/>
      <c r="N536" s="17"/>
      <c r="T536" s="17"/>
      <c r="U536" s="17"/>
      <c r="V536" s="17"/>
      <c r="AB536" s="17"/>
      <c r="AC536" s="17"/>
      <c r="AD536" s="17"/>
      <c r="AH536" s="17"/>
      <c r="AI536" s="17"/>
      <c r="AJ536" s="17"/>
      <c r="AL536" s="37"/>
      <c r="AM536" s="37"/>
      <c r="AN536" s="37"/>
      <c r="AO536" s="37"/>
      <c r="AP536" s="37"/>
      <c r="AQ536" s="37"/>
      <c r="AR536" s="37"/>
      <c r="AS536" s="37"/>
    </row>
    <row r="537">
      <c r="A537" s="5"/>
      <c r="L537" s="17"/>
      <c r="M537" s="17"/>
      <c r="N537" s="17"/>
      <c r="T537" s="17"/>
      <c r="U537" s="17"/>
      <c r="V537" s="17"/>
      <c r="AB537" s="17"/>
      <c r="AC537" s="17"/>
      <c r="AD537" s="17"/>
      <c r="AH537" s="17"/>
      <c r="AI537" s="17"/>
      <c r="AJ537" s="17"/>
      <c r="AL537" s="37"/>
      <c r="AM537" s="37"/>
      <c r="AN537" s="37"/>
      <c r="AO537" s="37"/>
      <c r="AP537" s="37"/>
      <c r="AQ537" s="37"/>
      <c r="AR537" s="37"/>
      <c r="AS537" s="37"/>
    </row>
    <row r="538">
      <c r="A538" s="5"/>
      <c r="L538" s="17"/>
      <c r="M538" s="17"/>
      <c r="N538" s="17"/>
      <c r="T538" s="17"/>
      <c r="U538" s="17"/>
      <c r="V538" s="17"/>
      <c r="AB538" s="17"/>
      <c r="AC538" s="17"/>
      <c r="AD538" s="17"/>
      <c r="AH538" s="17"/>
      <c r="AI538" s="17"/>
      <c r="AJ538" s="17"/>
      <c r="AL538" s="37"/>
      <c r="AM538" s="37"/>
      <c r="AN538" s="37"/>
      <c r="AO538" s="37"/>
      <c r="AP538" s="37"/>
      <c r="AQ538" s="37"/>
      <c r="AR538" s="37"/>
      <c r="AS538" s="37"/>
    </row>
    <row r="539">
      <c r="A539" s="5"/>
      <c r="L539" s="17"/>
      <c r="M539" s="17"/>
      <c r="N539" s="17"/>
      <c r="T539" s="17"/>
      <c r="U539" s="17"/>
      <c r="V539" s="17"/>
      <c r="AB539" s="17"/>
      <c r="AC539" s="17"/>
      <c r="AD539" s="17"/>
      <c r="AH539" s="17"/>
      <c r="AI539" s="17"/>
      <c r="AJ539" s="17"/>
      <c r="AL539" s="37"/>
      <c r="AM539" s="37"/>
      <c r="AN539" s="37"/>
      <c r="AO539" s="37"/>
      <c r="AP539" s="37"/>
      <c r="AQ539" s="37"/>
      <c r="AR539" s="37"/>
      <c r="AS539" s="37"/>
    </row>
    <row r="540">
      <c r="A540" s="5"/>
      <c r="L540" s="17"/>
      <c r="M540" s="17"/>
      <c r="N540" s="17"/>
      <c r="T540" s="17"/>
      <c r="U540" s="17"/>
      <c r="V540" s="17"/>
      <c r="AB540" s="17"/>
      <c r="AC540" s="17"/>
      <c r="AD540" s="17"/>
      <c r="AH540" s="17"/>
      <c r="AI540" s="17"/>
      <c r="AJ540" s="17"/>
      <c r="AL540" s="37"/>
      <c r="AM540" s="37"/>
      <c r="AN540" s="37"/>
      <c r="AO540" s="37"/>
      <c r="AP540" s="37"/>
      <c r="AQ540" s="37"/>
      <c r="AR540" s="37"/>
      <c r="AS540" s="37"/>
    </row>
    <row r="541">
      <c r="A541" s="5"/>
      <c r="L541" s="17"/>
      <c r="M541" s="17"/>
      <c r="N541" s="17"/>
      <c r="T541" s="17"/>
      <c r="U541" s="17"/>
      <c r="V541" s="17"/>
      <c r="AB541" s="17"/>
      <c r="AC541" s="17"/>
      <c r="AD541" s="17"/>
      <c r="AH541" s="17"/>
      <c r="AI541" s="17"/>
      <c r="AJ541" s="17"/>
      <c r="AL541" s="37"/>
      <c r="AM541" s="37"/>
      <c r="AN541" s="37"/>
      <c r="AO541" s="37"/>
      <c r="AP541" s="37"/>
      <c r="AQ541" s="37"/>
      <c r="AR541" s="37"/>
      <c r="AS541" s="37"/>
    </row>
    <row r="542">
      <c r="A542" s="5"/>
      <c r="L542" s="17"/>
      <c r="M542" s="17"/>
      <c r="N542" s="17"/>
      <c r="T542" s="17"/>
      <c r="U542" s="17"/>
      <c r="V542" s="17"/>
      <c r="AB542" s="17"/>
      <c r="AC542" s="17"/>
      <c r="AD542" s="17"/>
      <c r="AH542" s="17"/>
      <c r="AI542" s="17"/>
      <c r="AJ542" s="17"/>
      <c r="AL542" s="37"/>
      <c r="AM542" s="37"/>
      <c r="AN542" s="37"/>
      <c r="AO542" s="37"/>
      <c r="AP542" s="37"/>
      <c r="AQ542" s="37"/>
      <c r="AR542" s="37"/>
      <c r="AS542" s="37"/>
    </row>
    <row r="543">
      <c r="A543" s="5"/>
      <c r="L543" s="17"/>
      <c r="M543" s="17"/>
      <c r="N543" s="17"/>
      <c r="T543" s="17"/>
      <c r="U543" s="17"/>
      <c r="V543" s="17"/>
      <c r="AB543" s="17"/>
      <c r="AC543" s="17"/>
      <c r="AD543" s="17"/>
      <c r="AH543" s="17"/>
      <c r="AI543" s="17"/>
      <c r="AJ543" s="17"/>
      <c r="AL543" s="37"/>
      <c r="AM543" s="37"/>
      <c r="AN543" s="37"/>
      <c r="AO543" s="37"/>
      <c r="AP543" s="37"/>
      <c r="AQ543" s="37"/>
      <c r="AR543" s="37"/>
      <c r="AS543" s="37"/>
    </row>
    <row r="544">
      <c r="A544" s="5"/>
      <c r="L544" s="17"/>
      <c r="M544" s="17"/>
      <c r="N544" s="17"/>
      <c r="T544" s="17"/>
      <c r="U544" s="17"/>
      <c r="V544" s="17"/>
      <c r="AB544" s="17"/>
      <c r="AC544" s="17"/>
      <c r="AD544" s="17"/>
      <c r="AH544" s="17"/>
      <c r="AI544" s="17"/>
      <c r="AJ544" s="17"/>
      <c r="AL544" s="37"/>
      <c r="AM544" s="37"/>
      <c r="AN544" s="37"/>
      <c r="AO544" s="37"/>
      <c r="AP544" s="37"/>
      <c r="AQ544" s="37"/>
      <c r="AR544" s="37"/>
      <c r="AS544" s="37"/>
    </row>
    <row r="545">
      <c r="A545" s="5"/>
      <c r="L545" s="17"/>
      <c r="M545" s="17"/>
      <c r="N545" s="17"/>
      <c r="T545" s="17"/>
      <c r="U545" s="17"/>
      <c r="V545" s="17"/>
      <c r="AB545" s="17"/>
      <c r="AC545" s="17"/>
      <c r="AD545" s="17"/>
      <c r="AH545" s="17"/>
      <c r="AI545" s="17"/>
      <c r="AJ545" s="17"/>
      <c r="AL545" s="37"/>
      <c r="AM545" s="37"/>
      <c r="AN545" s="37"/>
      <c r="AO545" s="37"/>
      <c r="AP545" s="37"/>
      <c r="AQ545" s="37"/>
      <c r="AR545" s="37"/>
      <c r="AS545" s="37"/>
    </row>
    <row r="546">
      <c r="A546" s="5"/>
      <c r="L546" s="17"/>
      <c r="M546" s="17"/>
      <c r="N546" s="17"/>
      <c r="T546" s="17"/>
      <c r="U546" s="17"/>
      <c r="V546" s="17"/>
      <c r="AB546" s="17"/>
      <c r="AC546" s="17"/>
      <c r="AD546" s="17"/>
      <c r="AH546" s="17"/>
      <c r="AI546" s="17"/>
      <c r="AJ546" s="17"/>
      <c r="AL546" s="37"/>
      <c r="AM546" s="37"/>
      <c r="AN546" s="37"/>
      <c r="AO546" s="37"/>
      <c r="AP546" s="37"/>
      <c r="AQ546" s="37"/>
      <c r="AR546" s="37"/>
      <c r="AS546" s="37"/>
    </row>
    <row r="547">
      <c r="A547" s="5"/>
      <c r="L547" s="17"/>
      <c r="M547" s="17"/>
      <c r="N547" s="17"/>
      <c r="T547" s="17"/>
      <c r="U547" s="17"/>
      <c r="V547" s="17"/>
      <c r="AB547" s="17"/>
      <c r="AC547" s="17"/>
      <c r="AD547" s="17"/>
      <c r="AH547" s="17"/>
      <c r="AI547" s="17"/>
      <c r="AJ547" s="17"/>
      <c r="AL547" s="37"/>
      <c r="AM547" s="37"/>
      <c r="AN547" s="37"/>
      <c r="AO547" s="37"/>
      <c r="AP547" s="37"/>
      <c r="AQ547" s="37"/>
      <c r="AR547" s="37"/>
      <c r="AS547" s="37"/>
    </row>
    <row r="548">
      <c r="A548" s="5"/>
      <c r="L548" s="17"/>
      <c r="M548" s="17"/>
      <c r="N548" s="17"/>
      <c r="T548" s="17"/>
      <c r="U548" s="17"/>
      <c r="V548" s="17"/>
      <c r="AB548" s="17"/>
      <c r="AC548" s="17"/>
      <c r="AD548" s="17"/>
      <c r="AH548" s="17"/>
      <c r="AI548" s="17"/>
      <c r="AJ548" s="17"/>
      <c r="AL548" s="37"/>
      <c r="AM548" s="37"/>
      <c r="AN548" s="37"/>
      <c r="AO548" s="37"/>
      <c r="AP548" s="37"/>
      <c r="AQ548" s="37"/>
      <c r="AR548" s="37"/>
      <c r="AS548" s="37"/>
    </row>
    <row r="549">
      <c r="A549" s="5"/>
      <c r="L549" s="17"/>
      <c r="M549" s="17"/>
      <c r="N549" s="17"/>
      <c r="T549" s="17"/>
      <c r="U549" s="17"/>
      <c r="V549" s="17"/>
      <c r="AB549" s="17"/>
      <c r="AC549" s="17"/>
      <c r="AD549" s="17"/>
      <c r="AH549" s="17"/>
      <c r="AI549" s="17"/>
      <c r="AJ549" s="17"/>
      <c r="AL549" s="37"/>
      <c r="AM549" s="37"/>
      <c r="AN549" s="37"/>
      <c r="AO549" s="37"/>
      <c r="AP549" s="37"/>
      <c r="AQ549" s="37"/>
      <c r="AR549" s="37"/>
      <c r="AS549" s="37"/>
    </row>
    <row r="550">
      <c r="A550" s="5"/>
      <c r="L550" s="17"/>
      <c r="M550" s="17"/>
      <c r="N550" s="17"/>
      <c r="T550" s="17"/>
      <c r="U550" s="17"/>
      <c r="V550" s="17"/>
      <c r="AB550" s="17"/>
      <c r="AC550" s="17"/>
      <c r="AD550" s="17"/>
      <c r="AH550" s="17"/>
      <c r="AI550" s="17"/>
      <c r="AJ550" s="17"/>
      <c r="AL550" s="37"/>
      <c r="AM550" s="37"/>
      <c r="AN550" s="37"/>
      <c r="AO550" s="37"/>
      <c r="AP550" s="37"/>
      <c r="AQ550" s="37"/>
      <c r="AR550" s="37"/>
      <c r="AS550" s="37"/>
    </row>
    <row r="551">
      <c r="A551" s="5"/>
      <c r="L551" s="17"/>
      <c r="M551" s="17"/>
      <c r="N551" s="17"/>
      <c r="T551" s="17"/>
      <c r="U551" s="17"/>
      <c r="V551" s="17"/>
      <c r="AB551" s="17"/>
      <c r="AC551" s="17"/>
      <c r="AD551" s="17"/>
      <c r="AH551" s="17"/>
      <c r="AI551" s="17"/>
      <c r="AJ551" s="17"/>
      <c r="AL551" s="37"/>
      <c r="AM551" s="37"/>
      <c r="AN551" s="37"/>
      <c r="AO551" s="37"/>
      <c r="AP551" s="37"/>
      <c r="AQ551" s="37"/>
      <c r="AR551" s="37"/>
      <c r="AS551" s="37"/>
    </row>
    <row r="552">
      <c r="A552" s="5"/>
      <c r="L552" s="17"/>
      <c r="M552" s="17"/>
      <c r="N552" s="17"/>
      <c r="T552" s="17"/>
      <c r="U552" s="17"/>
      <c r="V552" s="17"/>
      <c r="AB552" s="17"/>
      <c r="AC552" s="17"/>
      <c r="AD552" s="17"/>
      <c r="AH552" s="17"/>
      <c r="AI552" s="17"/>
      <c r="AJ552" s="17"/>
      <c r="AL552" s="37"/>
      <c r="AM552" s="37"/>
      <c r="AN552" s="37"/>
      <c r="AO552" s="37"/>
      <c r="AP552" s="37"/>
      <c r="AQ552" s="37"/>
      <c r="AR552" s="37"/>
      <c r="AS552" s="37"/>
    </row>
    <row r="553">
      <c r="A553" s="5"/>
      <c r="L553" s="17"/>
      <c r="M553" s="17"/>
      <c r="N553" s="17"/>
      <c r="T553" s="17"/>
      <c r="U553" s="17"/>
      <c r="V553" s="17"/>
      <c r="AB553" s="17"/>
      <c r="AC553" s="17"/>
      <c r="AD553" s="17"/>
      <c r="AH553" s="17"/>
      <c r="AI553" s="17"/>
      <c r="AJ553" s="17"/>
      <c r="AL553" s="37"/>
      <c r="AM553" s="37"/>
      <c r="AN553" s="37"/>
      <c r="AO553" s="37"/>
      <c r="AP553" s="37"/>
      <c r="AQ553" s="37"/>
      <c r="AR553" s="37"/>
      <c r="AS553" s="37"/>
    </row>
    <row r="554">
      <c r="A554" s="5"/>
      <c r="L554" s="17"/>
      <c r="M554" s="17"/>
      <c r="N554" s="17"/>
      <c r="T554" s="17"/>
      <c r="U554" s="17"/>
      <c r="V554" s="17"/>
      <c r="AB554" s="17"/>
      <c r="AC554" s="17"/>
      <c r="AD554" s="17"/>
      <c r="AH554" s="17"/>
      <c r="AI554" s="17"/>
      <c r="AJ554" s="17"/>
      <c r="AL554" s="37"/>
      <c r="AM554" s="37"/>
      <c r="AN554" s="37"/>
      <c r="AO554" s="37"/>
      <c r="AP554" s="37"/>
      <c r="AQ554" s="37"/>
      <c r="AR554" s="37"/>
      <c r="AS554" s="37"/>
    </row>
    <row r="555">
      <c r="A555" s="5"/>
      <c r="L555" s="17"/>
      <c r="M555" s="17"/>
      <c r="N555" s="17"/>
      <c r="T555" s="17"/>
      <c r="U555" s="17"/>
      <c r="V555" s="17"/>
      <c r="AB555" s="17"/>
      <c r="AC555" s="17"/>
      <c r="AD555" s="17"/>
      <c r="AH555" s="17"/>
      <c r="AI555" s="17"/>
      <c r="AJ555" s="17"/>
      <c r="AL555" s="37"/>
      <c r="AM555" s="37"/>
      <c r="AN555" s="37"/>
      <c r="AO555" s="37"/>
      <c r="AP555" s="37"/>
      <c r="AQ555" s="37"/>
      <c r="AR555" s="37"/>
      <c r="AS555" s="37"/>
    </row>
    <row r="556">
      <c r="A556" s="5"/>
      <c r="L556" s="17"/>
      <c r="M556" s="17"/>
      <c r="N556" s="17"/>
      <c r="T556" s="17"/>
      <c r="U556" s="17"/>
      <c r="V556" s="17"/>
      <c r="AB556" s="17"/>
      <c r="AC556" s="17"/>
      <c r="AD556" s="17"/>
      <c r="AH556" s="17"/>
      <c r="AI556" s="17"/>
      <c r="AJ556" s="17"/>
      <c r="AL556" s="37"/>
      <c r="AM556" s="37"/>
      <c r="AN556" s="37"/>
      <c r="AO556" s="37"/>
      <c r="AP556" s="37"/>
      <c r="AQ556" s="37"/>
      <c r="AR556" s="37"/>
      <c r="AS556" s="37"/>
    </row>
    <row r="557">
      <c r="A557" s="5"/>
      <c r="L557" s="17"/>
      <c r="M557" s="17"/>
      <c r="N557" s="17"/>
      <c r="T557" s="17"/>
      <c r="U557" s="17"/>
      <c r="V557" s="17"/>
      <c r="AB557" s="17"/>
      <c r="AC557" s="17"/>
      <c r="AD557" s="17"/>
      <c r="AH557" s="17"/>
      <c r="AI557" s="17"/>
      <c r="AJ557" s="17"/>
      <c r="AL557" s="37"/>
      <c r="AM557" s="37"/>
      <c r="AN557" s="37"/>
      <c r="AO557" s="37"/>
      <c r="AP557" s="37"/>
      <c r="AQ557" s="37"/>
      <c r="AR557" s="37"/>
      <c r="AS557" s="37"/>
    </row>
    <row r="558">
      <c r="A558" s="5"/>
      <c r="L558" s="17"/>
      <c r="M558" s="17"/>
      <c r="N558" s="17"/>
      <c r="T558" s="17"/>
      <c r="U558" s="17"/>
      <c r="V558" s="17"/>
      <c r="AB558" s="17"/>
      <c r="AC558" s="17"/>
      <c r="AD558" s="17"/>
      <c r="AH558" s="17"/>
      <c r="AI558" s="17"/>
      <c r="AJ558" s="17"/>
      <c r="AL558" s="37"/>
      <c r="AM558" s="37"/>
      <c r="AN558" s="37"/>
      <c r="AO558" s="37"/>
      <c r="AP558" s="37"/>
      <c r="AQ558" s="37"/>
      <c r="AR558" s="37"/>
      <c r="AS558" s="37"/>
    </row>
    <row r="559">
      <c r="A559" s="5"/>
      <c r="L559" s="17"/>
      <c r="M559" s="17"/>
      <c r="N559" s="17"/>
      <c r="T559" s="17"/>
      <c r="U559" s="17"/>
      <c r="V559" s="17"/>
      <c r="AB559" s="17"/>
      <c r="AC559" s="17"/>
      <c r="AD559" s="17"/>
      <c r="AH559" s="17"/>
      <c r="AI559" s="17"/>
      <c r="AJ559" s="17"/>
      <c r="AL559" s="37"/>
      <c r="AM559" s="37"/>
      <c r="AN559" s="37"/>
      <c r="AO559" s="37"/>
      <c r="AP559" s="37"/>
      <c r="AQ559" s="37"/>
      <c r="AR559" s="37"/>
      <c r="AS559" s="37"/>
    </row>
    <row r="560">
      <c r="A560" s="5"/>
      <c r="L560" s="17"/>
      <c r="M560" s="17"/>
      <c r="N560" s="17"/>
      <c r="T560" s="17"/>
      <c r="U560" s="17"/>
      <c r="V560" s="17"/>
      <c r="AB560" s="17"/>
      <c r="AC560" s="17"/>
      <c r="AD560" s="17"/>
      <c r="AH560" s="17"/>
      <c r="AI560" s="17"/>
      <c r="AJ560" s="17"/>
      <c r="AL560" s="37"/>
      <c r="AM560" s="37"/>
      <c r="AN560" s="37"/>
      <c r="AO560" s="37"/>
      <c r="AP560" s="37"/>
      <c r="AQ560" s="37"/>
      <c r="AR560" s="37"/>
      <c r="AS560" s="37"/>
    </row>
    <row r="561">
      <c r="A561" s="5"/>
      <c r="L561" s="17"/>
      <c r="M561" s="17"/>
      <c r="N561" s="17"/>
      <c r="T561" s="17"/>
      <c r="U561" s="17"/>
      <c r="V561" s="17"/>
      <c r="AB561" s="17"/>
      <c r="AC561" s="17"/>
      <c r="AD561" s="17"/>
      <c r="AH561" s="17"/>
      <c r="AI561" s="17"/>
      <c r="AJ561" s="17"/>
      <c r="AL561" s="37"/>
      <c r="AM561" s="37"/>
      <c r="AN561" s="37"/>
      <c r="AO561" s="37"/>
      <c r="AP561" s="37"/>
      <c r="AQ561" s="37"/>
      <c r="AR561" s="37"/>
      <c r="AS561" s="37"/>
    </row>
    <row r="562">
      <c r="A562" s="5"/>
      <c r="L562" s="17"/>
      <c r="M562" s="17"/>
      <c r="N562" s="17"/>
      <c r="T562" s="17"/>
      <c r="U562" s="17"/>
      <c r="V562" s="17"/>
      <c r="AB562" s="17"/>
      <c r="AC562" s="17"/>
      <c r="AD562" s="17"/>
      <c r="AH562" s="17"/>
      <c r="AI562" s="17"/>
      <c r="AJ562" s="17"/>
      <c r="AL562" s="37"/>
      <c r="AM562" s="37"/>
      <c r="AN562" s="37"/>
      <c r="AO562" s="37"/>
      <c r="AP562" s="37"/>
      <c r="AQ562" s="37"/>
      <c r="AR562" s="37"/>
      <c r="AS562" s="37"/>
    </row>
    <row r="563">
      <c r="A563" s="5"/>
      <c r="L563" s="17"/>
      <c r="M563" s="17"/>
      <c r="N563" s="17"/>
      <c r="T563" s="17"/>
      <c r="U563" s="17"/>
      <c r="V563" s="17"/>
      <c r="AB563" s="17"/>
      <c r="AC563" s="17"/>
      <c r="AD563" s="17"/>
      <c r="AH563" s="17"/>
      <c r="AI563" s="17"/>
      <c r="AJ563" s="17"/>
      <c r="AL563" s="37"/>
      <c r="AM563" s="37"/>
      <c r="AN563" s="37"/>
      <c r="AO563" s="37"/>
      <c r="AP563" s="37"/>
      <c r="AQ563" s="37"/>
      <c r="AR563" s="37"/>
      <c r="AS563" s="37"/>
    </row>
    <row r="564">
      <c r="A564" s="5"/>
      <c r="L564" s="17"/>
      <c r="M564" s="17"/>
      <c r="N564" s="17"/>
      <c r="T564" s="17"/>
      <c r="U564" s="17"/>
      <c r="V564" s="17"/>
      <c r="AB564" s="17"/>
      <c r="AC564" s="17"/>
      <c r="AD564" s="17"/>
      <c r="AH564" s="17"/>
      <c r="AI564" s="17"/>
      <c r="AJ564" s="17"/>
      <c r="AL564" s="37"/>
      <c r="AM564" s="37"/>
      <c r="AN564" s="37"/>
      <c r="AO564" s="37"/>
      <c r="AP564" s="37"/>
      <c r="AQ564" s="37"/>
      <c r="AR564" s="37"/>
      <c r="AS564" s="37"/>
    </row>
    <row r="565">
      <c r="A565" s="5"/>
      <c r="L565" s="17"/>
      <c r="M565" s="17"/>
      <c r="N565" s="17"/>
      <c r="T565" s="17"/>
      <c r="U565" s="17"/>
      <c r="V565" s="17"/>
      <c r="AB565" s="17"/>
      <c r="AC565" s="17"/>
      <c r="AD565" s="17"/>
      <c r="AH565" s="17"/>
      <c r="AI565" s="17"/>
      <c r="AJ565" s="17"/>
      <c r="AL565" s="37"/>
      <c r="AM565" s="37"/>
      <c r="AN565" s="37"/>
      <c r="AO565" s="37"/>
      <c r="AP565" s="37"/>
      <c r="AQ565" s="37"/>
      <c r="AR565" s="37"/>
      <c r="AS565" s="37"/>
    </row>
    <row r="566">
      <c r="A566" s="5"/>
      <c r="L566" s="17"/>
      <c r="M566" s="17"/>
      <c r="N566" s="17"/>
      <c r="T566" s="17"/>
      <c r="U566" s="17"/>
      <c r="V566" s="17"/>
      <c r="AB566" s="17"/>
      <c r="AC566" s="17"/>
      <c r="AD566" s="17"/>
      <c r="AH566" s="17"/>
      <c r="AI566" s="17"/>
      <c r="AJ566" s="17"/>
      <c r="AL566" s="37"/>
      <c r="AM566" s="37"/>
      <c r="AN566" s="37"/>
      <c r="AO566" s="37"/>
      <c r="AP566" s="37"/>
      <c r="AQ566" s="37"/>
      <c r="AR566" s="37"/>
      <c r="AS566" s="37"/>
    </row>
    <row r="567">
      <c r="A567" s="5"/>
      <c r="L567" s="17"/>
      <c r="M567" s="17"/>
      <c r="N567" s="17"/>
      <c r="T567" s="17"/>
      <c r="U567" s="17"/>
      <c r="V567" s="17"/>
      <c r="AB567" s="17"/>
      <c r="AC567" s="17"/>
      <c r="AD567" s="17"/>
      <c r="AH567" s="17"/>
      <c r="AI567" s="17"/>
      <c r="AJ567" s="17"/>
      <c r="AL567" s="37"/>
      <c r="AM567" s="37"/>
      <c r="AN567" s="37"/>
      <c r="AO567" s="37"/>
      <c r="AP567" s="37"/>
      <c r="AQ567" s="37"/>
      <c r="AR567" s="37"/>
      <c r="AS567" s="37"/>
    </row>
    <row r="568">
      <c r="A568" s="5"/>
      <c r="L568" s="17"/>
      <c r="M568" s="17"/>
      <c r="N568" s="17"/>
      <c r="T568" s="17"/>
      <c r="U568" s="17"/>
      <c r="V568" s="17"/>
      <c r="AB568" s="17"/>
      <c r="AC568" s="17"/>
      <c r="AD568" s="17"/>
      <c r="AH568" s="17"/>
      <c r="AI568" s="17"/>
      <c r="AJ568" s="17"/>
      <c r="AL568" s="37"/>
      <c r="AM568" s="37"/>
      <c r="AN568" s="37"/>
      <c r="AO568" s="37"/>
      <c r="AP568" s="37"/>
      <c r="AQ568" s="37"/>
      <c r="AR568" s="37"/>
      <c r="AS568" s="37"/>
    </row>
    <row r="569">
      <c r="A569" s="5"/>
      <c r="L569" s="17"/>
      <c r="M569" s="17"/>
      <c r="N569" s="17"/>
      <c r="T569" s="17"/>
      <c r="U569" s="17"/>
      <c r="V569" s="17"/>
      <c r="AB569" s="17"/>
      <c r="AC569" s="17"/>
      <c r="AD569" s="17"/>
      <c r="AH569" s="17"/>
      <c r="AI569" s="17"/>
      <c r="AJ569" s="17"/>
      <c r="AL569" s="37"/>
      <c r="AM569" s="37"/>
      <c r="AN569" s="37"/>
      <c r="AO569" s="37"/>
      <c r="AP569" s="37"/>
      <c r="AQ569" s="37"/>
      <c r="AR569" s="37"/>
      <c r="AS569" s="37"/>
    </row>
    <row r="570">
      <c r="A570" s="5"/>
      <c r="L570" s="17"/>
      <c r="M570" s="17"/>
      <c r="N570" s="17"/>
      <c r="T570" s="17"/>
      <c r="U570" s="17"/>
      <c r="V570" s="17"/>
      <c r="AB570" s="17"/>
      <c r="AC570" s="17"/>
      <c r="AD570" s="17"/>
      <c r="AH570" s="17"/>
      <c r="AI570" s="17"/>
      <c r="AJ570" s="17"/>
      <c r="AL570" s="37"/>
      <c r="AM570" s="37"/>
      <c r="AN570" s="37"/>
      <c r="AO570" s="37"/>
      <c r="AP570" s="37"/>
      <c r="AQ570" s="37"/>
      <c r="AR570" s="37"/>
      <c r="AS570" s="37"/>
    </row>
    <row r="571">
      <c r="A571" s="5"/>
      <c r="L571" s="17"/>
      <c r="M571" s="17"/>
      <c r="N571" s="17"/>
      <c r="T571" s="17"/>
      <c r="U571" s="17"/>
      <c r="V571" s="17"/>
      <c r="AB571" s="17"/>
      <c r="AC571" s="17"/>
      <c r="AD571" s="17"/>
      <c r="AH571" s="17"/>
      <c r="AI571" s="17"/>
      <c r="AJ571" s="17"/>
      <c r="AL571" s="37"/>
      <c r="AM571" s="37"/>
      <c r="AN571" s="37"/>
      <c r="AO571" s="37"/>
      <c r="AP571" s="37"/>
      <c r="AQ571" s="37"/>
      <c r="AR571" s="37"/>
      <c r="AS571" s="37"/>
    </row>
    <row r="572">
      <c r="A572" s="5"/>
      <c r="L572" s="17"/>
      <c r="M572" s="17"/>
      <c r="N572" s="17"/>
      <c r="T572" s="17"/>
      <c r="U572" s="17"/>
      <c r="V572" s="17"/>
      <c r="AB572" s="17"/>
      <c r="AC572" s="17"/>
      <c r="AD572" s="17"/>
      <c r="AH572" s="17"/>
      <c r="AI572" s="17"/>
      <c r="AJ572" s="17"/>
      <c r="AL572" s="37"/>
      <c r="AM572" s="37"/>
      <c r="AN572" s="37"/>
      <c r="AO572" s="37"/>
      <c r="AP572" s="37"/>
      <c r="AQ572" s="37"/>
      <c r="AR572" s="37"/>
      <c r="AS572" s="37"/>
    </row>
    <row r="573">
      <c r="A573" s="5"/>
      <c r="L573" s="17"/>
      <c r="M573" s="17"/>
      <c r="N573" s="17"/>
      <c r="T573" s="17"/>
      <c r="U573" s="17"/>
      <c r="V573" s="17"/>
      <c r="AB573" s="17"/>
      <c r="AC573" s="17"/>
      <c r="AD573" s="17"/>
      <c r="AH573" s="17"/>
      <c r="AI573" s="17"/>
      <c r="AJ573" s="17"/>
      <c r="AL573" s="37"/>
      <c r="AM573" s="37"/>
      <c r="AN573" s="37"/>
      <c r="AO573" s="37"/>
      <c r="AP573" s="37"/>
      <c r="AQ573" s="37"/>
      <c r="AR573" s="37"/>
      <c r="AS573" s="37"/>
    </row>
    <row r="574">
      <c r="A574" s="5"/>
      <c r="L574" s="17"/>
      <c r="M574" s="17"/>
      <c r="N574" s="17"/>
      <c r="T574" s="17"/>
      <c r="U574" s="17"/>
      <c r="V574" s="17"/>
      <c r="AB574" s="17"/>
      <c r="AC574" s="17"/>
      <c r="AD574" s="17"/>
      <c r="AH574" s="17"/>
      <c r="AI574" s="17"/>
      <c r="AJ574" s="17"/>
      <c r="AL574" s="37"/>
      <c r="AM574" s="37"/>
      <c r="AN574" s="37"/>
      <c r="AO574" s="37"/>
      <c r="AP574" s="37"/>
      <c r="AQ574" s="37"/>
      <c r="AR574" s="37"/>
      <c r="AS574" s="37"/>
    </row>
    <row r="575">
      <c r="A575" s="5"/>
      <c r="L575" s="17"/>
      <c r="M575" s="17"/>
      <c r="N575" s="17"/>
      <c r="T575" s="17"/>
      <c r="U575" s="17"/>
      <c r="V575" s="17"/>
      <c r="AB575" s="17"/>
      <c r="AC575" s="17"/>
      <c r="AD575" s="17"/>
      <c r="AH575" s="17"/>
      <c r="AI575" s="17"/>
      <c r="AJ575" s="17"/>
      <c r="AL575" s="37"/>
      <c r="AM575" s="37"/>
      <c r="AN575" s="37"/>
      <c r="AO575" s="37"/>
      <c r="AP575" s="37"/>
      <c r="AQ575" s="37"/>
      <c r="AR575" s="37"/>
      <c r="AS575" s="37"/>
    </row>
    <row r="576">
      <c r="A576" s="5"/>
      <c r="L576" s="17"/>
      <c r="M576" s="17"/>
      <c r="N576" s="17"/>
      <c r="T576" s="17"/>
      <c r="U576" s="17"/>
      <c r="V576" s="17"/>
      <c r="AB576" s="17"/>
      <c r="AC576" s="17"/>
      <c r="AD576" s="17"/>
      <c r="AH576" s="17"/>
      <c r="AI576" s="17"/>
      <c r="AJ576" s="17"/>
      <c r="AL576" s="37"/>
      <c r="AM576" s="37"/>
      <c r="AN576" s="37"/>
      <c r="AO576" s="37"/>
      <c r="AP576" s="37"/>
      <c r="AQ576" s="37"/>
      <c r="AR576" s="37"/>
      <c r="AS576" s="37"/>
    </row>
    <row r="577">
      <c r="A577" s="5"/>
      <c r="L577" s="17"/>
      <c r="M577" s="17"/>
      <c r="N577" s="17"/>
      <c r="T577" s="17"/>
      <c r="U577" s="17"/>
      <c r="V577" s="17"/>
      <c r="AB577" s="17"/>
      <c r="AC577" s="17"/>
      <c r="AD577" s="17"/>
      <c r="AH577" s="17"/>
      <c r="AI577" s="17"/>
      <c r="AJ577" s="17"/>
      <c r="AL577" s="37"/>
      <c r="AM577" s="37"/>
      <c r="AN577" s="37"/>
      <c r="AO577" s="37"/>
      <c r="AP577" s="37"/>
      <c r="AQ577" s="37"/>
      <c r="AR577" s="37"/>
      <c r="AS577" s="37"/>
    </row>
    <row r="578">
      <c r="A578" s="5"/>
      <c r="L578" s="17"/>
      <c r="M578" s="17"/>
      <c r="N578" s="17"/>
      <c r="T578" s="17"/>
      <c r="U578" s="17"/>
      <c r="V578" s="17"/>
      <c r="AB578" s="17"/>
      <c r="AC578" s="17"/>
      <c r="AD578" s="17"/>
      <c r="AH578" s="17"/>
      <c r="AI578" s="17"/>
      <c r="AJ578" s="17"/>
      <c r="AL578" s="37"/>
      <c r="AM578" s="37"/>
      <c r="AN578" s="37"/>
      <c r="AO578" s="37"/>
      <c r="AP578" s="37"/>
      <c r="AQ578" s="37"/>
      <c r="AR578" s="37"/>
      <c r="AS578" s="37"/>
    </row>
    <row r="579">
      <c r="A579" s="5"/>
      <c r="L579" s="17"/>
      <c r="M579" s="17"/>
      <c r="N579" s="17"/>
      <c r="T579" s="17"/>
      <c r="U579" s="17"/>
      <c r="V579" s="17"/>
      <c r="AB579" s="17"/>
      <c r="AC579" s="17"/>
      <c r="AD579" s="17"/>
      <c r="AH579" s="17"/>
      <c r="AI579" s="17"/>
      <c r="AJ579" s="17"/>
      <c r="AL579" s="37"/>
      <c r="AM579" s="37"/>
      <c r="AN579" s="37"/>
      <c r="AO579" s="37"/>
      <c r="AP579" s="37"/>
      <c r="AQ579" s="37"/>
      <c r="AR579" s="37"/>
      <c r="AS579" s="37"/>
    </row>
    <row r="580">
      <c r="A580" s="5"/>
      <c r="L580" s="17"/>
      <c r="M580" s="17"/>
      <c r="N580" s="17"/>
      <c r="T580" s="17"/>
      <c r="U580" s="17"/>
      <c r="V580" s="17"/>
      <c r="AB580" s="17"/>
      <c r="AC580" s="17"/>
      <c r="AD580" s="17"/>
      <c r="AH580" s="17"/>
      <c r="AI580" s="17"/>
      <c r="AJ580" s="17"/>
      <c r="AL580" s="37"/>
      <c r="AM580" s="37"/>
      <c r="AN580" s="37"/>
      <c r="AO580" s="37"/>
      <c r="AP580" s="37"/>
      <c r="AQ580" s="37"/>
      <c r="AR580" s="37"/>
      <c r="AS580" s="37"/>
    </row>
    <row r="581">
      <c r="A581" s="5"/>
      <c r="L581" s="17"/>
      <c r="M581" s="17"/>
      <c r="N581" s="17"/>
      <c r="T581" s="17"/>
      <c r="U581" s="17"/>
      <c r="V581" s="17"/>
      <c r="AB581" s="17"/>
      <c r="AC581" s="17"/>
      <c r="AD581" s="17"/>
      <c r="AH581" s="17"/>
      <c r="AI581" s="17"/>
      <c r="AJ581" s="17"/>
      <c r="AL581" s="37"/>
      <c r="AM581" s="37"/>
      <c r="AN581" s="37"/>
      <c r="AO581" s="37"/>
      <c r="AP581" s="37"/>
      <c r="AQ581" s="37"/>
      <c r="AR581" s="37"/>
      <c r="AS581" s="37"/>
    </row>
    <row r="582">
      <c r="A582" s="5"/>
      <c r="L582" s="17"/>
      <c r="M582" s="17"/>
      <c r="N582" s="17"/>
      <c r="T582" s="17"/>
      <c r="U582" s="17"/>
      <c r="V582" s="17"/>
      <c r="AB582" s="17"/>
      <c r="AC582" s="17"/>
      <c r="AD582" s="17"/>
      <c r="AH582" s="17"/>
      <c r="AI582" s="17"/>
      <c r="AJ582" s="17"/>
      <c r="AL582" s="37"/>
      <c r="AM582" s="37"/>
      <c r="AN582" s="37"/>
      <c r="AO582" s="37"/>
      <c r="AP582" s="37"/>
      <c r="AQ582" s="37"/>
      <c r="AR582" s="37"/>
      <c r="AS582" s="37"/>
    </row>
    <row r="583">
      <c r="A583" s="5"/>
      <c r="L583" s="17"/>
      <c r="M583" s="17"/>
      <c r="N583" s="17"/>
      <c r="T583" s="17"/>
      <c r="U583" s="17"/>
      <c r="V583" s="17"/>
      <c r="AB583" s="17"/>
      <c r="AC583" s="17"/>
      <c r="AD583" s="17"/>
      <c r="AH583" s="17"/>
      <c r="AI583" s="17"/>
      <c r="AJ583" s="17"/>
      <c r="AL583" s="37"/>
      <c r="AM583" s="37"/>
      <c r="AN583" s="37"/>
      <c r="AO583" s="37"/>
      <c r="AP583" s="37"/>
      <c r="AQ583" s="37"/>
      <c r="AR583" s="37"/>
      <c r="AS583" s="37"/>
    </row>
    <row r="584">
      <c r="A584" s="5"/>
      <c r="L584" s="17"/>
      <c r="M584" s="17"/>
      <c r="N584" s="17"/>
      <c r="T584" s="17"/>
      <c r="U584" s="17"/>
      <c r="V584" s="17"/>
      <c r="AB584" s="17"/>
      <c r="AC584" s="17"/>
      <c r="AD584" s="17"/>
      <c r="AH584" s="17"/>
      <c r="AI584" s="17"/>
      <c r="AJ584" s="17"/>
      <c r="AL584" s="37"/>
      <c r="AM584" s="37"/>
      <c r="AN584" s="37"/>
      <c r="AO584" s="37"/>
      <c r="AP584" s="37"/>
      <c r="AQ584" s="37"/>
      <c r="AR584" s="37"/>
      <c r="AS584" s="37"/>
    </row>
    <row r="585">
      <c r="A585" s="5"/>
      <c r="L585" s="17"/>
      <c r="M585" s="17"/>
      <c r="N585" s="17"/>
      <c r="T585" s="17"/>
      <c r="U585" s="17"/>
      <c r="V585" s="17"/>
      <c r="AB585" s="17"/>
      <c r="AC585" s="17"/>
      <c r="AD585" s="17"/>
      <c r="AH585" s="17"/>
      <c r="AI585" s="17"/>
      <c r="AJ585" s="17"/>
      <c r="AL585" s="37"/>
      <c r="AM585" s="37"/>
      <c r="AN585" s="37"/>
      <c r="AO585" s="37"/>
      <c r="AP585" s="37"/>
      <c r="AQ585" s="37"/>
      <c r="AR585" s="37"/>
      <c r="AS585" s="37"/>
    </row>
    <row r="586">
      <c r="A586" s="5"/>
      <c r="L586" s="17"/>
      <c r="M586" s="17"/>
      <c r="N586" s="17"/>
      <c r="T586" s="17"/>
      <c r="U586" s="17"/>
      <c r="V586" s="17"/>
      <c r="AB586" s="17"/>
      <c r="AC586" s="17"/>
      <c r="AD586" s="17"/>
      <c r="AH586" s="17"/>
      <c r="AI586" s="17"/>
      <c r="AJ586" s="17"/>
      <c r="AL586" s="37"/>
      <c r="AM586" s="37"/>
      <c r="AN586" s="37"/>
      <c r="AO586" s="37"/>
      <c r="AP586" s="37"/>
      <c r="AQ586" s="37"/>
      <c r="AR586" s="37"/>
      <c r="AS586" s="37"/>
    </row>
    <row r="587">
      <c r="A587" s="5"/>
      <c r="L587" s="17"/>
      <c r="M587" s="17"/>
      <c r="N587" s="17"/>
      <c r="T587" s="17"/>
      <c r="U587" s="17"/>
      <c r="V587" s="17"/>
      <c r="AB587" s="17"/>
      <c r="AC587" s="17"/>
      <c r="AD587" s="17"/>
      <c r="AH587" s="17"/>
      <c r="AI587" s="17"/>
      <c r="AJ587" s="17"/>
      <c r="AL587" s="37"/>
      <c r="AM587" s="37"/>
      <c r="AN587" s="37"/>
      <c r="AO587" s="37"/>
      <c r="AP587" s="37"/>
      <c r="AQ587" s="37"/>
      <c r="AR587" s="37"/>
      <c r="AS587" s="37"/>
    </row>
    <row r="588">
      <c r="A588" s="5"/>
      <c r="L588" s="17"/>
      <c r="M588" s="17"/>
      <c r="N588" s="17"/>
      <c r="T588" s="17"/>
      <c r="U588" s="17"/>
      <c r="V588" s="17"/>
      <c r="AB588" s="17"/>
      <c r="AC588" s="17"/>
      <c r="AD588" s="17"/>
      <c r="AH588" s="17"/>
      <c r="AI588" s="17"/>
      <c r="AJ588" s="17"/>
      <c r="AL588" s="37"/>
      <c r="AM588" s="37"/>
      <c r="AN588" s="37"/>
      <c r="AO588" s="37"/>
      <c r="AP588" s="37"/>
      <c r="AQ588" s="37"/>
      <c r="AR588" s="37"/>
      <c r="AS588" s="37"/>
    </row>
    <row r="589">
      <c r="A589" s="5"/>
      <c r="L589" s="17"/>
      <c r="M589" s="17"/>
      <c r="N589" s="17"/>
      <c r="T589" s="17"/>
      <c r="U589" s="17"/>
      <c r="V589" s="17"/>
      <c r="AB589" s="17"/>
      <c r="AC589" s="17"/>
      <c r="AD589" s="17"/>
      <c r="AH589" s="17"/>
      <c r="AI589" s="17"/>
      <c r="AJ589" s="17"/>
      <c r="AL589" s="37"/>
      <c r="AM589" s="37"/>
      <c r="AN589" s="37"/>
      <c r="AO589" s="37"/>
      <c r="AP589" s="37"/>
      <c r="AQ589" s="37"/>
      <c r="AR589" s="37"/>
      <c r="AS589" s="37"/>
    </row>
    <row r="590">
      <c r="A590" s="5"/>
      <c r="L590" s="17"/>
      <c r="M590" s="17"/>
      <c r="N590" s="17"/>
      <c r="T590" s="17"/>
      <c r="U590" s="17"/>
      <c r="V590" s="17"/>
      <c r="AB590" s="17"/>
      <c r="AC590" s="17"/>
      <c r="AD590" s="17"/>
      <c r="AH590" s="17"/>
      <c r="AI590" s="17"/>
      <c r="AJ590" s="17"/>
      <c r="AL590" s="37"/>
      <c r="AM590" s="37"/>
      <c r="AN590" s="37"/>
      <c r="AO590" s="37"/>
      <c r="AP590" s="37"/>
      <c r="AQ590" s="37"/>
      <c r="AR590" s="37"/>
      <c r="AS590" s="37"/>
    </row>
    <row r="591">
      <c r="A591" s="5"/>
      <c r="L591" s="17"/>
      <c r="M591" s="17"/>
      <c r="N591" s="17"/>
      <c r="T591" s="17"/>
      <c r="U591" s="17"/>
      <c r="V591" s="17"/>
      <c r="AB591" s="17"/>
      <c r="AC591" s="17"/>
      <c r="AD591" s="17"/>
      <c r="AH591" s="17"/>
      <c r="AI591" s="17"/>
      <c r="AJ591" s="17"/>
      <c r="AL591" s="37"/>
      <c r="AM591" s="37"/>
      <c r="AN591" s="37"/>
      <c r="AO591" s="37"/>
      <c r="AP591" s="37"/>
      <c r="AQ591" s="37"/>
      <c r="AR591" s="37"/>
      <c r="AS591" s="37"/>
    </row>
    <row r="592">
      <c r="A592" s="5"/>
      <c r="L592" s="17"/>
      <c r="M592" s="17"/>
      <c r="N592" s="17"/>
      <c r="T592" s="17"/>
      <c r="U592" s="17"/>
      <c r="V592" s="17"/>
      <c r="AB592" s="17"/>
      <c r="AC592" s="17"/>
      <c r="AD592" s="17"/>
      <c r="AH592" s="17"/>
      <c r="AI592" s="17"/>
      <c r="AJ592" s="17"/>
      <c r="AL592" s="37"/>
      <c r="AM592" s="37"/>
      <c r="AN592" s="37"/>
      <c r="AO592" s="37"/>
      <c r="AP592" s="37"/>
      <c r="AQ592" s="37"/>
      <c r="AR592" s="37"/>
      <c r="AS592" s="37"/>
    </row>
    <row r="593">
      <c r="A593" s="5"/>
      <c r="L593" s="17"/>
      <c r="M593" s="17"/>
      <c r="N593" s="17"/>
      <c r="T593" s="17"/>
      <c r="U593" s="17"/>
      <c r="V593" s="17"/>
      <c r="AB593" s="17"/>
      <c r="AC593" s="17"/>
      <c r="AD593" s="17"/>
      <c r="AH593" s="17"/>
      <c r="AI593" s="17"/>
      <c r="AJ593" s="17"/>
      <c r="AL593" s="37"/>
      <c r="AM593" s="37"/>
      <c r="AN593" s="37"/>
      <c r="AO593" s="37"/>
      <c r="AP593" s="37"/>
      <c r="AQ593" s="37"/>
      <c r="AR593" s="37"/>
      <c r="AS593" s="37"/>
    </row>
    <row r="594">
      <c r="A594" s="5"/>
      <c r="L594" s="17"/>
      <c r="M594" s="17"/>
      <c r="N594" s="17"/>
      <c r="T594" s="17"/>
      <c r="U594" s="17"/>
      <c r="V594" s="17"/>
      <c r="AB594" s="17"/>
      <c r="AC594" s="17"/>
      <c r="AD594" s="17"/>
      <c r="AH594" s="17"/>
      <c r="AI594" s="17"/>
      <c r="AJ594" s="17"/>
      <c r="AL594" s="37"/>
      <c r="AM594" s="37"/>
      <c r="AN594" s="37"/>
      <c r="AO594" s="37"/>
      <c r="AP594" s="37"/>
      <c r="AQ594" s="37"/>
      <c r="AR594" s="37"/>
      <c r="AS594" s="37"/>
    </row>
    <row r="595">
      <c r="A595" s="5"/>
      <c r="L595" s="17"/>
      <c r="M595" s="17"/>
      <c r="N595" s="17"/>
      <c r="T595" s="17"/>
      <c r="U595" s="17"/>
      <c r="V595" s="17"/>
      <c r="AB595" s="17"/>
      <c r="AC595" s="17"/>
      <c r="AD595" s="17"/>
      <c r="AH595" s="17"/>
      <c r="AI595" s="17"/>
      <c r="AJ595" s="17"/>
      <c r="AL595" s="37"/>
      <c r="AM595" s="37"/>
      <c r="AN595" s="37"/>
      <c r="AO595" s="37"/>
      <c r="AP595" s="37"/>
      <c r="AQ595" s="37"/>
      <c r="AR595" s="37"/>
      <c r="AS595" s="37"/>
    </row>
    <row r="596">
      <c r="A596" s="5"/>
      <c r="L596" s="17"/>
      <c r="M596" s="17"/>
      <c r="N596" s="17"/>
      <c r="T596" s="17"/>
      <c r="U596" s="17"/>
      <c r="V596" s="17"/>
      <c r="AB596" s="17"/>
      <c r="AC596" s="17"/>
      <c r="AD596" s="17"/>
      <c r="AH596" s="17"/>
      <c r="AI596" s="17"/>
      <c r="AJ596" s="17"/>
      <c r="AL596" s="37"/>
      <c r="AM596" s="37"/>
      <c r="AN596" s="37"/>
      <c r="AO596" s="37"/>
      <c r="AP596" s="37"/>
      <c r="AQ596" s="37"/>
      <c r="AR596" s="37"/>
      <c r="AS596" s="37"/>
    </row>
    <row r="597">
      <c r="A597" s="5"/>
      <c r="L597" s="17"/>
      <c r="M597" s="17"/>
      <c r="N597" s="17"/>
      <c r="T597" s="17"/>
      <c r="U597" s="17"/>
      <c r="V597" s="17"/>
      <c r="AB597" s="17"/>
      <c r="AC597" s="17"/>
      <c r="AD597" s="17"/>
      <c r="AH597" s="17"/>
      <c r="AI597" s="17"/>
      <c r="AJ597" s="17"/>
      <c r="AL597" s="37"/>
      <c r="AM597" s="37"/>
      <c r="AN597" s="37"/>
      <c r="AO597" s="37"/>
      <c r="AP597" s="37"/>
      <c r="AQ597" s="37"/>
      <c r="AR597" s="37"/>
      <c r="AS597" s="37"/>
    </row>
    <row r="598">
      <c r="A598" s="5"/>
      <c r="L598" s="17"/>
      <c r="M598" s="17"/>
      <c r="N598" s="17"/>
      <c r="T598" s="17"/>
      <c r="U598" s="17"/>
      <c r="V598" s="17"/>
      <c r="AB598" s="17"/>
      <c r="AC598" s="17"/>
      <c r="AD598" s="17"/>
      <c r="AH598" s="17"/>
      <c r="AI598" s="17"/>
      <c r="AJ598" s="17"/>
      <c r="AL598" s="37"/>
      <c r="AM598" s="37"/>
      <c r="AN598" s="37"/>
      <c r="AO598" s="37"/>
      <c r="AP598" s="37"/>
      <c r="AQ598" s="37"/>
      <c r="AR598" s="37"/>
      <c r="AS598" s="37"/>
    </row>
    <row r="599">
      <c r="A599" s="5"/>
      <c r="L599" s="17"/>
      <c r="M599" s="17"/>
      <c r="N599" s="17"/>
      <c r="T599" s="17"/>
      <c r="U599" s="17"/>
      <c r="V599" s="17"/>
      <c r="AB599" s="17"/>
      <c r="AC599" s="17"/>
      <c r="AD599" s="17"/>
      <c r="AH599" s="17"/>
      <c r="AI599" s="17"/>
      <c r="AJ599" s="17"/>
      <c r="AL599" s="37"/>
      <c r="AM599" s="37"/>
      <c r="AN599" s="37"/>
      <c r="AO599" s="37"/>
      <c r="AP599" s="37"/>
      <c r="AQ599" s="37"/>
      <c r="AR599" s="37"/>
      <c r="AS599" s="37"/>
    </row>
    <row r="600">
      <c r="A600" s="5"/>
      <c r="L600" s="17"/>
      <c r="M600" s="17"/>
      <c r="N600" s="17"/>
      <c r="T600" s="17"/>
      <c r="U600" s="17"/>
      <c r="V600" s="17"/>
      <c r="AB600" s="17"/>
      <c r="AC600" s="17"/>
      <c r="AD600" s="17"/>
      <c r="AH600" s="17"/>
      <c r="AI600" s="17"/>
      <c r="AJ600" s="17"/>
      <c r="AL600" s="37"/>
      <c r="AM600" s="37"/>
      <c r="AN600" s="37"/>
      <c r="AO600" s="37"/>
      <c r="AP600" s="37"/>
      <c r="AQ600" s="37"/>
      <c r="AR600" s="37"/>
      <c r="AS600" s="37"/>
    </row>
    <row r="601">
      <c r="A601" s="5"/>
      <c r="L601" s="17"/>
      <c r="M601" s="17"/>
      <c r="N601" s="17"/>
      <c r="T601" s="17"/>
      <c r="U601" s="17"/>
      <c r="V601" s="17"/>
      <c r="AB601" s="17"/>
      <c r="AC601" s="17"/>
      <c r="AD601" s="17"/>
      <c r="AH601" s="17"/>
      <c r="AI601" s="17"/>
      <c r="AJ601" s="17"/>
      <c r="AL601" s="37"/>
      <c r="AM601" s="37"/>
      <c r="AN601" s="37"/>
      <c r="AO601" s="37"/>
      <c r="AP601" s="37"/>
      <c r="AQ601" s="37"/>
      <c r="AR601" s="37"/>
      <c r="AS601" s="37"/>
    </row>
    <row r="602">
      <c r="A602" s="5"/>
      <c r="L602" s="17"/>
      <c r="M602" s="17"/>
      <c r="N602" s="17"/>
      <c r="T602" s="17"/>
      <c r="U602" s="17"/>
      <c r="V602" s="17"/>
      <c r="AB602" s="17"/>
      <c r="AC602" s="17"/>
      <c r="AD602" s="17"/>
      <c r="AH602" s="17"/>
      <c r="AI602" s="17"/>
      <c r="AJ602" s="17"/>
      <c r="AL602" s="37"/>
      <c r="AM602" s="37"/>
      <c r="AN602" s="37"/>
      <c r="AO602" s="37"/>
      <c r="AP602" s="37"/>
      <c r="AQ602" s="37"/>
      <c r="AR602" s="37"/>
      <c r="AS602" s="37"/>
    </row>
    <row r="603">
      <c r="A603" s="5"/>
      <c r="L603" s="17"/>
      <c r="M603" s="17"/>
      <c r="N603" s="17"/>
      <c r="T603" s="17"/>
      <c r="U603" s="17"/>
      <c r="V603" s="17"/>
      <c r="AB603" s="17"/>
      <c r="AC603" s="17"/>
      <c r="AD603" s="17"/>
      <c r="AH603" s="17"/>
      <c r="AI603" s="17"/>
      <c r="AJ603" s="17"/>
      <c r="AL603" s="37"/>
      <c r="AM603" s="37"/>
      <c r="AN603" s="37"/>
      <c r="AO603" s="37"/>
      <c r="AP603" s="37"/>
      <c r="AQ603" s="37"/>
      <c r="AR603" s="37"/>
      <c r="AS603" s="37"/>
    </row>
    <row r="604">
      <c r="A604" s="5"/>
      <c r="L604" s="17"/>
      <c r="M604" s="17"/>
      <c r="N604" s="17"/>
      <c r="T604" s="17"/>
      <c r="U604" s="17"/>
      <c r="V604" s="17"/>
      <c r="AB604" s="17"/>
      <c r="AC604" s="17"/>
      <c r="AD604" s="17"/>
      <c r="AH604" s="17"/>
      <c r="AI604" s="17"/>
      <c r="AJ604" s="17"/>
      <c r="AL604" s="37"/>
      <c r="AM604" s="37"/>
      <c r="AN604" s="37"/>
      <c r="AO604" s="37"/>
      <c r="AP604" s="37"/>
      <c r="AQ604" s="37"/>
      <c r="AR604" s="37"/>
      <c r="AS604" s="37"/>
    </row>
    <row r="605">
      <c r="A605" s="5"/>
      <c r="L605" s="17"/>
      <c r="M605" s="17"/>
      <c r="N605" s="17"/>
      <c r="T605" s="17"/>
      <c r="U605" s="17"/>
      <c r="V605" s="17"/>
      <c r="AB605" s="17"/>
      <c r="AC605" s="17"/>
      <c r="AD605" s="17"/>
      <c r="AH605" s="17"/>
      <c r="AI605" s="17"/>
      <c r="AJ605" s="17"/>
      <c r="AL605" s="37"/>
      <c r="AM605" s="37"/>
      <c r="AN605" s="37"/>
      <c r="AO605" s="37"/>
      <c r="AP605" s="37"/>
      <c r="AQ605" s="37"/>
      <c r="AR605" s="37"/>
      <c r="AS605" s="37"/>
    </row>
    <row r="606">
      <c r="A606" s="5"/>
      <c r="L606" s="17"/>
      <c r="M606" s="17"/>
      <c r="N606" s="17"/>
      <c r="T606" s="17"/>
      <c r="U606" s="17"/>
      <c r="V606" s="17"/>
      <c r="AB606" s="17"/>
      <c r="AC606" s="17"/>
      <c r="AD606" s="17"/>
      <c r="AH606" s="17"/>
      <c r="AI606" s="17"/>
      <c r="AJ606" s="17"/>
      <c r="AL606" s="37"/>
      <c r="AM606" s="37"/>
      <c r="AN606" s="37"/>
      <c r="AO606" s="37"/>
      <c r="AP606" s="37"/>
      <c r="AQ606" s="37"/>
      <c r="AR606" s="37"/>
      <c r="AS606" s="37"/>
    </row>
    <row r="607">
      <c r="A607" s="5"/>
      <c r="L607" s="17"/>
      <c r="M607" s="17"/>
      <c r="N607" s="17"/>
      <c r="T607" s="17"/>
      <c r="U607" s="17"/>
      <c r="V607" s="17"/>
      <c r="AB607" s="17"/>
      <c r="AC607" s="17"/>
      <c r="AD607" s="17"/>
      <c r="AH607" s="17"/>
      <c r="AI607" s="17"/>
      <c r="AJ607" s="17"/>
      <c r="AL607" s="37"/>
      <c r="AM607" s="37"/>
      <c r="AN607" s="37"/>
      <c r="AO607" s="37"/>
      <c r="AP607" s="37"/>
      <c r="AQ607" s="37"/>
      <c r="AR607" s="37"/>
      <c r="AS607" s="37"/>
    </row>
    <row r="608">
      <c r="A608" s="5"/>
      <c r="L608" s="17"/>
      <c r="M608" s="17"/>
      <c r="N608" s="17"/>
      <c r="T608" s="17"/>
      <c r="U608" s="17"/>
      <c r="V608" s="17"/>
      <c r="AB608" s="17"/>
      <c r="AC608" s="17"/>
      <c r="AD608" s="17"/>
      <c r="AH608" s="17"/>
      <c r="AI608" s="17"/>
      <c r="AJ608" s="17"/>
      <c r="AL608" s="37"/>
      <c r="AM608" s="37"/>
      <c r="AN608" s="37"/>
      <c r="AO608" s="37"/>
      <c r="AP608" s="37"/>
      <c r="AQ608" s="37"/>
      <c r="AR608" s="37"/>
      <c r="AS608" s="37"/>
    </row>
    <row r="609">
      <c r="A609" s="5"/>
      <c r="L609" s="17"/>
      <c r="M609" s="17"/>
      <c r="N609" s="17"/>
      <c r="T609" s="17"/>
      <c r="U609" s="17"/>
      <c r="V609" s="17"/>
      <c r="AB609" s="17"/>
      <c r="AC609" s="17"/>
      <c r="AD609" s="17"/>
      <c r="AH609" s="17"/>
      <c r="AI609" s="17"/>
      <c r="AJ609" s="17"/>
      <c r="AL609" s="37"/>
      <c r="AM609" s="37"/>
      <c r="AN609" s="37"/>
      <c r="AO609" s="37"/>
      <c r="AP609" s="37"/>
      <c r="AQ609" s="37"/>
      <c r="AR609" s="37"/>
      <c r="AS609" s="37"/>
    </row>
    <row r="610">
      <c r="A610" s="5"/>
      <c r="L610" s="17"/>
      <c r="M610" s="17"/>
      <c r="N610" s="17"/>
      <c r="T610" s="17"/>
      <c r="U610" s="17"/>
      <c r="V610" s="17"/>
      <c r="AB610" s="17"/>
      <c r="AC610" s="17"/>
      <c r="AD610" s="17"/>
      <c r="AH610" s="17"/>
      <c r="AI610" s="17"/>
      <c r="AJ610" s="17"/>
      <c r="AL610" s="37"/>
      <c r="AM610" s="37"/>
      <c r="AN610" s="37"/>
      <c r="AO610" s="37"/>
      <c r="AP610" s="37"/>
      <c r="AQ610" s="37"/>
      <c r="AR610" s="37"/>
      <c r="AS610" s="37"/>
    </row>
    <row r="611">
      <c r="A611" s="5"/>
      <c r="L611" s="17"/>
      <c r="M611" s="17"/>
      <c r="N611" s="17"/>
      <c r="T611" s="17"/>
      <c r="U611" s="17"/>
      <c r="V611" s="17"/>
      <c r="AB611" s="17"/>
      <c r="AC611" s="17"/>
      <c r="AD611" s="17"/>
      <c r="AH611" s="17"/>
      <c r="AI611" s="17"/>
      <c r="AJ611" s="17"/>
      <c r="AL611" s="37"/>
      <c r="AM611" s="37"/>
      <c r="AN611" s="37"/>
      <c r="AO611" s="37"/>
      <c r="AP611" s="37"/>
      <c r="AQ611" s="37"/>
      <c r="AR611" s="37"/>
      <c r="AS611" s="37"/>
    </row>
    <row r="612">
      <c r="A612" s="5"/>
      <c r="L612" s="17"/>
      <c r="M612" s="17"/>
      <c r="N612" s="17"/>
      <c r="T612" s="17"/>
      <c r="U612" s="17"/>
      <c r="V612" s="17"/>
      <c r="AB612" s="17"/>
      <c r="AC612" s="17"/>
      <c r="AD612" s="17"/>
      <c r="AH612" s="17"/>
      <c r="AI612" s="17"/>
      <c r="AJ612" s="17"/>
      <c r="AL612" s="37"/>
      <c r="AM612" s="37"/>
      <c r="AN612" s="37"/>
      <c r="AO612" s="37"/>
      <c r="AP612" s="37"/>
      <c r="AQ612" s="37"/>
      <c r="AR612" s="37"/>
      <c r="AS612" s="37"/>
    </row>
    <row r="613">
      <c r="A613" s="5"/>
      <c r="L613" s="17"/>
      <c r="M613" s="17"/>
      <c r="N613" s="17"/>
      <c r="T613" s="17"/>
      <c r="U613" s="17"/>
      <c r="V613" s="17"/>
      <c r="AB613" s="17"/>
      <c r="AC613" s="17"/>
      <c r="AD613" s="17"/>
      <c r="AH613" s="17"/>
      <c r="AI613" s="17"/>
      <c r="AJ613" s="17"/>
      <c r="AL613" s="37"/>
      <c r="AM613" s="37"/>
      <c r="AN613" s="37"/>
      <c r="AO613" s="37"/>
      <c r="AP613" s="37"/>
      <c r="AQ613" s="37"/>
      <c r="AR613" s="37"/>
      <c r="AS613" s="37"/>
    </row>
    <row r="614">
      <c r="A614" s="5"/>
      <c r="L614" s="17"/>
      <c r="M614" s="17"/>
      <c r="N614" s="17"/>
      <c r="T614" s="17"/>
      <c r="U614" s="17"/>
      <c r="V614" s="17"/>
      <c r="AB614" s="17"/>
      <c r="AC614" s="17"/>
      <c r="AD614" s="17"/>
      <c r="AH614" s="17"/>
      <c r="AI614" s="17"/>
      <c r="AJ614" s="17"/>
      <c r="AL614" s="37"/>
      <c r="AM614" s="37"/>
      <c r="AN614" s="37"/>
      <c r="AO614" s="37"/>
      <c r="AP614" s="37"/>
      <c r="AQ614" s="37"/>
      <c r="AR614" s="37"/>
      <c r="AS614" s="37"/>
    </row>
    <row r="615">
      <c r="A615" s="5"/>
      <c r="L615" s="17"/>
      <c r="M615" s="17"/>
      <c r="N615" s="17"/>
      <c r="T615" s="17"/>
      <c r="U615" s="17"/>
      <c r="V615" s="17"/>
      <c r="AB615" s="17"/>
      <c r="AC615" s="17"/>
      <c r="AD615" s="17"/>
      <c r="AH615" s="17"/>
      <c r="AI615" s="17"/>
      <c r="AJ615" s="17"/>
      <c r="AL615" s="37"/>
      <c r="AM615" s="37"/>
      <c r="AN615" s="37"/>
      <c r="AO615" s="37"/>
      <c r="AP615" s="37"/>
      <c r="AQ615" s="37"/>
      <c r="AR615" s="37"/>
      <c r="AS615" s="37"/>
    </row>
    <row r="616">
      <c r="A616" s="5"/>
      <c r="L616" s="17"/>
      <c r="M616" s="17"/>
      <c r="N616" s="17"/>
      <c r="T616" s="17"/>
      <c r="U616" s="17"/>
      <c r="V616" s="17"/>
      <c r="AB616" s="17"/>
      <c r="AC616" s="17"/>
      <c r="AD616" s="17"/>
      <c r="AH616" s="17"/>
      <c r="AI616" s="17"/>
      <c r="AJ616" s="17"/>
      <c r="AL616" s="37"/>
      <c r="AM616" s="37"/>
      <c r="AN616" s="37"/>
      <c r="AO616" s="37"/>
      <c r="AP616" s="37"/>
      <c r="AQ616" s="37"/>
      <c r="AR616" s="37"/>
      <c r="AS616" s="37"/>
    </row>
    <row r="617">
      <c r="A617" s="5"/>
      <c r="L617" s="17"/>
      <c r="M617" s="17"/>
      <c r="N617" s="17"/>
      <c r="T617" s="17"/>
      <c r="U617" s="17"/>
      <c r="V617" s="17"/>
      <c r="AB617" s="17"/>
      <c r="AC617" s="17"/>
      <c r="AD617" s="17"/>
      <c r="AH617" s="17"/>
      <c r="AI617" s="17"/>
      <c r="AJ617" s="17"/>
      <c r="AL617" s="37"/>
      <c r="AM617" s="37"/>
      <c r="AN617" s="37"/>
      <c r="AO617" s="37"/>
      <c r="AP617" s="37"/>
      <c r="AQ617" s="37"/>
      <c r="AR617" s="37"/>
      <c r="AS617" s="37"/>
    </row>
    <row r="618">
      <c r="A618" s="5"/>
      <c r="L618" s="17"/>
      <c r="M618" s="17"/>
      <c r="N618" s="17"/>
      <c r="T618" s="17"/>
      <c r="U618" s="17"/>
      <c r="V618" s="17"/>
      <c r="AB618" s="17"/>
      <c r="AC618" s="17"/>
      <c r="AD618" s="17"/>
      <c r="AH618" s="17"/>
      <c r="AI618" s="17"/>
      <c r="AJ618" s="17"/>
      <c r="AL618" s="37"/>
      <c r="AM618" s="37"/>
      <c r="AN618" s="37"/>
      <c r="AO618" s="37"/>
      <c r="AP618" s="37"/>
      <c r="AQ618" s="37"/>
      <c r="AR618" s="37"/>
      <c r="AS618" s="37"/>
    </row>
    <row r="619">
      <c r="A619" s="5"/>
      <c r="L619" s="17"/>
      <c r="M619" s="17"/>
      <c r="N619" s="17"/>
      <c r="T619" s="17"/>
      <c r="U619" s="17"/>
      <c r="V619" s="17"/>
      <c r="AB619" s="17"/>
      <c r="AC619" s="17"/>
      <c r="AD619" s="17"/>
      <c r="AH619" s="17"/>
      <c r="AI619" s="17"/>
      <c r="AJ619" s="17"/>
      <c r="AL619" s="37"/>
      <c r="AM619" s="37"/>
      <c r="AN619" s="37"/>
      <c r="AO619" s="37"/>
      <c r="AP619" s="37"/>
      <c r="AQ619" s="37"/>
      <c r="AR619" s="37"/>
      <c r="AS619" s="37"/>
    </row>
    <row r="620">
      <c r="A620" s="5"/>
      <c r="L620" s="17"/>
      <c r="M620" s="17"/>
      <c r="N620" s="17"/>
      <c r="T620" s="17"/>
      <c r="U620" s="17"/>
      <c r="V620" s="17"/>
      <c r="AB620" s="17"/>
      <c r="AC620" s="17"/>
      <c r="AD620" s="17"/>
      <c r="AH620" s="17"/>
      <c r="AI620" s="17"/>
      <c r="AJ620" s="17"/>
      <c r="AL620" s="37"/>
      <c r="AM620" s="37"/>
      <c r="AN620" s="37"/>
      <c r="AO620" s="37"/>
      <c r="AP620" s="37"/>
      <c r="AQ620" s="37"/>
      <c r="AR620" s="37"/>
      <c r="AS620" s="37"/>
    </row>
    <row r="621">
      <c r="A621" s="5"/>
      <c r="L621" s="17"/>
      <c r="M621" s="17"/>
      <c r="N621" s="17"/>
      <c r="T621" s="17"/>
      <c r="U621" s="17"/>
      <c r="V621" s="17"/>
      <c r="AB621" s="17"/>
      <c r="AC621" s="17"/>
      <c r="AD621" s="17"/>
      <c r="AH621" s="17"/>
      <c r="AI621" s="17"/>
      <c r="AJ621" s="17"/>
      <c r="AL621" s="37"/>
      <c r="AM621" s="37"/>
      <c r="AN621" s="37"/>
      <c r="AO621" s="37"/>
      <c r="AP621" s="37"/>
      <c r="AQ621" s="37"/>
      <c r="AR621" s="37"/>
      <c r="AS621" s="37"/>
    </row>
    <row r="622">
      <c r="A622" s="5"/>
      <c r="L622" s="17"/>
      <c r="M622" s="17"/>
      <c r="N622" s="17"/>
      <c r="T622" s="17"/>
      <c r="U622" s="17"/>
      <c r="V622" s="17"/>
      <c r="AB622" s="17"/>
      <c r="AC622" s="17"/>
      <c r="AD622" s="17"/>
      <c r="AH622" s="17"/>
      <c r="AI622" s="17"/>
      <c r="AJ622" s="17"/>
      <c r="AL622" s="37"/>
      <c r="AM622" s="37"/>
      <c r="AN622" s="37"/>
      <c r="AO622" s="37"/>
      <c r="AP622" s="37"/>
      <c r="AQ622" s="37"/>
      <c r="AR622" s="37"/>
      <c r="AS622" s="37"/>
    </row>
    <row r="623">
      <c r="A623" s="5"/>
      <c r="L623" s="17"/>
      <c r="M623" s="17"/>
      <c r="N623" s="17"/>
      <c r="T623" s="17"/>
      <c r="U623" s="17"/>
      <c r="V623" s="17"/>
      <c r="AB623" s="17"/>
      <c r="AC623" s="17"/>
      <c r="AD623" s="17"/>
      <c r="AH623" s="17"/>
      <c r="AI623" s="17"/>
      <c r="AJ623" s="17"/>
      <c r="AL623" s="37"/>
      <c r="AM623" s="37"/>
      <c r="AN623" s="37"/>
      <c r="AO623" s="37"/>
      <c r="AP623" s="37"/>
      <c r="AQ623" s="37"/>
      <c r="AR623" s="37"/>
      <c r="AS623" s="37"/>
    </row>
    <row r="624">
      <c r="A624" s="5"/>
      <c r="L624" s="17"/>
      <c r="M624" s="17"/>
      <c r="N624" s="17"/>
      <c r="T624" s="17"/>
      <c r="U624" s="17"/>
      <c r="V624" s="17"/>
      <c r="AB624" s="17"/>
      <c r="AC624" s="17"/>
      <c r="AD624" s="17"/>
      <c r="AH624" s="17"/>
      <c r="AI624" s="17"/>
      <c r="AJ624" s="17"/>
      <c r="AL624" s="37"/>
      <c r="AM624" s="37"/>
      <c r="AN624" s="37"/>
      <c r="AO624" s="37"/>
      <c r="AP624" s="37"/>
      <c r="AQ624" s="37"/>
      <c r="AR624" s="37"/>
      <c r="AS624" s="37"/>
    </row>
    <row r="625">
      <c r="A625" s="5"/>
      <c r="L625" s="17"/>
      <c r="M625" s="17"/>
      <c r="N625" s="17"/>
      <c r="T625" s="17"/>
      <c r="U625" s="17"/>
      <c r="V625" s="17"/>
      <c r="AB625" s="17"/>
      <c r="AC625" s="17"/>
      <c r="AD625" s="17"/>
      <c r="AH625" s="17"/>
      <c r="AI625" s="17"/>
      <c r="AJ625" s="17"/>
      <c r="AL625" s="37"/>
      <c r="AM625" s="37"/>
      <c r="AN625" s="37"/>
      <c r="AO625" s="37"/>
      <c r="AP625" s="37"/>
      <c r="AQ625" s="37"/>
      <c r="AR625" s="37"/>
      <c r="AS625" s="37"/>
    </row>
    <row r="626">
      <c r="A626" s="5"/>
      <c r="L626" s="17"/>
      <c r="M626" s="17"/>
      <c r="N626" s="17"/>
      <c r="T626" s="17"/>
      <c r="U626" s="17"/>
      <c r="V626" s="17"/>
      <c r="AB626" s="17"/>
      <c r="AC626" s="17"/>
      <c r="AD626" s="17"/>
      <c r="AH626" s="17"/>
      <c r="AI626" s="17"/>
      <c r="AJ626" s="17"/>
      <c r="AL626" s="37"/>
      <c r="AM626" s="37"/>
      <c r="AN626" s="37"/>
      <c r="AO626" s="37"/>
      <c r="AP626" s="37"/>
      <c r="AQ626" s="37"/>
      <c r="AR626" s="37"/>
      <c r="AS626" s="37"/>
    </row>
    <row r="627">
      <c r="A627" s="5"/>
      <c r="L627" s="17"/>
      <c r="M627" s="17"/>
      <c r="N627" s="17"/>
      <c r="T627" s="17"/>
      <c r="U627" s="17"/>
      <c r="V627" s="17"/>
      <c r="AB627" s="17"/>
      <c r="AC627" s="17"/>
      <c r="AD627" s="17"/>
      <c r="AH627" s="17"/>
      <c r="AI627" s="17"/>
      <c r="AJ627" s="17"/>
      <c r="AL627" s="37"/>
      <c r="AM627" s="37"/>
      <c r="AN627" s="37"/>
      <c r="AO627" s="37"/>
      <c r="AP627" s="37"/>
      <c r="AQ627" s="37"/>
      <c r="AR627" s="37"/>
      <c r="AS627" s="37"/>
    </row>
    <row r="628">
      <c r="A628" s="5"/>
      <c r="L628" s="17"/>
      <c r="M628" s="17"/>
      <c r="N628" s="17"/>
      <c r="T628" s="17"/>
      <c r="U628" s="17"/>
      <c r="V628" s="17"/>
      <c r="AB628" s="17"/>
      <c r="AC628" s="17"/>
      <c r="AD628" s="17"/>
      <c r="AH628" s="17"/>
      <c r="AI628" s="17"/>
      <c r="AJ628" s="17"/>
      <c r="AL628" s="37"/>
      <c r="AM628" s="37"/>
      <c r="AN628" s="37"/>
      <c r="AO628" s="37"/>
      <c r="AP628" s="37"/>
      <c r="AQ628" s="37"/>
      <c r="AR628" s="37"/>
      <c r="AS628" s="37"/>
    </row>
    <row r="629">
      <c r="A629" s="5"/>
      <c r="L629" s="17"/>
      <c r="M629" s="17"/>
      <c r="N629" s="17"/>
      <c r="T629" s="17"/>
      <c r="U629" s="17"/>
      <c r="V629" s="17"/>
      <c r="AB629" s="17"/>
      <c r="AC629" s="17"/>
      <c r="AD629" s="17"/>
      <c r="AH629" s="17"/>
      <c r="AI629" s="17"/>
      <c r="AJ629" s="17"/>
      <c r="AL629" s="37"/>
      <c r="AM629" s="37"/>
      <c r="AN629" s="37"/>
      <c r="AO629" s="37"/>
      <c r="AP629" s="37"/>
      <c r="AQ629" s="37"/>
      <c r="AR629" s="37"/>
      <c r="AS629" s="37"/>
    </row>
    <row r="630">
      <c r="A630" s="5"/>
      <c r="L630" s="17"/>
      <c r="M630" s="17"/>
      <c r="N630" s="17"/>
      <c r="T630" s="17"/>
      <c r="U630" s="17"/>
      <c r="V630" s="17"/>
      <c r="AB630" s="17"/>
      <c r="AC630" s="17"/>
      <c r="AD630" s="17"/>
      <c r="AH630" s="17"/>
      <c r="AI630" s="17"/>
      <c r="AJ630" s="17"/>
      <c r="AL630" s="37"/>
      <c r="AM630" s="37"/>
      <c r="AN630" s="37"/>
      <c r="AO630" s="37"/>
      <c r="AP630" s="37"/>
      <c r="AQ630" s="37"/>
      <c r="AR630" s="37"/>
      <c r="AS630" s="37"/>
    </row>
    <row r="631">
      <c r="A631" s="5"/>
      <c r="L631" s="17"/>
      <c r="M631" s="17"/>
      <c r="N631" s="17"/>
      <c r="T631" s="17"/>
      <c r="U631" s="17"/>
      <c r="V631" s="17"/>
      <c r="AB631" s="17"/>
      <c r="AC631" s="17"/>
      <c r="AD631" s="17"/>
      <c r="AH631" s="17"/>
      <c r="AI631" s="17"/>
      <c r="AJ631" s="17"/>
      <c r="AL631" s="37"/>
      <c r="AM631" s="37"/>
      <c r="AN631" s="37"/>
      <c r="AO631" s="37"/>
      <c r="AP631" s="37"/>
      <c r="AQ631" s="37"/>
      <c r="AR631" s="37"/>
      <c r="AS631" s="37"/>
    </row>
    <row r="632">
      <c r="A632" s="5"/>
      <c r="L632" s="17"/>
      <c r="M632" s="17"/>
      <c r="N632" s="17"/>
      <c r="T632" s="17"/>
      <c r="U632" s="17"/>
      <c r="V632" s="17"/>
      <c r="AB632" s="17"/>
      <c r="AC632" s="17"/>
      <c r="AD632" s="17"/>
      <c r="AH632" s="17"/>
      <c r="AI632" s="17"/>
      <c r="AJ632" s="17"/>
      <c r="AL632" s="37"/>
      <c r="AM632" s="37"/>
      <c r="AN632" s="37"/>
      <c r="AO632" s="37"/>
      <c r="AP632" s="37"/>
      <c r="AQ632" s="37"/>
      <c r="AR632" s="37"/>
      <c r="AS632" s="37"/>
    </row>
    <row r="633">
      <c r="A633" s="5"/>
      <c r="L633" s="17"/>
      <c r="M633" s="17"/>
      <c r="N633" s="17"/>
      <c r="T633" s="17"/>
      <c r="U633" s="17"/>
      <c r="V633" s="17"/>
      <c r="AB633" s="17"/>
      <c r="AC633" s="17"/>
      <c r="AD633" s="17"/>
      <c r="AH633" s="17"/>
      <c r="AI633" s="17"/>
      <c r="AJ633" s="17"/>
      <c r="AL633" s="37"/>
      <c r="AM633" s="37"/>
      <c r="AN633" s="37"/>
      <c r="AO633" s="37"/>
      <c r="AP633" s="37"/>
      <c r="AQ633" s="37"/>
      <c r="AR633" s="37"/>
      <c r="AS633" s="37"/>
    </row>
    <row r="634">
      <c r="A634" s="5"/>
      <c r="L634" s="17"/>
      <c r="M634" s="17"/>
      <c r="N634" s="17"/>
      <c r="T634" s="17"/>
      <c r="U634" s="17"/>
      <c r="V634" s="17"/>
      <c r="AB634" s="17"/>
      <c r="AC634" s="17"/>
      <c r="AD634" s="17"/>
      <c r="AH634" s="17"/>
      <c r="AI634" s="17"/>
      <c r="AJ634" s="17"/>
      <c r="AL634" s="37"/>
      <c r="AM634" s="37"/>
      <c r="AN634" s="37"/>
      <c r="AO634" s="37"/>
      <c r="AP634" s="37"/>
      <c r="AQ634" s="37"/>
      <c r="AR634" s="37"/>
      <c r="AS634" s="37"/>
    </row>
    <row r="635">
      <c r="A635" s="5"/>
      <c r="L635" s="17"/>
      <c r="M635" s="17"/>
      <c r="N635" s="17"/>
      <c r="T635" s="17"/>
      <c r="U635" s="17"/>
      <c r="V635" s="17"/>
      <c r="AB635" s="17"/>
      <c r="AC635" s="17"/>
      <c r="AD635" s="17"/>
      <c r="AH635" s="17"/>
      <c r="AI635" s="17"/>
      <c r="AJ635" s="17"/>
      <c r="AL635" s="37"/>
      <c r="AM635" s="37"/>
      <c r="AN635" s="37"/>
      <c r="AO635" s="37"/>
      <c r="AP635" s="37"/>
      <c r="AQ635" s="37"/>
      <c r="AR635" s="37"/>
      <c r="AS635" s="37"/>
    </row>
    <row r="636">
      <c r="A636" s="5"/>
      <c r="L636" s="17"/>
      <c r="M636" s="17"/>
      <c r="N636" s="17"/>
      <c r="T636" s="17"/>
      <c r="U636" s="17"/>
      <c r="V636" s="17"/>
      <c r="AB636" s="17"/>
      <c r="AC636" s="17"/>
      <c r="AD636" s="17"/>
      <c r="AH636" s="17"/>
      <c r="AI636" s="17"/>
      <c r="AJ636" s="17"/>
      <c r="AL636" s="37"/>
      <c r="AM636" s="37"/>
      <c r="AN636" s="37"/>
      <c r="AO636" s="37"/>
      <c r="AP636" s="37"/>
      <c r="AQ636" s="37"/>
      <c r="AR636" s="37"/>
      <c r="AS636" s="37"/>
    </row>
    <row r="637">
      <c r="A637" s="5"/>
      <c r="L637" s="17"/>
      <c r="M637" s="17"/>
      <c r="N637" s="17"/>
      <c r="T637" s="17"/>
      <c r="U637" s="17"/>
      <c r="V637" s="17"/>
      <c r="AB637" s="17"/>
      <c r="AC637" s="17"/>
      <c r="AD637" s="17"/>
      <c r="AH637" s="17"/>
      <c r="AI637" s="17"/>
      <c r="AJ637" s="17"/>
      <c r="AL637" s="37"/>
      <c r="AM637" s="37"/>
      <c r="AN637" s="37"/>
      <c r="AO637" s="37"/>
      <c r="AP637" s="37"/>
      <c r="AQ637" s="37"/>
      <c r="AR637" s="37"/>
      <c r="AS637" s="37"/>
    </row>
    <row r="638">
      <c r="A638" s="5"/>
      <c r="L638" s="17"/>
      <c r="M638" s="17"/>
      <c r="N638" s="17"/>
      <c r="T638" s="17"/>
      <c r="U638" s="17"/>
      <c r="V638" s="17"/>
      <c r="AB638" s="17"/>
      <c r="AC638" s="17"/>
      <c r="AD638" s="17"/>
      <c r="AH638" s="17"/>
      <c r="AI638" s="17"/>
      <c r="AJ638" s="17"/>
      <c r="AL638" s="37"/>
      <c r="AM638" s="37"/>
      <c r="AN638" s="37"/>
      <c r="AO638" s="37"/>
      <c r="AP638" s="37"/>
      <c r="AQ638" s="37"/>
      <c r="AR638" s="37"/>
      <c r="AS638" s="37"/>
    </row>
    <row r="639">
      <c r="A639" s="5"/>
      <c r="L639" s="17"/>
      <c r="M639" s="17"/>
      <c r="N639" s="17"/>
      <c r="T639" s="17"/>
      <c r="U639" s="17"/>
      <c r="V639" s="17"/>
      <c r="AB639" s="17"/>
      <c r="AC639" s="17"/>
      <c r="AD639" s="17"/>
      <c r="AH639" s="17"/>
      <c r="AI639" s="17"/>
      <c r="AJ639" s="17"/>
      <c r="AL639" s="37"/>
      <c r="AM639" s="37"/>
      <c r="AN639" s="37"/>
      <c r="AO639" s="37"/>
      <c r="AP639" s="37"/>
      <c r="AQ639" s="37"/>
      <c r="AR639" s="37"/>
      <c r="AS639" s="37"/>
    </row>
    <row r="640">
      <c r="A640" s="5"/>
      <c r="L640" s="17"/>
      <c r="M640" s="17"/>
      <c r="N640" s="17"/>
      <c r="T640" s="17"/>
      <c r="U640" s="17"/>
      <c r="V640" s="17"/>
      <c r="AB640" s="17"/>
      <c r="AC640" s="17"/>
      <c r="AD640" s="17"/>
      <c r="AH640" s="17"/>
      <c r="AI640" s="17"/>
      <c r="AJ640" s="17"/>
      <c r="AL640" s="37"/>
      <c r="AM640" s="37"/>
      <c r="AN640" s="37"/>
      <c r="AO640" s="37"/>
      <c r="AP640" s="37"/>
      <c r="AQ640" s="37"/>
      <c r="AR640" s="37"/>
      <c r="AS640" s="37"/>
    </row>
    <row r="641">
      <c r="A641" s="5"/>
      <c r="L641" s="17"/>
      <c r="M641" s="17"/>
      <c r="N641" s="17"/>
      <c r="T641" s="17"/>
      <c r="U641" s="17"/>
      <c r="V641" s="17"/>
      <c r="AB641" s="17"/>
      <c r="AC641" s="17"/>
      <c r="AD641" s="17"/>
      <c r="AH641" s="17"/>
      <c r="AI641" s="17"/>
      <c r="AJ641" s="17"/>
      <c r="AL641" s="37"/>
      <c r="AM641" s="37"/>
      <c r="AN641" s="37"/>
      <c r="AO641" s="37"/>
      <c r="AP641" s="37"/>
      <c r="AQ641" s="37"/>
      <c r="AR641" s="37"/>
      <c r="AS641" s="37"/>
    </row>
    <row r="642">
      <c r="A642" s="5"/>
      <c r="L642" s="17"/>
      <c r="M642" s="17"/>
      <c r="N642" s="17"/>
      <c r="T642" s="17"/>
      <c r="U642" s="17"/>
      <c r="V642" s="17"/>
      <c r="AB642" s="17"/>
      <c r="AC642" s="17"/>
      <c r="AD642" s="17"/>
      <c r="AH642" s="17"/>
      <c r="AI642" s="17"/>
      <c r="AJ642" s="17"/>
      <c r="AL642" s="37"/>
      <c r="AM642" s="37"/>
      <c r="AN642" s="37"/>
      <c r="AO642" s="37"/>
      <c r="AP642" s="37"/>
      <c r="AQ642" s="37"/>
      <c r="AR642" s="37"/>
      <c r="AS642" s="37"/>
    </row>
    <row r="643">
      <c r="A643" s="5"/>
      <c r="L643" s="17"/>
      <c r="M643" s="17"/>
      <c r="N643" s="17"/>
      <c r="T643" s="17"/>
      <c r="U643" s="17"/>
      <c r="V643" s="17"/>
      <c r="AB643" s="17"/>
      <c r="AC643" s="17"/>
      <c r="AD643" s="17"/>
      <c r="AH643" s="17"/>
      <c r="AI643" s="17"/>
      <c r="AJ643" s="17"/>
      <c r="AL643" s="37"/>
      <c r="AM643" s="37"/>
      <c r="AN643" s="37"/>
      <c r="AO643" s="37"/>
      <c r="AP643" s="37"/>
      <c r="AQ643" s="37"/>
      <c r="AR643" s="37"/>
      <c r="AS643" s="37"/>
    </row>
    <row r="644">
      <c r="A644" s="5"/>
      <c r="L644" s="17"/>
      <c r="M644" s="17"/>
      <c r="N644" s="17"/>
      <c r="T644" s="17"/>
      <c r="U644" s="17"/>
      <c r="V644" s="17"/>
      <c r="AB644" s="17"/>
      <c r="AC644" s="17"/>
      <c r="AD644" s="17"/>
      <c r="AH644" s="17"/>
      <c r="AI644" s="17"/>
      <c r="AJ644" s="17"/>
      <c r="AL644" s="37"/>
      <c r="AM644" s="37"/>
      <c r="AN644" s="37"/>
      <c r="AO644" s="37"/>
      <c r="AP644" s="37"/>
      <c r="AQ644" s="37"/>
      <c r="AR644" s="37"/>
      <c r="AS644" s="37"/>
    </row>
    <row r="645">
      <c r="A645" s="5"/>
      <c r="L645" s="17"/>
      <c r="M645" s="17"/>
      <c r="N645" s="17"/>
      <c r="T645" s="17"/>
      <c r="U645" s="17"/>
      <c r="V645" s="17"/>
      <c r="AB645" s="17"/>
      <c r="AC645" s="17"/>
      <c r="AD645" s="17"/>
      <c r="AH645" s="17"/>
      <c r="AI645" s="17"/>
      <c r="AJ645" s="17"/>
      <c r="AL645" s="37"/>
      <c r="AM645" s="37"/>
      <c r="AN645" s="37"/>
      <c r="AO645" s="37"/>
      <c r="AP645" s="37"/>
      <c r="AQ645" s="37"/>
      <c r="AR645" s="37"/>
      <c r="AS645" s="37"/>
    </row>
    <row r="646">
      <c r="A646" s="5"/>
      <c r="L646" s="17"/>
      <c r="M646" s="17"/>
      <c r="N646" s="17"/>
      <c r="T646" s="17"/>
      <c r="U646" s="17"/>
      <c r="V646" s="17"/>
      <c r="AB646" s="17"/>
      <c r="AC646" s="17"/>
      <c r="AD646" s="17"/>
      <c r="AH646" s="17"/>
      <c r="AI646" s="17"/>
      <c r="AJ646" s="17"/>
      <c r="AL646" s="37"/>
      <c r="AM646" s="37"/>
      <c r="AN646" s="37"/>
      <c r="AO646" s="37"/>
      <c r="AP646" s="37"/>
      <c r="AQ646" s="37"/>
      <c r="AR646" s="37"/>
      <c r="AS646" s="37"/>
    </row>
    <row r="647">
      <c r="A647" s="5"/>
      <c r="L647" s="17"/>
      <c r="M647" s="17"/>
      <c r="N647" s="17"/>
      <c r="T647" s="17"/>
      <c r="U647" s="17"/>
      <c r="V647" s="17"/>
      <c r="AB647" s="17"/>
      <c r="AC647" s="17"/>
      <c r="AD647" s="17"/>
      <c r="AH647" s="17"/>
      <c r="AI647" s="17"/>
      <c r="AJ647" s="17"/>
      <c r="AL647" s="37"/>
      <c r="AM647" s="37"/>
      <c r="AN647" s="37"/>
      <c r="AO647" s="37"/>
      <c r="AP647" s="37"/>
      <c r="AQ647" s="37"/>
      <c r="AR647" s="37"/>
      <c r="AS647" s="37"/>
    </row>
    <row r="648">
      <c r="A648" s="5"/>
      <c r="L648" s="17"/>
      <c r="M648" s="17"/>
      <c r="N648" s="17"/>
      <c r="T648" s="17"/>
      <c r="U648" s="17"/>
      <c r="V648" s="17"/>
      <c r="AB648" s="17"/>
      <c r="AC648" s="17"/>
      <c r="AD648" s="17"/>
      <c r="AH648" s="17"/>
      <c r="AI648" s="17"/>
      <c r="AJ648" s="17"/>
      <c r="AL648" s="37"/>
      <c r="AM648" s="37"/>
      <c r="AN648" s="37"/>
      <c r="AO648" s="37"/>
      <c r="AP648" s="37"/>
      <c r="AQ648" s="37"/>
      <c r="AR648" s="37"/>
      <c r="AS648" s="37"/>
    </row>
    <row r="649">
      <c r="A649" s="5"/>
      <c r="L649" s="17"/>
      <c r="M649" s="17"/>
      <c r="N649" s="17"/>
      <c r="T649" s="17"/>
      <c r="U649" s="17"/>
      <c r="V649" s="17"/>
      <c r="AB649" s="17"/>
      <c r="AC649" s="17"/>
      <c r="AD649" s="17"/>
      <c r="AH649" s="17"/>
      <c r="AI649" s="17"/>
      <c r="AJ649" s="17"/>
      <c r="AL649" s="37"/>
      <c r="AM649" s="37"/>
      <c r="AN649" s="37"/>
      <c r="AO649" s="37"/>
      <c r="AP649" s="37"/>
      <c r="AQ649" s="37"/>
      <c r="AR649" s="37"/>
      <c r="AS649" s="37"/>
    </row>
    <row r="650">
      <c r="A650" s="5"/>
      <c r="L650" s="17"/>
      <c r="M650" s="17"/>
      <c r="N650" s="17"/>
      <c r="T650" s="17"/>
      <c r="U650" s="17"/>
      <c r="V650" s="17"/>
      <c r="AB650" s="17"/>
      <c r="AC650" s="17"/>
      <c r="AD650" s="17"/>
      <c r="AH650" s="17"/>
      <c r="AI650" s="17"/>
      <c r="AJ650" s="17"/>
      <c r="AL650" s="37"/>
      <c r="AM650" s="37"/>
      <c r="AN650" s="37"/>
      <c r="AO650" s="37"/>
      <c r="AP650" s="37"/>
      <c r="AQ650" s="37"/>
      <c r="AR650" s="37"/>
      <c r="AS650" s="37"/>
    </row>
    <row r="651">
      <c r="A651" s="5"/>
      <c r="L651" s="17"/>
      <c r="M651" s="17"/>
      <c r="N651" s="17"/>
      <c r="T651" s="17"/>
      <c r="U651" s="17"/>
      <c r="V651" s="17"/>
      <c r="AB651" s="17"/>
      <c r="AC651" s="17"/>
      <c r="AD651" s="17"/>
      <c r="AH651" s="17"/>
      <c r="AI651" s="17"/>
      <c r="AJ651" s="17"/>
      <c r="AL651" s="37"/>
      <c r="AM651" s="37"/>
      <c r="AN651" s="37"/>
      <c r="AO651" s="37"/>
      <c r="AP651" s="37"/>
      <c r="AQ651" s="37"/>
      <c r="AR651" s="37"/>
      <c r="AS651" s="37"/>
    </row>
    <row r="652">
      <c r="A652" s="5"/>
      <c r="L652" s="17"/>
      <c r="M652" s="17"/>
      <c r="N652" s="17"/>
      <c r="T652" s="17"/>
      <c r="U652" s="17"/>
      <c r="V652" s="17"/>
      <c r="AB652" s="17"/>
      <c r="AC652" s="17"/>
      <c r="AD652" s="17"/>
      <c r="AH652" s="17"/>
      <c r="AI652" s="17"/>
      <c r="AJ652" s="17"/>
      <c r="AL652" s="37"/>
      <c r="AM652" s="37"/>
      <c r="AN652" s="37"/>
      <c r="AO652" s="37"/>
      <c r="AP652" s="37"/>
      <c r="AQ652" s="37"/>
      <c r="AR652" s="37"/>
      <c r="AS652" s="37"/>
    </row>
    <row r="653">
      <c r="A653" s="5"/>
      <c r="L653" s="17"/>
      <c r="M653" s="17"/>
      <c r="N653" s="17"/>
      <c r="T653" s="17"/>
      <c r="U653" s="17"/>
      <c r="V653" s="17"/>
      <c r="AB653" s="17"/>
      <c r="AC653" s="17"/>
      <c r="AD653" s="17"/>
      <c r="AH653" s="17"/>
      <c r="AI653" s="17"/>
      <c r="AJ653" s="17"/>
      <c r="AL653" s="37"/>
      <c r="AM653" s="37"/>
      <c r="AN653" s="37"/>
      <c r="AO653" s="37"/>
      <c r="AP653" s="37"/>
      <c r="AQ653" s="37"/>
      <c r="AR653" s="37"/>
      <c r="AS653" s="37"/>
    </row>
    <row r="654">
      <c r="A654" s="5"/>
      <c r="L654" s="17"/>
      <c r="M654" s="17"/>
      <c r="N654" s="17"/>
      <c r="T654" s="17"/>
      <c r="U654" s="17"/>
      <c r="V654" s="17"/>
      <c r="AB654" s="17"/>
      <c r="AC654" s="17"/>
      <c r="AD654" s="17"/>
      <c r="AH654" s="17"/>
      <c r="AI654" s="17"/>
      <c r="AJ654" s="17"/>
      <c r="AL654" s="37"/>
      <c r="AM654" s="37"/>
      <c r="AN654" s="37"/>
      <c r="AO654" s="37"/>
      <c r="AP654" s="37"/>
      <c r="AQ654" s="37"/>
      <c r="AR654" s="37"/>
      <c r="AS654" s="37"/>
    </row>
    <row r="655">
      <c r="A655" s="5"/>
      <c r="L655" s="17"/>
      <c r="M655" s="17"/>
      <c r="N655" s="17"/>
      <c r="T655" s="17"/>
      <c r="U655" s="17"/>
      <c r="V655" s="17"/>
      <c r="AB655" s="17"/>
      <c r="AC655" s="17"/>
      <c r="AD655" s="17"/>
      <c r="AH655" s="17"/>
      <c r="AI655" s="17"/>
      <c r="AJ655" s="17"/>
      <c r="AL655" s="37"/>
      <c r="AM655" s="37"/>
      <c r="AN655" s="37"/>
      <c r="AO655" s="37"/>
      <c r="AP655" s="37"/>
      <c r="AQ655" s="37"/>
      <c r="AR655" s="37"/>
      <c r="AS655" s="37"/>
    </row>
    <row r="656">
      <c r="A656" s="5"/>
      <c r="L656" s="17"/>
      <c r="M656" s="17"/>
      <c r="N656" s="17"/>
      <c r="T656" s="17"/>
      <c r="U656" s="17"/>
      <c r="V656" s="17"/>
      <c r="AB656" s="17"/>
      <c r="AC656" s="17"/>
      <c r="AD656" s="17"/>
      <c r="AH656" s="17"/>
      <c r="AI656" s="17"/>
      <c r="AJ656" s="17"/>
      <c r="AL656" s="37"/>
      <c r="AM656" s="37"/>
      <c r="AN656" s="37"/>
      <c r="AO656" s="37"/>
      <c r="AP656" s="37"/>
      <c r="AQ656" s="37"/>
      <c r="AR656" s="37"/>
      <c r="AS656" s="37"/>
    </row>
    <row r="657">
      <c r="A657" s="5"/>
      <c r="L657" s="17"/>
      <c r="M657" s="17"/>
      <c r="N657" s="17"/>
      <c r="T657" s="17"/>
      <c r="U657" s="17"/>
      <c r="V657" s="17"/>
      <c r="AB657" s="17"/>
      <c r="AC657" s="17"/>
      <c r="AD657" s="17"/>
      <c r="AH657" s="17"/>
      <c r="AI657" s="17"/>
      <c r="AJ657" s="17"/>
      <c r="AL657" s="37"/>
      <c r="AM657" s="37"/>
      <c r="AN657" s="37"/>
      <c r="AO657" s="37"/>
      <c r="AP657" s="37"/>
      <c r="AQ657" s="37"/>
      <c r="AR657" s="37"/>
      <c r="AS657" s="37"/>
    </row>
    <row r="658">
      <c r="A658" s="5"/>
      <c r="L658" s="17"/>
      <c r="M658" s="17"/>
      <c r="N658" s="17"/>
      <c r="T658" s="17"/>
      <c r="U658" s="17"/>
      <c r="V658" s="17"/>
      <c r="AB658" s="17"/>
      <c r="AC658" s="17"/>
      <c r="AD658" s="17"/>
      <c r="AH658" s="17"/>
      <c r="AI658" s="17"/>
      <c r="AJ658" s="17"/>
      <c r="AL658" s="37"/>
      <c r="AM658" s="37"/>
      <c r="AN658" s="37"/>
      <c r="AO658" s="37"/>
      <c r="AP658" s="37"/>
      <c r="AQ658" s="37"/>
      <c r="AR658" s="37"/>
      <c r="AS658" s="37"/>
    </row>
    <row r="659">
      <c r="A659" s="5"/>
      <c r="L659" s="17"/>
      <c r="M659" s="17"/>
      <c r="N659" s="17"/>
      <c r="T659" s="17"/>
      <c r="U659" s="17"/>
      <c r="V659" s="17"/>
      <c r="AB659" s="17"/>
      <c r="AC659" s="17"/>
      <c r="AD659" s="17"/>
      <c r="AH659" s="17"/>
      <c r="AI659" s="17"/>
      <c r="AJ659" s="17"/>
      <c r="AL659" s="37"/>
      <c r="AM659" s="37"/>
      <c r="AN659" s="37"/>
      <c r="AO659" s="37"/>
      <c r="AP659" s="37"/>
      <c r="AQ659" s="37"/>
      <c r="AR659" s="37"/>
      <c r="AS659" s="37"/>
    </row>
    <row r="660">
      <c r="A660" s="5"/>
      <c r="L660" s="17"/>
      <c r="M660" s="17"/>
      <c r="N660" s="17"/>
      <c r="T660" s="17"/>
      <c r="U660" s="17"/>
      <c r="V660" s="17"/>
      <c r="AB660" s="17"/>
      <c r="AC660" s="17"/>
      <c r="AD660" s="17"/>
      <c r="AH660" s="17"/>
      <c r="AI660" s="17"/>
      <c r="AJ660" s="17"/>
      <c r="AL660" s="37"/>
      <c r="AM660" s="37"/>
      <c r="AN660" s="37"/>
      <c r="AO660" s="37"/>
      <c r="AP660" s="37"/>
      <c r="AQ660" s="37"/>
      <c r="AR660" s="37"/>
      <c r="AS660" s="37"/>
    </row>
    <row r="661">
      <c r="A661" s="5"/>
      <c r="L661" s="17"/>
      <c r="M661" s="17"/>
      <c r="N661" s="17"/>
      <c r="T661" s="17"/>
      <c r="U661" s="17"/>
      <c r="V661" s="17"/>
      <c r="AB661" s="17"/>
      <c r="AC661" s="17"/>
      <c r="AD661" s="17"/>
      <c r="AH661" s="17"/>
      <c r="AI661" s="17"/>
      <c r="AJ661" s="17"/>
      <c r="AL661" s="37"/>
      <c r="AM661" s="37"/>
      <c r="AN661" s="37"/>
      <c r="AO661" s="37"/>
      <c r="AP661" s="37"/>
      <c r="AQ661" s="37"/>
      <c r="AR661" s="37"/>
      <c r="AS661" s="37"/>
    </row>
    <row r="662">
      <c r="A662" s="5"/>
      <c r="L662" s="17"/>
      <c r="M662" s="17"/>
      <c r="N662" s="17"/>
      <c r="T662" s="17"/>
      <c r="U662" s="17"/>
      <c r="V662" s="17"/>
      <c r="AB662" s="17"/>
      <c r="AC662" s="17"/>
      <c r="AD662" s="17"/>
      <c r="AH662" s="17"/>
      <c r="AI662" s="17"/>
      <c r="AJ662" s="17"/>
      <c r="AL662" s="37"/>
      <c r="AM662" s="37"/>
      <c r="AN662" s="37"/>
      <c r="AO662" s="37"/>
      <c r="AP662" s="37"/>
      <c r="AQ662" s="37"/>
      <c r="AR662" s="37"/>
      <c r="AS662" s="37"/>
    </row>
    <row r="663">
      <c r="A663" s="5"/>
      <c r="L663" s="17"/>
      <c r="M663" s="17"/>
      <c r="N663" s="17"/>
      <c r="T663" s="17"/>
      <c r="U663" s="17"/>
      <c r="V663" s="17"/>
      <c r="AB663" s="17"/>
      <c r="AC663" s="17"/>
      <c r="AD663" s="17"/>
      <c r="AH663" s="17"/>
      <c r="AI663" s="17"/>
      <c r="AJ663" s="17"/>
      <c r="AL663" s="37"/>
      <c r="AM663" s="37"/>
      <c r="AN663" s="37"/>
      <c r="AO663" s="37"/>
      <c r="AP663" s="37"/>
      <c r="AQ663" s="37"/>
      <c r="AR663" s="37"/>
      <c r="AS663" s="37"/>
    </row>
    <row r="664">
      <c r="A664" s="5"/>
      <c r="L664" s="17"/>
      <c r="M664" s="17"/>
      <c r="N664" s="17"/>
      <c r="T664" s="17"/>
      <c r="U664" s="17"/>
      <c r="V664" s="17"/>
      <c r="AB664" s="17"/>
      <c r="AC664" s="17"/>
      <c r="AD664" s="17"/>
      <c r="AH664" s="17"/>
      <c r="AI664" s="17"/>
      <c r="AJ664" s="17"/>
      <c r="AL664" s="37"/>
      <c r="AM664" s="37"/>
      <c r="AN664" s="37"/>
      <c r="AO664" s="37"/>
      <c r="AP664" s="37"/>
      <c r="AQ664" s="37"/>
      <c r="AR664" s="37"/>
      <c r="AS664" s="37"/>
    </row>
    <row r="665">
      <c r="A665" s="5"/>
      <c r="L665" s="17"/>
      <c r="M665" s="17"/>
      <c r="N665" s="17"/>
      <c r="T665" s="17"/>
      <c r="U665" s="17"/>
      <c r="V665" s="17"/>
      <c r="AB665" s="17"/>
      <c r="AC665" s="17"/>
      <c r="AD665" s="17"/>
      <c r="AH665" s="17"/>
      <c r="AI665" s="17"/>
      <c r="AJ665" s="17"/>
      <c r="AL665" s="37"/>
      <c r="AM665" s="37"/>
      <c r="AN665" s="37"/>
      <c r="AO665" s="37"/>
      <c r="AP665" s="37"/>
      <c r="AQ665" s="37"/>
      <c r="AR665" s="37"/>
      <c r="AS665" s="37"/>
    </row>
    <row r="666">
      <c r="A666" s="5"/>
      <c r="L666" s="17"/>
      <c r="M666" s="17"/>
      <c r="N666" s="17"/>
      <c r="T666" s="17"/>
      <c r="U666" s="17"/>
      <c r="V666" s="17"/>
      <c r="AB666" s="17"/>
      <c r="AC666" s="17"/>
      <c r="AD666" s="17"/>
      <c r="AH666" s="17"/>
      <c r="AI666" s="17"/>
      <c r="AJ666" s="17"/>
      <c r="AL666" s="37"/>
      <c r="AM666" s="37"/>
      <c r="AN666" s="37"/>
      <c r="AO666" s="37"/>
      <c r="AP666" s="37"/>
      <c r="AQ666" s="37"/>
      <c r="AR666" s="37"/>
      <c r="AS666" s="37"/>
    </row>
    <row r="667">
      <c r="A667" s="5"/>
      <c r="L667" s="17"/>
      <c r="M667" s="17"/>
      <c r="N667" s="17"/>
      <c r="T667" s="17"/>
      <c r="U667" s="17"/>
      <c r="V667" s="17"/>
      <c r="AB667" s="17"/>
      <c r="AC667" s="17"/>
      <c r="AD667" s="17"/>
      <c r="AH667" s="17"/>
      <c r="AI667" s="17"/>
      <c r="AJ667" s="17"/>
      <c r="AL667" s="37"/>
      <c r="AM667" s="37"/>
      <c r="AN667" s="37"/>
      <c r="AO667" s="37"/>
      <c r="AP667" s="37"/>
      <c r="AQ667" s="37"/>
      <c r="AR667" s="37"/>
      <c r="AS667" s="37"/>
    </row>
    <row r="668">
      <c r="A668" s="5"/>
      <c r="L668" s="17"/>
      <c r="M668" s="17"/>
      <c r="N668" s="17"/>
      <c r="T668" s="17"/>
      <c r="U668" s="17"/>
      <c r="V668" s="17"/>
      <c r="AB668" s="17"/>
      <c r="AC668" s="17"/>
      <c r="AD668" s="17"/>
      <c r="AH668" s="17"/>
      <c r="AI668" s="17"/>
      <c r="AJ668" s="17"/>
      <c r="AL668" s="37"/>
      <c r="AM668" s="37"/>
      <c r="AN668" s="37"/>
      <c r="AO668" s="37"/>
      <c r="AP668" s="37"/>
      <c r="AQ668" s="37"/>
      <c r="AR668" s="37"/>
      <c r="AS668" s="37"/>
    </row>
    <row r="669">
      <c r="A669" s="5"/>
      <c r="L669" s="17"/>
      <c r="M669" s="17"/>
      <c r="N669" s="17"/>
      <c r="T669" s="17"/>
      <c r="U669" s="17"/>
      <c r="V669" s="17"/>
      <c r="AB669" s="17"/>
      <c r="AC669" s="17"/>
      <c r="AD669" s="17"/>
      <c r="AH669" s="17"/>
      <c r="AI669" s="17"/>
      <c r="AJ669" s="17"/>
      <c r="AL669" s="37"/>
      <c r="AM669" s="37"/>
      <c r="AN669" s="37"/>
      <c r="AO669" s="37"/>
      <c r="AP669" s="37"/>
      <c r="AQ669" s="37"/>
      <c r="AR669" s="37"/>
      <c r="AS669" s="37"/>
    </row>
    <row r="670">
      <c r="A670" s="5"/>
      <c r="L670" s="17"/>
      <c r="M670" s="17"/>
      <c r="N670" s="17"/>
      <c r="T670" s="17"/>
      <c r="U670" s="17"/>
      <c r="V670" s="17"/>
      <c r="AB670" s="17"/>
      <c r="AC670" s="17"/>
      <c r="AD670" s="17"/>
      <c r="AH670" s="17"/>
      <c r="AI670" s="17"/>
      <c r="AJ670" s="17"/>
      <c r="AL670" s="37"/>
      <c r="AM670" s="37"/>
      <c r="AN670" s="37"/>
      <c r="AO670" s="37"/>
      <c r="AP670" s="37"/>
      <c r="AQ670" s="37"/>
      <c r="AR670" s="37"/>
      <c r="AS670" s="37"/>
    </row>
    <row r="671">
      <c r="A671" s="5"/>
      <c r="L671" s="17"/>
      <c r="M671" s="17"/>
      <c r="N671" s="17"/>
      <c r="T671" s="17"/>
      <c r="U671" s="17"/>
      <c r="V671" s="17"/>
      <c r="AB671" s="17"/>
      <c r="AC671" s="17"/>
      <c r="AD671" s="17"/>
      <c r="AH671" s="17"/>
      <c r="AI671" s="17"/>
      <c r="AJ671" s="17"/>
      <c r="AL671" s="37"/>
      <c r="AM671" s="37"/>
      <c r="AN671" s="37"/>
      <c r="AO671" s="37"/>
      <c r="AP671" s="37"/>
      <c r="AQ671" s="37"/>
      <c r="AR671" s="37"/>
      <c r="AS671" s="37"/>
    </row>
    <row r="672">
      <c r="A672" s="5"/>
      <c r="L672" s="17"/>
      <c r="M672" s="17"/>
      <c r="N672" s="17"/>
      <c r="T672" s="17"/>
      <c r="U672" s="17"/>
      <c r="V672" s="17"/>
      <c r="AB672" s="17"/>
      <c r="AC672" s="17"/>
      <c r="AD672" s="17"/>
      <c r="AH672" s="17"/>
      <c r="AI672" s="17"/>
      <c r="AJ672" s="17"/>
      <c r="AL672" s="37"/>
      <c r="AM672" s="37"/>
      <c r="AN672" s="37"/>
      <c r="AO672" s="37"/>
      <c r="AP672" s="37"/>
      <c r="AQ672" s="37"/>
      <c r="AR672" s="37"/>
      <c r="AS672" s="37"/>
    </row>
    <row r="673">
      <c r="A673" s="5"/>
      <c r="L673" s="17"/>
      <c r="M673" s="17"/>
      <c r="N673" s="17"/>
      <c r="T673" s="17"/>
      <c r="U673" s="17"/>
      <c r="V673" s="17"/>
      <c r="AB673" s="17"/>
      <c r="AC673" s="17"/>
      <c r="AD673" s="17"/>
      <c r="AH673" s="17"/>
      <c r="AI673" s="17"/>
      <c r="AJ673" s="17"/>
      <c r="AL673" s="37"/>
      <c r="AM673" s="37"/>
      <c r="AN673" s="37"/>
      <c r="AO673" s="37"/>
      <c r="AP673" s="37"/>
      <c r="AQ673" s="37"/>
      <c r="AR673" s="37"/>
      <c r="AS673" s="37"/>
    </row>
    <row r="674">
      <c r="A674" s="5"/>
      <c r="L674" s="17"/>
      <c r="M674" s="17"/>
      <c r="N674" s="17"/>
      <c r="T674" s="17"/>
      <c r="U674" s="17"/>
      <c r="V674" s="17"/>
      <c r="AB674" s="17"/>
      <c r="AC674" s="17"/>
      <c r="AD674" s="17"/>
      <c r="AH674" s="17"/>
      <c r="AI674" s="17"/>
      <c r="AJ674" s="17"/>
      <c r="AL674" s="37"/>
      <c r="AM674" s="37"/>
      <c r="AN674" s="37"/>
      <c r="AO674" s="37"/>
      <c r="AP674" s="37"/>
      <c r="AQ674" s="37"/>
      <c r="AR674" s="37"/>
      <c r="AS674" s="37"/>
    </row>
    <row r="675">
      <c r="A675" s="5"/>
      <c r="L675" s="17"/>
      <c r="M675" s="17"/>
      <c r="N675" s="17"/>
      <c r="T675" s="17"/>
      <c r="U675" s="17"/>
      <c r="V675" s="17"/>
      <c r="AB675" s="17"/>
      <c r="AC675" s="17"/>
      <c r="AD675" s="17"/>
      <c r="AH675" s="17"/>
      <c r="AI675" s="17"/>
      <c r="AJ675" s="17"/>
      <c r="AL675" s="37"/>
      <c r="AM675" s="37"/>
      <c r="AN675" s="37"/>
      <c r="AO675" s="37"/>
      <c r="AP675" s="37"/>
      <c r="AQ675" s="37"/>
      <c r="AR675" s="37"/>
      <c r="AS675" s="37"/>
    </row>
    <row r="676">
      <c r="A676" s="5"/>
      <c r="L676" s="17"/>
      <c r="M676" s="17"/>
      <c r="N676" s="17"/>
      <c r="T676" s="17"/>
      <c r="U676" s="17"/>
      <c r="V676" s="17"/>
      <c r="AB676" s="17"/>
      <c r="AC676" s="17"/>
      <c r="AD676" s="17"/>
      <c r="AH676" s="17"/>
      <c r="AI676" s="17"/>
      <c r="AJ676" s="17"/>
      <c r="AL676" s="37"/>
      <c r="AM676" s="37"/>
      <c r="AN676" s="37"/>
      <c r="AO676" s="37"/>
      <c r="AP676" s="37"/>
      <c r="AQ676" s="37"/>
      <c r="AR676" s="37"/>
      <c r="AS676" s="37"/>
    </row>
    <row r="677">
      <c r="A677" s="5"/>
      <c r="L677" s="17"/>
      <c r="M677" s="17"/>
      <c r="N677" s="17"/>
      <c r="T677" s="17"/>
      <c r="U677" s="17"/>
      <c r="V677" s="17"/>
      <c r="AB677" s="17"/>
      <c r="AC677" s="17"/>
      <c r="AD677" s="17"/>
      <c r="AH677" s="17"/>
      <c r="AI677" s="17"/>
      <c r="AJ677" s="17"/>
      <c r="AL677" s="37"/>
      <c r="AM677" s="37"/>
      <c r="AN677" s="37"/>
      <c r="AO677" s="37"/>
      <c r="AP677" s="37"/>
      <c r="AQ677" s="37"/>
      <c r="AR677" s="37"/>
      <c r="AS677" s="37"/>
    </row>
    <row r="678">
      <c r="A678" s="5"/>
      <c r="L678" s="17"/>
      <c r="M678" s="17"/>
      <c r="N678" s="17"/>
      <c r="T678" s="17"/>
      <c r="U678" s="17"/>
      <c r="V678" s="17"/>
      <c r="AB678" s="17"/>
      <c r="AC678" s="17"/>
      <c r="AD678" s="17"/>
      <c r="AH678" s="17"/>
      <c r="AI678" s="17"/>
      <c r="AJ678" s="17"/>
      <c r="AL678" s="37"/>
      <c r="AM678" s="37"/>
      <c r="AN678" s="37"/>
      <c r="AO678" s="37"/>
      <c r="AP678" s="37"/>
      <c r="AQ678" s="37"/>
      <c r="AR678" s="37"/>
      <c r="AS678" s="37"/>
    </row>
    <row r="679">
      <c r="A679" s="5"/>
      <c r="L679" s="17"/>
      <c r="M679" s="17"/>
      <c r="N679" s="17"/>
      <c r="T679" s="17"/>
      <c r="U679" s="17"/>
      <c r="V679" s="17"/>
      <c r="AB679" s="17"/>
      <c r="AC679" s="17"/>
      <c r="AD679" s="17"/>
      <c r="AH679" s="17"/>
      <c r="AI679" s="17"/>
      <c r="AJ679" s="17"/>
      <c r="AL679" s="37"/>
      <c r="AM679" s="37"/>
      <c r="AN679" s="37"/>
      <c r="AO679" s="37"/>
      <c r="AP679" s="37"/>
      <c r="AQ679" s="37"/>
      <c r="AR679" s="37"/>
      <c r="AS679" s="37"/>
    </row>
    <row r="680">
      <c r="A680" s="5"/>
      <c r="L680" s="17"/>
      <c r="M680" s="17"/>
      <c r="N680" s="17"/>
      <c r="T680" s="17"/>
      <c r="U680" s="17"/>
      <c r="V680" s="17"/>
      <c r="AB680" s="17"/>
      <c r="AC680" s="17"/>
      <c r="AD680" s="17"/>
      <c r="AH680" s="17"/>
      <c r="AI680" s="17"/>
      <c r="AJ680" s="17"/>
      <c r="AL680" s="37"/>
      <c r="AM680" s="37"/>
      <c r="AN680" s="37"/>
      <c r="AO680" s="37"/>
      <c r="AP680" s="37"/>
      <c r="AQ680" s="37"/>
      <c r="AR680" s="37"/>
      <c r="AS680" s="37"/>
    </row>
    <row r="681">
      <c r="A681" s="5"/>
      <c r="L681" s="17"/>
      <c r="M681" s="17"/>
      <c r="N681" s="17"/>
      <c r="T681" s="17"/>
      <c r="U681" s="17"/>
      <c r="V681" s="17"/>
      <c r="AB681" s="17"/>
      <c r="AC681" s="17"/>
      <c r="AD681" s="17"/>
      <c r="AH681" s="17"/>
      <c r="AI681" s="17"/>
      <c r="AJ681" s="17"/>
      <c r="AL681" s="37"/>
      <c r="AM681" s="37"/>
      <c r="AN681" s="37"/>
      <c r="AO681" s="37"/>
      <c r="AP681" s="37"/>
      <c r="AQ681" s="37"/>
      <c r="AR681" s="37"/>
      <c r="AS681" s="37"/>
    </row>
    <row r="682">
      <c r="A682" s="5"/>
      <c r="L682" s="17"/>
      <c r="M682" s="17"/>
      <c r="N682" s="17"/>
      <c r="T682" s="17"/>
      <c r="U682" s="17"/>
      <c r="V682" s="17"/>
      <c r="AB682" s="17"/>
      <c r="AC682" s="17"/>
      <c r="AD682" s="17"/>
      <c r="AH682" s="17"/>
      <c r="AI682" s="17"/>
      <c r="AJ682" s="17"/>
      <c r="AL682" s="37"/>
      <c r="AM682" s="37"/>
      <c r="AN682" s="37"/>
      <c r="AO682" s="37"/>
      <c r="AP682" s="37"/>
      <c r="AQ682" s="37"/>
      <c r="AR682" s="37"/>
      <c r="AS682" s="37"/>
    </row>
    <row r="683">
      <c r="A683" s="5"/>
      <c r="L683" s="17"/>
      <c r="M683" s="17"/>
      <c r="N683" s="17"/>
      <c r="T683" s="17"/>
      <c r="U683" s="17"/>
      <c r="V683" s="17"/>
      <c r="AB683" s="17"/>
      <c r="AC683" s="17"/>
      <c r="AD683" s="17"/>
      <c r="AH683" s="17"/>
      <c r="AI683" s="17"/>
      <c r="AJ683" s="17"/>
      <c r="AL683" s="37"/>
      <c r="AM683" s="37"/>
      <c r="AN683" s="37"/>
      <c r="AO683" s="37"/>
      <c r="AP683" s="37"/>
      <c r="AQ683" s="37"/>
      <c r="AR683" s="37"/>
      <c r="AS683" s="37"/>
    </row>
    <row r="684">
      <c r="A684" s="5"/>
      <c r="L684" s="17"/>
      <c r="M684" s="17"/>
      <c r="N684" s="17"/>
      <c r="T684" s="17"/>
      <c r="U684" s="17"/>
      <c r="V684" s="17"/>
      <c r="AB684" s="17"/>
      <c r="AC684" s="17"/>
      <c r="AD684" s="17"/>
      <c r="AH684" s="17"/>
      <c r="AI684" s="17"/>
      <c r="AJ684" s="17"/>
      <c r="AL684" s="37"/>
      <c r="AM684" s="37"/>
      <c r="AN684" s="37"/>
      <c r="AO684" s="37"/>
      <c r="AP684" s="37"/>
      <c r="AQ684" s="37"/>
      <c r="AR684" s="37"/>
      <c r="AS684" s="37"/>
    </row>
    <row r="685">
      <c r="A685" s="5"/>
      <c r="L685" s="17"/>
      <c r="M685" s="17"/>
      <c r="N685" s="17"/>
      <c r="T685" s="17"/>
      <c r="U685" s="17"/>
      <c r="V685" s="17"/>
      <c r="AB685" s="17"/>
      <c r="AC685" s="17"/>
      <c r="AD685" s="17"/>
      <c r="AH685" s="17"/>
      <c r="AI685" s="17"/>
      <c r="AJ685" s="17"/>
      <c r="AL685" s="37"/>
      <c r="AM685" s="37"/>
      <c r="AN685" s="37"/>
      <c r="AO685" s="37"/>
      <c r="AP685" s="37"/>
      <c r="AQ685" s="37"/>
      <c r="AR685" s="37"/>
      <c r="AS685" s="37"/>
    </row>
    <row r="686">
      <c r="A686" s="5"/>
      <c r="L686" s="17"/>
      <c r="M686" s="17"/>
      <c r="N686" s="17"/>
      <c r="T686" s="17"/>
      <c r="U686" s="17"/>
      <c r="V686" s="17"/>
      <c r="AB686" s="17"/>
      <c r="AC686" s="17"/>
      <c r="AD686" s="17"/>
      <c r="AH686" s="17"/>
      <c r="AI686" s="17"/>
      <c r="AJ686" s="17"/>
      <c r="AL686" s="37"/>
      <c r="AM686" s="37"/>
      <c r="AN686" s="37"/>
      <c r="AO686" s="37"/>
      <c r="AP686" s="37"/>
      <c r="AQ686" s="37"/>
      <c r="AR686" s="37"/>
      <c r="AS686" s="37"/>
    </row>
    <row r="687">
      <c r="A687" s="5"/>
      <c r="L687" s="17"/>
      <c r="M687" s="17"/>
      <c r="N687" s="17"/>
      <c r="T687" s="17"/>
      <c r="U687" s="17"/>
      <c r="V687" s="17"/>
      <c r="AB687" s="17"/>
      <c r="AC687" s="17"/>
      <c r="AD687" s="17"/>
      <c r="AH687" s="17"/>
      <c r="AI687" s="17"/>
      <c r="AJ687" s="17"/>
      <c r="AL687" s="37"/>
      <c r="AM687" s="37"/>
      <c r="AN687" s="37"/>
      <c r="AO687" s="37"/>
      <c r="AP687" s="37"/>
      <c r="AQ687" s="37"/>
      <c r="AR687" s="37"/>
      <c r="AS687" s="37"/>
    </row>
    <row r="688">
      <c r="A688" s="5"/>
      <c r="L688" s="17"/>
      <c r="M688" s="17"/>
      <c r="N688" s="17"/>
      <c r="T688" s="17"/>
      <c r="U688" s="17"/>
      <c r="V688" s="17"/>
      <c r="AB688" s="17"/>
      <c r="AC688" s="17"/>
      <c r="AD688" s="17"/>
      <c r="AH688" s="17"/>
      <c r="AI688" s="17"/>
      <c r="AJ688" s="17"/>
      <c r="AL688" s="37"/>
      <c r="AM688" s="37"/>
      <c r="AN688" s="37"/>
      <c r="AO688" s="37"/>
      <c r="AP688" s="37"/>
      <c r="AQ688" s="37"/>
      <c r="AR688" s="37"/>
      <c r="AS688" s="37"/>
    </row>
    <row r="689">
      <c r="A689" s="5"/>
      <c r="L689" s="17"/>
      <c r="M689" s="17"/>
      <c r="N689" s="17"/>
      <c r="T689" s="17"/>
      <c r="U689" s="17"/>
      <c r="V689" s="17"/>
      <c r="AB689" s="17"/>
      <c r="AC689" s="17"/>
      <c r="AD689" s="17"/>
      <c r="AH689" s="17"/>
      <c r="AI689" s="17"/>
      <c r="AJ689" s="17"/>
      <c r="AL689" s="37"/>
      <c r="AM689" s="37"/>
      <c r="AN689" s="37"/>
      <c r="AO689" s="37"/>
      <c r="AP689" s="37"/>
      <c r="AQ689" s="37"/>
      <c r="AR689" s="37"/>
      <c r="AS689" s="37"/>
    </row>
    <row r="690">
      <c r="A690" s="5"/>
      <c r="L690" s="17"/>
      <c r="M690" s="17"/>
      <c r="N690" s="17"/>
      <c r="T690" s="17"/>
      <c r="U690" s="17"/>
      <c r="V690" s="17"/>
      <c r="AB690" s="17"/>
      <c r="AC690" s="17"/>
      <c r="AD690" s="17"/>
      <c r="AH690" s="17"/>
      <c r="AI690" s="17"/>
      <c r="AJ690" s="17"/>
      <c r="AL690" s="37"/>
      <c r="AM690" s="37"/>
      <c r="AN690" s="37"/>
      <c r="AO690" s="37"/>
      <c r="AP690" s="37"/>
      <c r="AQ690" s="37"/>
      <c r="AR690" s="37"/>
      <c r="AS690" s="37"/>
    </row>
    <row r="691">
      <c r="A691" s="5"/>
      <c r="L691" s="17"/>
      <c r="M691" s="17"/>
      <c r="N691" s="17"/>
      <c r="T691" s="17"/>
      <c r="U691" s="17"/>
      <c r="V691" s="17"/>
      <c r="AB691" s="17"/>
      <c r="AC691" s="17"/>
      <c r="AD691" s="17"/>
      <c r="AH691" s="17"/>
      <c r="AI691" s="17"/>
      <c r="AJ691" s="17"/>
      <c r="AL691" s="37"/>
      <c r="AM691" s="37"/>
      <c r="AN691" s="37"/>
      <c r="AO691" s="37"/>
      <c r="AP691" s="37"/>
      <c r="AQ691" s="37"/>
      <c r="AR691" s="37"/>
      <c r="AS691" s="37"/>
    </row>
    <row r="692">
      <c r="A692" s="5"/>
      <c r="L692" s="17"/>
      <c r="M692" s="17"/>
      <c r="N692" s="17"/>
      <c r="T692" s="17"/>
      <c r="U692" s="17"/>
      <c r="V692" s="17"/>
      <c r="AB692" s="17"/>
      <c r="AC692" s="17"/>
      <c r="AD692" s="17"/>
      <c r="AH692" s="17"/>
      <c r="AI692" s="17"/>
      <c r="AJ692" s="17"/>
      <c r="AL692" s="37"/>
      <c r="AM692" s="37"/>
      <c r="AN692" s="37"/>
      <c r="AO692" s="37"/>
      <c r="AP692" s="37"/>
      <c r="AQ692" s="37"/>
      <c r="AR692" s="37"/>
      <c r="AS692" s="37"/>
    </row>
    <row r="693">
      <c r="A693" s="5"/>
      <c r="L693" s="17"/>
      <c r="M693" s="17"/>
      <c r="N693" s="17"/>
      <c r="T693" s="17"/>
      <c r="U693" s="17"/>
      <c r="V693" s="17"/>
      <c r="AB693" s="17"/>
      <c r="AC693" s="17"/>
      <c r="AD693" s="17"/>
      <c r="AH693" s="17"/>
      <c r="AI693" s="17"/>
      <c r="AJ693" s="17"/>
      <c r="AL693" s="37"/>
      <c r="AM693" s="37"/>
      <c r="AN693" s="37"/>
      <c r="AO693" s="37"/>
      <c r="AP693" s="37"/>
      <c r="AQ693" s="37"/>
      <c r="AR693" s="37"/>
      <c r="AS693" s="37"/>
    </row>
    <row r="694">
      <c r="A694" s="5"/>
      <c r="L694" s="17"/>
      <c r="M694" s="17"/>
      <c r="N694" s="17"/>
      <c r="T694" s="17"/>
      <c r="U694" s="17"/>
      <c r="V694" s="17"/>
      <c r="AB694" s="17"/>
      <c r="AC694" s="17"/>
      <c r="AD694" s="17"/>
      <c r="AH694" s="17"/>
      <c r="AI694" s="17"/>
      <c r="AJ694" s="17"/>
      <c r="AL694" s="37"/>
      <c r="AM694" s="37"/>
      <c r="AN694" s="37"/>
      <c r="AO694" s="37"/>
      <c r="AP694" s="37"/>
      <c r="AQ694" s="37"/>
      <c r="AR694" s="37"/>
      <c r="AS694" s="37"/>
    </row>
    <row r="695">
      <c r="A695" s="5"/>
      <c r="L695" s="17"/>
      <c r="M695" s="17"/>
      <c r="N695" s="17"/>
      <c r="T695" s="17"/>
      <c r="U695" s="17"/>
      <c r="V695" s="17"/>
      <c r="AB695" s="17"/>
      <c r="AC695" s="17"/>
      <c r="AD695" s="17"/>
      <c r="AH695" s="17"/>
      <c r="AI695" s="17"/>
      <c r="AJ695" s="17"/>
      <c r="AL695" s="37"/>
      <c r="AM695" s="37"/>
      <c r="AN695" s="37"/>
      <c r="AO695" s="37"/>
      <c r="AP695" s="37"/>
      <c r="AQ695" s="37"/>
      <c r="AR695" s="37"/>
      <c r="AS695" s="37"/>
    </row>
    <row r="696">
      <c r="A696" s="5"/>
      <c r="L696" s="17"/>
      <c r="M696" s="17"/>
      <c r="N696" s="17"/>
      <c r="T696" s="17"/>
      <c r="U696" s="17"/>
      <c r="V696" s="17"/>
      <c r="AB696" s="17"/>
      <c r="AC696" s="17"/>
      <c r="AD696" s="17"/>
      <c r="AH696" s="17"/>
      <c r="AI696" s="17"/>
      <c r="AJ696" s="17"/>
      <c r="AL696" s="37"/>
      <c r="AM696" s="37"/>
      <c r="AN696" s="37"/>
      <c r="AO696" s="37"/>
      <c r="AP696" s="37"/>
      <c r="AQ696" s="37"/>
      <c r="AR696" s="37"/>
      <c r="AS696" s="37"/>
    </row>
    <row r="697">
      <c r="A697" s="5"/>
      <c r="L697" s="17"/>
      <c r="M697" s="17"/>
      <c r="N697" s="17"/>
      <c r="T697" s="17"/>
      <c r="U697" s="17"/>
      <c r="V697" s="17"/>
      <c r="AB697" s="17"/>
      <c r="AC697" s="17"/>
      <c r="AD697" s="17"/>
      <c r="AH697" s="17"/>
      <c r="AI697" s="17"/>
      <c r="AJ697" s="17"/>
      <c r="AL697" s="37"/>
      <c r="AM697" s="37"/>
      <c r="AN697" s="37"/>
      <c r="AO697" s="37"/>
      <c r="AP697" s="37"/>
      <c r="AQ697" s="37"/>
      <c r="AR697" s="37"/>
      <c r="AS697" s="37"/>
    </row>
    <row r="698">
      <c r="A698" s="5"/>
      <c r="L698" s="17"/>
      <c r="M698" s="17"/>
      <c r="N698" s="17"/>
      <c r="T698" s="17"/>
      <c r="U698" s="17"/>
      <c r="V698" s="17"/>
      <c r="AB698" s="17"/>
      <c r="AC698" s="17"/>
      <c r="AD698" s="17"/>
      <c r="AH698" s="17"/>
      <c r="AI698" s="17"/>
      <c r="AJ698" s="17"/>
      <c r="AL698" s="37"/>
      <c r="AM698" s="37"/>
      <c r="AN698" s="37"/>
      <c r="AO698" s="37"/>
      <c r="AP698" s="37"/>
      <c r="AQ698" s="37"/>
      <c r="AR698" s="37"/>
      <c r="AS698" s="37"/>
    </row>
    <row r="699">
      <c r="A699" s="5"/>
      <c r="L699" s="17"/>
      <c r="M699" s="17"/>
      <c r="N699" s="17"/>
      <c r="T699" s="17"/>
      <c r="U699" s="17"/>
      <c r="V699" s="17"/>
      <c r="AB699" s="17"/>
      <c r="AC699" s="17"/>
      <c r="AD699" s="17"/>
      <c r="AH699" s="17"/>
      <c r="AI699" s="17"/>
      <c r="AJ699" s="17"/>
      <c r="AL699" s="37"/>
      <c r="AM699" s="37"/>
      <c r="AN699" s="37"/>
      <c r="AO699" s="37"/>
      <c r="AP699" s="37"/>
      <c r="AQ699" s="37"/>
      <c r="AR699" s="37"/>
      <c r="AS699" s="37"/>
    </row>
    <row r="700">
      <c r="A700" s="5"/>
      <c r="L700" s="17"/>
      <c r="M700" s="17"/>
      <c r="N700" s="17"/>
      <c r="T700" s="17"/>
      <c r="U700" s="17"/>
      <c r="V700" s="17"/>
      <c r="AB700" s="17"/>
      <c r="AC700" s="17"/>
      <c r="AD700" s="17"/>
      <c r="AH700" s="17"/>
      <c r="AI700" s="17"/>
      <c r="AJ700" s="17"/>
      <c r="AL700" s="37"/>
      <c r="AM700" s="37"/>
      <c r="AN700" s="37"/>
      <c r="AO700" s="37"/>
      <c r="AP700" s="37"/>
      <c r="AQ700" s="37"/>
      <c r="AR700" s="37"/>
      <c r="AS700" s="37"/>
    </row>
    <row r="701">
      <c r="A701" s="5"/>
      <c r="L701" s="17"/>
      <c r="M701" s="17"/>
      <c r="N701" s="17"/>
      <c r="T701" s="17"/>
      <c r="U701" s="17"/>
      <c r="V701" s="17"/>
      <c r="AB701" s="17"/>
      <c r="AC701" s="17"/>
      <c r="AD701" s="17"/>
      <c r="AH701" s="17"/>
      <c r="AI701" s="17"/>
      <c r="AJ701" s="17"/>
      <c r="AL701" s="37"/>
      <c r="AM701" s="37"/>
      <c r="AN701" s="37"/>
      <c r="AO701" s="37"/>
      <c r="AP701" s="37"/>
      <c r="AQ701" s="37"/>
      <c r="AR701" s="37"/>
      <c r="AS701" s="37"/>
    </row>
    <row r="702">
      <c r="A702" s="5"/>
      <c r="L702" s="17"/>
      <c r="M702" s="17"/>
      <c r="N702" s="17"/>
      <c r="T702" s="17"/>
      <c r="U702" s="17"/>
      <c r="V702" s="17"/>
      <c r="AB702" s="17"/>
      <c r="AC702" s="17"/>
      <c r="AD702" s="17"/>
      <c r="AH702" s="17"/>
      <c r="AI702" s="17"/>
      <c r="AJ702" s="17"/>
      <c r="AL702" s="37"/>
      <c r="AM702" s="37"/>
      <c r="AN702" s="37"/>
      <c r="AO702" s="37"/>
      <c r="AP702" s="37"/>
      <c r="AQ702" s="37"/>
      <c r="AR702" s="37"/>
      <c r="AS702" s="37"/>
    </row>
    <row r="703">
      <c r="A703" s="5"/>
      <c r="L703" s="17"/>
      <c r="M703" s="17"/>
      <c r="N703" s="17"/>
      <c r="T703" s="17"/>
      <c r="U703" s="17"/>
      <c r="V703" s="17"/>
      <c r="AB703" s="17"/>
      <c r="AC703" s="17"/>
      <c r="AD703" s="17"/>
      <c r="AH703" s="17"/>
      <c r="AI703" s="17"/>
      <c r="AJ703" s="17"/>
      <c r="AL703" s="37"/>
      <c r="AM703" s="37"/>
      <c r="AN703" s="37"/>
      <c r="AO703" s="37"/>
      <c r="AP703" s="37"/>
      <c r="AQ703" s="37"/>
      <c r="AR703" s="37"/>
      <c r="AS703" s="37"/>
    </row>
    <row r="704">
      <c r="A704" s="5"/>
      <c r="L704" s="17"/>
      <c r="M704" s="17"/>
      <c r="N704" s="17"/>
      <c r="T704" s="17"/>
      <c r="U704" s="17"/>
      <c r="V704" s="17"/>
      <c r="AB704" s="17"/>
      <c r="AC704" s="17"/>
      <c r="AD704" s="17"/>
      <c r="AH704" s="17"/>
      <c r="AI704" s="17"/>
      <c r="AJ704" s="17"/>
      <c r="AL704" s="37"/>
      <c r="AM704" s="37"/>
      <c r="AN704" s="37"/>
      <c r="AO704" s="37"/>
      <c r="AP704" s="37"/>
      <c r="AQ704" s="37"/>
      <c r="AR704" s="37"/>
      <c r="AS704" s="37"/>
    </row>
    <row r="705">
      <c r="A705" s="5"/>
      <c r="L705" s="17"/>
      <c r="M705" s="17"/>
      <c r="N705" s="17"/>
      <c r="T705" s="17"/>
      <c r="U705" s="17"/>
      <c r="V705" s="17"/>
      <c r="AB705" s="17"/>
      <c r="AC705" s="17"/>
      <c r="AD705" s="17"/>
      <c r="AH705" s="17"/>
      <c r="AI705" s="17"/>
      <c r="AJ705" s="17"/>
      <c r="AL705" s="37"/>
      <c r="AM705" s="37"/>
      <c r="AN705" s="37"/>
      <c r="AO705" s="37"/>
      <c r="AP705" s="37"/>
      <c r="AQ705" s="37"/>
      <c r="AR705" s="37"/>
      <c r="AS705" s="37"/>
    </row>
    <row r="706">
      <c r="A706" s="5"/>
      <c r="L706" s="17"/>
      <c r="M706" s="17"/>
      <c r="N706" s="17"/>
      <c r="T706" s="17"/>
      <c r="U706" s="17"/>
      <c r="V706" s="17"/>
      <c r="AB706" s="17"/>
      <c r="AC706" s="17"/>
      <c r="AD706" s="17"/>
      <c r="AH706" s="17"/>
      <c r="AI706" s="17"/>
      <c r="AJ706" s="17"/>
      <c r="AL706" s="37"/>
      <c r="AM706" s="37"/>
      <c r="AN706" s="37"/>
      <c r="AO706" s="37"/>
      <c r="AP706" s="37"/>
      <c r="AQ706" s="37"/>
      <c r="AR706" s="37"/>
      <c r="AS706" s="37"/>
    </row>
    <row r="707">
      <c r="A707" s="5"/>
      <c r="L707" s="17"/>
      <c r="M707" s="17"/>
      <c r="N707" s="17"/>
      <c r="T707" s="17"/>
      <c r="U707" s="17"/>
      <c r="V707" s="17"/>
      <c r="AB707" s="17"/>
      <c r="AC707" s="17"/>
      <c r="AD707" s="17"/>
      <c r="AH707" s="17"/>
      <c r="AI707" s="17"/>
      <c r="AJ707" s="17"/>
      <c r="AL707" s="37"/>
      <c r="AM707" s="37"/>
      <c r="AN707" s="37"/>
      <c r="AO707" s="37"/>
      <c r="AP707" s="37"/>
      <c r="AQ707" s="37"/>
      <c r="AR707" s="37"/>
      <c r="AS707" s="37"/>
    </row>
    <row r="708">
      <c r="A708" s="5"/>
      <c r="L708" s="17"/>
      <c r="M708" s="17"/>
      <c r="N708" s="17"/>
      <c r="T708" s="17"/>
      <c r="U708" s="17"/>
      <c r="V708" s="17"/>
      <c r="AB708" s="17"/>
      <c r="AC708" s="17"/>
      <c r="AD708" s="17"/>
      <c r="AH708" s="17"/>
      <c r="AI708" s="17"/>
      <c r="AJ708" s="17"/>
      <c r="AL708" s="37"/>
      <c r="AM708" s="37"/>
      <c r="AN708" s="37"/>
      <c r="AO708" s="37"/>
      <c r="AP708" s="37"/>
      <c r="AQ708" s="37"/>
      <c r="AR708" s="37"/>
      <c r="AS708" s="37"/>
    </row>
    <row r="709">
      <c r="A709" s="5"/>
      <c r="L709" s="17"/>
      <c r="M709" s="17"/>
      <c r="N709" s="17"/>
      <c r="T709" s="17"/>
      <c r="U709" s="17"/>
      <c r="V709" s="17"/>
      <c r="AB709" s="17"/>
      <c r="AC709" s="17"/>
      <c r="AD709" s="17"/>
      <c r="AH709" s="17"/>
      <c r="AI709" s="17"/>
      <c r="AJ709" s="17"/>
      <c r="AL709" s="37"/>
      <c r="AM709" s="37"/>
      <c r="AN709" s="37"/>
      <c r="AO709" s="37"/>
      <c r="AP709" s="37"/>
      <c r="AQ709" s="37"/>
      <c r="AR709" s="37"/>
      <c r="AS709" s="37"/>
    </row>
    <row r="710">
      <c r="A710" s="5"/>
      <c r="L710" s="17"/>
      <c r="M710" s="17"/>
      <c r="N710" s="17"/>
      <c r="T710" s="17"/>
      <c r="U710" s="17"/>
      <c r="V710" s="17"/>
      <c r="AB710" s="17"/>
      <c r="AC710" s="17"/>
      <c r="AD710" s="17"/>
      <c r="AH710" s="17"/>
      <c r="AI710" s="17"/>
      <c r="AJ710" s="17"/>
      <c r="AL710" s="37"/>
      <c r="AM710" s="37"/>
      <c r="AN710" s="37"/>
      <c r="AO710" s="37"/>
      <c r="AP710" s="37"/>
      <c r="AQ710" s="37"/>
      <c r="AR710" s="37"/>
      <c r="AS710" s="37"/>
    </row>
    <row r="711">
      <c r="A711" s="5"/>
      <c r="L711" s="17"/>
      <c r="M711" s="17"/>
      <c r="N711" s="17"/>
      <c r="T711" s="17"/>
      <c r="U711" s="17"/>
      <c r="V711" s="17"/>
      <c r="AB711" s="17"/>
      <c r="AC711" s="17"/>
      <c r="AD711" s="17"/>
      <c r="AH711" s="17"/>
      <c r="AI711" s="17"/>
      <c r="AJ711" s="17"/>
      <c r="AL711" s="37"/>
      <c r="AM711" s="37"/>
      <c r="AN711" s="37"/>
      <c r="AO711" s="37"/>
      <c r="AP711" s="37"/>
      <c r="AQ711" s="37"/>
      <c r="AR711" s="37"/>
      <c r="AS711" s="37"/>
    </row>
    <row r="712">
      <c r="A712" s="5"/>
      <c r="L712" s="17"/>
      <c r="M712" s="17"/>
      <c r="N712" s="17"/>
      <c r="T712" s="17"/>
      <c r="U712" s="17"/>
      <c r="V712" s="17"/>
      <c r="AB712" s="17"/>
      <c r="AC712" s="17"/>
      <c r="AD712" s="17"/>
      <c r="AH712" s="17"/>
      <c r="AI712" s="17"/>
      <c r="AJ712" s="17"/>
      <c r="AL712" s="37"/>
      <c r="AM712" s="37"/>
      <c r="AN712" s="37"/>
      <c r="AO712" s="37"/>
      <c r="AP712" s="37"/>
      <c r="AQ712" s="37"/>
      <c r="AR712" s="37"/>
      <c r="AS712" s="37"/>
    </row>
    <row r="713">
      <c r="A713" s="5"/>
      <c r="L713" s="17"/>
      <c r="M713" s="17"/>
      <c r="N713" s="17"/>
      <c r="T713" s="17"/>
      <c r="U713" s="17"/>
      <c r="V713" s="17"/>
      <c r="AB713" s="17"/>
      <c r="AC713" s="17"/>
      <c r="AD713" s="17"/>
      <c r="AH713" s="17"/>
      <c r="AI713" s="17"/>
      <c r="AJ713" s="17"/>
      <c r="AL713" s="37"/>
      <c r="AM713" s="37"/>
      <c r="AN713" s="37"/>
      <c r="AO713" s="37"/>
      <c r="AP713" s="37"/>
      <c r="AQ713" s="37"/>
      <c r="AR713" s="37"/>
      <c r="AS713" s="37"/>
    </row>
    <row r="714">
      <c r="A714" s="5"/>
      <c r="L714" s="17"/>
      <c r="M714" s="17"/>
      <c r="N714" s="17"/>
      <c r="T714" s="17"/>
      <c r="U714" s="17"/>
      <c r="V714" s="17"/>
      <c r="AB714" s="17"/>
      <c r="AC714" s="17"/>
      <c r="AD714" s="17"/>
      <c r="AH714" s="17"/>
      <c r="AI714" s="17"/>
      <c r="AJ714" s="17"/>
      <c r="AL714" s="37"/>
      <c r="AM714" s="37"/>
      <c r="AN714" s="37"/>
      <c r="AO714" s="37"/>
      <c r="AP714" s="37"/>
      <c r="AQ714" s="37"/>
      <c r="AR714" s="37"/>
      <c r="AS714" s="37"/>
    </row>
    <row r="715">
      <c r="A715" s="5"/>
      <c r="L715" s="17"/>
      <c r="M715" s="17"/>
      <c r="N715" s="17"/>
      <c r="T715" s="17"/>
      <c r="U715" s="17"/>
      <c r="V715" s="17"/>
      <c r="AB715" s="17"/>
      <c r="AC715" s="17"/>
      <c r="AD715" s="17"/>
      <c r="AH715" s="17"/>
      <c r="AI715" s="17"/>
      <c r="AJ715" s="17"/>
      <c r="AL715" s="37"/>
      <c r="AM715" s="37"/>
      <c r="AN715" s="37"/>
      <c r="AO715" s="37"/>
      <c r="AP715" s="37"/>
      <c r="AQ715" s="37"/>
      <c r="AR715" s="37"/>
      <c r="AS715" s="37"/>
    </row>
    <row r="716">
      <c r="A716" s="5"/>
      <c r="L716" s="17"/>
      <c r="M716" s="17"/>
      <c r="N716" s="17"/>
      <c r="T716" s="17"/>
      <c r="U716" s="17"/>
      <c r="V716" s="17"/>
      <c r="AB716" s="17"/>
      <c r="AC716" s="17"/>
      <c r="AD716" s="17"/>
      <c r="AH716" s="17"/>
      <c r="AI716" s="17"/>
      <c r="AJ716" s="17"/>
      <c r="AL716" s="37"/>
      <c r="AM716" s="37"/>
      <c r="AN716" s="37"/>
      <c r="AO716" s="37"/>
      <c r="AP716" s="37"/>
      <c r="AQ716" s="37"/>
      <c r="AR716" s="37"/>
      <c r="AS716" s="37"/>
    </row>
    <row r="717">
      <c r="A717" s="5"/>
      <c r="L717" s="17"/>
      <c r="M717" s="17"/>
      <c r="N717" s="17"/>
      <c r="T717" s="17"/>
      <c r="U717" s="17"/>
      <c r="V717" s="17"/>
      <c r="AB717" s="17"/>
      <c r="AC717" s="17"/>
      <c r="AD717" s="17"/>
      <c r="AH717" s="17"/>
      <c r="AI717" s="17"/>
      <c r="AJ717" s="17"/>
      <c r="AL717" s="37"/>
      <c r="AM717" s="37"/>
      <c r="AN717" s="37"/>
      <c r="AO717" s="37"/>
      <c r="AP717" s="37"/>
      <c r="AQ717" s="37"/>
      <c r="AR717" s="37"/>
      <c r="AS717" s="37"/>
    </row>
    <row r="718">
      <c r="A718" s="5"/>
      <c r="L718" s="17"/>
      <c r="M718" s="17"/>
      <c r="N718" s="17"/>
      <c r="T718" s="17"/>
      <c r="U718" s="17"/>
      <c r="V718" s="17"/>
      <c r="AB718" s="17"/>
      <c r="AC718" s="17"/>
      <c r="AD718" s="17"/>
      <c r="AH718" s="17"/>
      <c r="AI718" s="17"/>
      <c r="AJ718" s="17"/>
      <c r="AL718" s="37"/>
      <c r="AM718" s="37"/>
      <c r="AN718" s="37"/>
      <c r="AO718" s="37"/>
      <c r="AP718" s="37"/>
      <c r="AQ718" s="37"/>
      <c r="AR718" s="37"/>
      <c r="AS718" s="37"/>
    </row>
    <row r="719">
      <c r="A719" s="5"/>
      <c r="L719" s="17"/>
      <c r="M719" s="17"/>
      <c r="N719" s="17"/>
      <c r="T719" s="17"/>
      <c r="U719" s="17"/>
      <c r="V719" s="17"/>
      <c r="AB719" s="17"/>
      <c r="AC719" s="17"/>
      <c r="AD719" s="17"/>
      <c r="AH719" s="17"/>
      <c r="AI719" s="17"/>
      <c r="AJ719" s="17"/>
      <c r="AL719" s="37"/>
      <c r="AM719" s="37"/>
      <c r="AN719" s="37"/>
      <c r="AO719" s="37"/>
      <c r="AP719" s="37"/>
      <c r="AQ719" s="37"/>
      <c r="AR719" s="37"/>
      <c r="AS719" s="37"/>
    </row>
    <row r="720">
      <c r="A720" s="5"/>
      <c r="L720" s="17"/>
      <c r="M720" s="17"/>
      <c r="N720" s="17"/>
      <c r="T720" s="17"/>
      <c r="U720" s="17"/>
      <c r="V720" s="17"/>
      <c r="AB720" s="17"/>
      <c r="AC720" s="17"/>
      <c r="AD720" s="17"/>
      <c r="AH720" s="17"/>
      <c r="AI720" s="17"/>
      <c r="AJ720" s="17"/>
      <c r="AL720" s="37"/>
      <c r="AM720" s="37"/>
      <c r="AN720" s="37"/>
      <c r="AO720" s="37"/>
      <c r="AP720" s="37"/>
      <c r="AQ720" s="37"/>
      <c r="AR720" s="37"/>
      <c r="AS720" s="37"/>
    </row>
    <row r="721">
      <c r="A721" s="5"/>
      <c r="L721" s="17"/>
      <c r="M721" s="17"/>
      <c r="N721" s="17"/>
      <c r="T721" s="17"/>
      <c r="U721" s="17"/>
      <c r="V721" s="17"/>
      <c r="AB721" s="17"/>
      <c r="AC721" s="17"/>
      <c r="AD721" s="17"/>
      <c r="AH721" s="17"/>
      <c r="AI721" s="17"/>
      <c r="AJ721" s="17"/>
      <c r="AL721" s="37"/>
      <c r="AM721" s="37"/>
      <c r="AN721" s="37"/>
      <c r="AO721" s="37"/>
      <c r="AP721" s="37"/>
      <c r="AQ721" s="37"/>
      <c r="AR721" s="37"/>
      <c r="AS721" s="37"/>
    </row>
    <row r="722">
      <c r="A722" s="5"/>
      <c r="L722" s="17"/>
      <c r="M722" s="17"/>
      <c r="N722" s="17"/>
      <c r="T722" s="17"/>
      <c r="U722" s="17"/>
      <c r="V722" s="17"/>
      <c r="AB722" s="17"/>
      <c r="AC722" s="17"/>
      <c r="AD722" s="17"/>
      <c r="AH722" s="17"/>
      <c r="AI722" s="17"/>
      <c r="AJ722" s="17"/>
      <c r="AL722" s="37"/>
      <c r="AM722" s="37"/>
      <c r="AN722" s="37"/>
      <c r="AO722" s="37"/>
      <c r="AP722" s="37"/>
      <c r="AQ722" s="37"/>
      <c r="AR722" s="37"/>
      <c r="AS722" s="37"/>
    </row>
    <row r="723">
      <c r="A723" s="5"/>
      <c r="L723" s="17"/>
      <c r="M723" s="17"/>
      <c r="N723" s="17"/>
      <c r="T723" s="17"/>
      <c r="U723" s="17"/>
      <c r="V723" s="17"/>
      <c r="AB723" s="17"/>
      <c r="AC723" s="17"/>
      <c r="AD723" s="17"/>
      <c r="AH723" s="17"/>
      <c r="AI723" s="17"/>
      <c r="AJ723" s="17"/>
      <c r="AL723" s="37"/>
      <c r="AM723" s="37"/>
      <c r="AN723" s="37"/>
      <c r="AO723" s="37"/>
      <c r="AP723" s="37"/>
      <c r="AQ723" s="37"/>
      <c r="AR723" s="37"/>
      <c r="AS723" s="37"/>
    </row>
    <row r="724">
      <c r="A724" s="5"/>
      <c r="L724" s="17"/>
      <c r="M724" s="17"/>
      <c r="N724" s="17"/>
      <c r="T724" s="17"/>
      <c r="U724" s="17"/>
      <c r="V724" s="17"/>
      <c r="AB724" s="17"/>
      <c r="AC724" s="17"/>
      <c r="AD724" s="17"/>
      <c r="AH724" s="17"/>
      <c r="AI724" s="17"/>
      <c r="AJ724" s="17"/>
      <c r="AL724" s="37"/>
      <c r="AM724" s="37"/>
      <c r="AN724" s="37"/>
      <c r="AO724" s="37"/>
      <c r="AP724" s="37"/>
      <c r="AQ724" s="37"/>
      <c r="AR724" s="37"/>
      <c r="AS724" s="37"/>
    </row>
    <row r="725">
      <c r="A725" s="5"/>
      <c r="L725" s="17"/>
      <c r="M725" s="17"/>
      <c r="N725" s="17"/>
      <c r="T725" s="17"/>
      <c r="U725" s="17"/>
      <c r="V725" s="17"/>
      <c r="AB725" s="17"/>
      <c r="AC725" s="17"/>
      <c r="AD725" s="17"/>
      <c r="AH725" s="17"/>
      <c r="AI725" s="17"/>
      <c r="AJ725" s="17"/>
      <c r="AL725" s="37"/>
      <c r="AM725" s="37"/>
      <c r="AN725" s="37"/>
      <c r="AO725" s="37"/>
      <c r="AP725" s="37"/>
      <c r="AQ725" s="37"/>
      <c r="AR725" s="37"/>
      <c r="AS725" s="37"/>
    </row>
    <row r="726">
      <c r="A726" s="5"/>
      <c r="L726" s="17"/>
      <c r="M726" s="17"/>
      <c r="N726" s="17"/>
      <c r="T726" s="17"/>
      <c r="U726" s="17"/>
      <c r="V726" s="17"/>
      <c r="AB726" s="17"/>
      <c r="AC726" s="17"/>
      <c r="AD726" s="17"/>
      <c r="AH726" s="17"/>
      <c r="AI726" s="17"/>
      <c r="AJ726" s="17"/>
      <c r="AL726" s="37"/>
      <c r="AM726" s="37"/>
      <c r="AN726" s="37"/>
      <c r="AO726" s="37"/>
      <c r="AP726" s="37"/>
      <c r="AQ726" s="37"/>
      <c r="AR726" s="37"/>
      <c r="AS726" s="37"/>
    </row>
    <row r="727">
      <c r="A727" s="5"/>
      <c r="L727" s="17"/>
      <c r="M727" s="17"/>
      <c r="N727" s="17"/>
      <c r="T727" s="17"/>
      <c r="U727" s="17"/>
      <c r="V727" s="17"/>
      <c r="AB727" s="17"/>
      <c r="AC727" s="17"/>
      <c r="AD727" s="17"/>
      <c r="AH727" s="17"/>
      <c r="AI727" s="17"/>
      <c r="AJ727" s="17"/>
      <c r="AL727" s="37"/>
      <c r="AM727" s="37"/>
      <c r="AN727" s="37"/>
      <c r="AO727" s="37"/>
      <c r="AP727" s="37"/>
      <c r="AQ727" s="37"/>
      <c r="AR727" s="37"/>
      <c r="AS727" s="37"/>
    </row>
    <row r="728">
      <c r="A728" s="5"/>
      <c r="L728" s="17"/>
      <c r="M728" s="17"/>
      <c r="N728" s="17"/>
      <c r="T728" s="17"/>
      <c r="U728" s="17"/>
      <c r="V728" s="17"/>
      <c r="AB728" s="17"/>
      <c r="AC728" s="17"/>
      <c r="AD728" s="17"/>
      <c r="AH728" s="17"/>
      <c r="AI728" s="17"/>
      <c r="AJ728" s="17"/>
      <c r="AL728" s="37"/>
      <c r="AM728" s="37"/>
      <c r="AN728" s="37"/>
      <c r="AO728" s="37"/>
      <c r="AP728" s="37"/>
      <c r="AQ728" s="37"/>
      <c r="AR728" s="37"/>
      <c r="AS728" s="37"/>
    </row>
    <row r="729">
      <c r="A729" s="5"/>
      <c r="L729" s="17"/>
      <c r="M729" s="17"/>
      <c r="N729" s="17"/>
      <c r="T729" s="17"/>
      <c r="U729" s="17"/>
      <c r="V729" s="17"/>
      <c r="AB729" s="17"/>
      <c r="AC729" s="17"/>
      <c r="AD729" s="17"/>
      <c r="AH729" s="17"/>
      <c r="AI729" s="17"/>
      <c r="AJ729" s="17"/>
      <c r="AL729" s="37"/>
      <c r="AM729" s="37"/>
      <c r="AN729" s="37"/>
      <c r="AO729" s="37"/>
      <c r="AP729" s="37"/>
      <c r="AQ729" s="37"/>
      <c r="AR729" s="37"/>
      <c r="AS729" s="37"/>
    </row>
    <row r="730">
      <c r="A730" s="5"/>
      <c r="L730" s="17"/>
      <c r="M730" s="17"/>
      <c r="N730" s="17"/>
      <c r="T730" s="17"/>
      <c r="U730" s="17"/>
      <c r="V730" s="17"/>
      <c r="AB730" s="17"/>
      <c r="AC730" s="17"/>
      <c r="AD730" s="17"/>
      <c r="AH730" s="17"/>
      <c r="AI730" s="17"/>
      <c r="AJ730" s="17"/>
      <c r="AL730" s="37"/>
      <c r="AM730" s="37"/>
      <c r="AN730" s="37"/>
      <c r="AO730" s="37"/>
      <c r="AP730" s="37"/>
      <c r="AQ730" s="37"/>
      <c r="AR730" s="37"/>
      <c r="AS730" s="37"/>
    </row>
    <row r="731">
      <c r="A731" s="5"/>
      <c r="L731" s="17"/>
      <c r="M731" s="17"/>
      <c r="N731" s="17"/>
      <c r="T731" s="17"/>
      <c r="U731" s="17"/>
      <c r="V731" s="17"/>
      <c r="AB731" s="17"/>
      <c r="AC731" s="17"/>
      <c r="AD731" s="17"/>
      <c r="AH731" s="17"/>
      <c r="AI731" s="17"/>
      <c r="AJ731" s="17"/>
      <c r="AL731" s="37"/>
      <c r="AM731" s="37"/>
      <c r="AN731" s="37"/>
      <c r="AO731" s="37"/>
      <c r="AP731" s="37"/>
      <c r="AQ731" s="37"/>
      <c r="AR731" s="37"/>
      <c r="AS731" s="37"/>
    </row>
    <row r="732">
      <c r="A732" s="5"/>
      <c r="L732" s="17"/>
      <c r="M732" s="17"/>
      <c r="N732" s="17"/>
      <c r="T732" s="17"/>
      <c r="U732" s="17"/>
      <c r="V732" s="17"/>
      <c r="AB732" s="17"/>
      <c r="AC732" s="17"/>
      <c r="AD732" s="17"/>
      <c r="AH732" s="17"/>
      <c r="AI732" s="17"/>
      <c r="AJ732" s="17"/>
      <c r="AL732" s="37"/>
      <c r="AM732" s="37"/>
      <c r="AN732" s="37"/>
      <c r="AO732" s="37"/>
      <c r="AP732" s="37"/>
      <c r="AQ732" s="37"/>
      <c r="AR732" s="37"/>
      <c r="AS732" s="37"/>
    </row>
    <row r="733">
      <c r="A733" s="5"/>
      <c r="L733" s="17"/>
      <c r="M733" s="17"/>
      <c r="N733" s="17"/>
      <c r="T733" s="17"/>
      <c r="U733" s="17"/>
      <c r="V733" s="17"/>
      <c r="AB733" s="17"/>
      <c r="AC733" s="17"/>
      <c r="AD733" s="17"/>
      <c r="AH733" s="17"/>
      <c r="AI733" s="17"/>
      <c r="AJ733" s="17"/>
      <c r="AL733" s="37"/>
      <c r="AM733" s="37"/>
      <c r="AN733" s="37"/>
      <c r="AO733" s="37"/>
      <c r="AP733" s="37"/>
      <c r="AQ733" s="37"/>
      <c r="AR733" s="37"/>
      <c r="AS733" s="37"/>
    </row>
    <row r="734">
      <c r="A734" s="5"/>
      <c r="L734" s="17"/>
      <c r="M734" s="17"/>
      <c r="N734" s="17"/>
      <c r="T734" s="17"/>
      <c r="U734" s="17"/>
      <c r="V734" s="17"/>
      <c r="AB734" s="17"/>
      <c r="AC734" s="17"/>
      <c r="AD734" s="17"/>
      <c r="AH734" s="17"/>
      <c r="AI734" s="17"/>
      <c r="AJ734" s="17"/>
      <c r="AL734" s="37"/>
      <c r="AM734" s="37"/>
      <c r="AN734" s="37"/>
      <c r="AO734" s="37"/>
      <c r="AP734" s="37"/>
      <c r="AQ734" s="37"/>
      <c r="AR734" s="37"/>
      <c r="AS734" s="37"/>
    </row>
    <row r="735">
      <c r="A735" s="5"/>
      <c r="L735" s="17"/>
      <c r="M735" s="17"/>
      <c r="N735" s="17"/>
      <c r="T735" s="17"/>
      <c r="U735" s="17"/>
      <c r="V735" s="17"/>
      <c r="AB735" s="17"/>
      <c r="AC735" s="17"/>
      <c r="AD735" s="17"/>
      <c r="AH735" s="17"/>
      <c r="AI735" s="17"/>
      <c r="AJ735" s="17"/>
      <c r="AL735" s="37"/>
      <c r="AM735" s="37"/>
      <c r="AN735" s="37"/>
      <c r="AO735" s="37"/>
      <c r="AP735" s="37"/>
      <c r="AQ735" s="37"/>
      <c r="AR735" s="37"/>
      <c r="AS735" s="37"/>
    </row>
    <row r="736">
      <c r="A736" s="5"/>
      <c r="L736" s="17"/>
      <c r="M736" s="17"/>
      <c r="N736" s="17"/>
      <c r="T736" s="17"/>
      <c r="U736" s="17"/>
      <c r="V736" s="17"/>
      <c r="AB736" s="17"/>
      <c r="AC736" s="17"/>
      <c r="AD736" s="17"/>
      <c r="AH736" s="17"/>
      <c r="AI736" s="17"/>
      <c r="AJ736" s="17"/>
      <c r="AL736" s="37"/>
      <c r="AM736" s="37"/>
      <c r="AN736" s="37"/>
      <c r="AO736" s="37"/>
      <c r="AP736" s="37"/>
      <c r="AQ736" s="37"/>
      <c r="AR736" s="37"/>
      <c r="AS736" s="37"/>
    </row>
    <row r="737">
      <c r="A737" s="5"/>
      <c r="L737" s="17"/>
      <c r="M737" s="17"/>
      <c r="N737" s="17"/>
      <c r="T737" s="17"/>
      <c r="U737" s="17"/>
      <c r="V737" s="17"/>
      <c r="AB737" s="17"/>
      <c r="AC737" s="17"/>
      <c r="AD737" s="17"/>
      <c r="AH737" s="17"/>
      <c r="AI737" s="17"/>
      <c r="AJ737" s="17"/>
      <c r="AL737" s="37"/>
      <c r="AM737" s="37"/>
      <c r="AN737" s="37"/>
      <c r="AO737" s="37"/>
      <c r="AP737" s="37"/>
      <c r="AQ737" s="37"/>
      <c r="AR737" s="37"/>
      <c r="AS737" s="37"/>
    </row>
    <row r="738">
      <c r="A738" s="5"/>
      <c r="L738" s="17"/>
      <c r="M738" s="17"/>
      <c r="N738" s="17"/>
      <c r="T738" s="17"/>
      <c r="U738" s="17"/>
      <c r="V738" s="17"/>
      <c r="AB738" s="17"/>
      <c r="AC738" s="17"/>
      <c r="AD738" s="17"/>
      <c r="AH738" s="17"/>
      <c r="AI738" s="17"/>
      <c r="AJ738" s="17"/>
      <c r="AL738" s="37"/>
      <c r="AM738" s="37"/>
      <c r="AN738" s="37"/>
      <c r="AO738" s="37"/>
      <c r="AP738" s="37"/>
      <c r="AQ738" s="37"/>
      <c r="AR738" s="37"/>
      <c r="AS738" s="37"/>
    </row>
    <row r="739">
      <c r="A739" s="5"/>
      <c r="L739" s="17"/>
      <c r="M739" s="17"/>
      <c r="N739" s="17"/>
      <c r="T739" s="17"/>
      <c r="U739" s="17"/>
      <c r="V739" s="17"/>
      <c r="AB739" s="17"/>
      <c r="AC739" s="17"/>
      <c r="AD739" s="17"/>
      <c r="AH739" s="17"/>
      <c r="AI739" s="17"/>
      <c r="AJ739" s="17"/>
      <c r="AL739" s="37"/>
      <c r="AM739" s="37"/>
      <c r="AN739" s="37"/>
      <c r="AO739" s="37"/>
      <c r="AP739" s="37"/>
      <c r="AQ739" s="37"/>
      <c r="AR739" s="37"/>
      <c r="AS739" s="37"/>
    </row>
    <row r="740">
      <c r="A740" s="5"/>
      <c r="L740" s="17"/>
      <c r="M740" s="17"/>
      <c r="N740" s="17"/>
      <c r="T740" s="17"/>
      <c r="U740" s="17"/>
      <c r="V740" s="17"/>
      <c r="AB740" s="17"/>
      <c r="AC740" s="17"/>
      <c r="AD740" s="17"/>
      <c r="AH740" s="17"/>
      <c r="AI740" s="17"/>
      <c r="AJ740" s="17"/>
      <c r="AL740" s="37"/>
      <c r="AM740" s="37"/>
      <c r="AN740" s="37"/>
      <c r="AO740" s="37"/>
      <c r="AP740" s="37"/>
      <c r="AQ740" s="37"/>
      <c r="AR740" s="37"/>
      <c r="AS740" s="37"/>
    </row>
    <row r="741">
      <c r="A741" s="5"/>
      <c r="L741" s="17"/>
      <c r="M741" s="17"/>
      <c r="N741" s="17"/>
      <c r="T741" s="17"/>
      <c r="U741" s="17"/>
      <c r="V741" s="17"/>
      <c r="AB741" s="17"/>
      <c r="AC741" s="17"/>
      <c r="AD741" s="17"/>
      <c r="AH741" s="17"/>
      <c r="AI741" s="17"/>
      <c r="AJ741" s="17"/>
      <c r="AL741" s="37"/>
      <c r="AM741" s="37"/>
      <c r="AN741" s="37"/>
      <c r="AO741" s="37"/>
      <c r="AP741" s="37"/>
      <c r="AQ741" s="37"/>
      <c r="AR741" s="37"/>
      <c r="AS741" s="37"/>
    </row>
    <row r="742">
      <c r="A742" s="5"/>
      <c r="L742" s="17"/>
      <c r="M742" s="17"/>
      <c r="N742" s="17"/>
      <c r="T742" s="17"/>
      <c r="U742" s="17"/>
      <c r="V742" s="17"/>
      <c r="AB742" s="17"/>
      <c r="AC742" s="17"/>
      <c r="AD742" s="17"/>
      <c r="AH742" s="17"/>
      <c r="AI742" s="17"/>
      <c r="AJ742" s="17"/>
      <c r="AL742" s="37"/>
      <c r="AM742" s="37"/>
      <c r="AN742" s="37"/>
      <c r="AO742" s="37"/>
      <c r="AP742" s="37"/>
      <c r="AQ742" s="37"/>
      <c r="AR742" s="37"/>
      <c r="AS742" s="37"/>
    </row>
    <row r="743">
      <c r="A743" s="5"/>
      <c r="L743" s="17"/>
      <c r="M743" s="17"/>
      <c r="N743" s="17"/>
      <c r="T743" s="17"/>
      <c r="U743" s="17"/>
      <c r="V743" s="17"/>
      <c r="AB743" s="17"/>
      <c r="AC743" s="17"/>
      <c r="AD743" s="17"/>
      <c r="AH743" s="17"/>
      <c r="AI743" s="17"/>
      <c r="AJ743" s="17"/>
      <c r="AL743" s="37"/>
      <c r="AM743" s="37"/>
      <c r="AN743" s="37"/>
      <c r="AO743" s="37"/>
      <c r="AP743" s="37"/>
      <c r="AQ743" s="37"/>
      <c r="AR743" s="37"/>
      <c r="AS743" s="37"/>
    </row>
    <row r="744">
      <c r="A744" s="5"/>
      <c r="L744" s="17"/>
      <c r="M744" s="17"/>
      <c r="N744" s="17"/>
      <c r="T744" s="17"/>
      <c r="U744" s="17"/>
      <c r="V744" s="17"/>
      <c r="AB744" s="17"/>
      <c r="AC744" s="17"/>
      <c r="AD744" s="17"/>
      <c r="AH744" s="17"/>
      <c r="AI744" s="17"/>
      <c r="AJ744" s="17"/>
      <c r="AL744" s="37"/>
      <c r="AM744" s="37"/>
      <c r="AN744" s="37"/>
      <c r="AO744" s="37"/>
      <c r="AP744" s="37"/>
      <c r="AQ744" s="37"/>
      <c r="AR744" s="37"/>
      <c r="AS744" s="37"/>
    </row>
    <row r="745">
      <c r="A745" s="5"/>
      <c r="L745" s="17"/>
      <c r="M745" s="17"/>
      <c r="N745" s="17"/>
      <c r="T745" s="17"/>
      <c r="U745" s="17"/>
      <c r="V745" s="17"/>
      <c r="AB745" s="17"/>
      <c r="AC745" s="17"/>
      <c r="AD745" s="17"/>
      <c r="AH745" s="17"/>
      <c r="AI745" s="17"/>
      <c r="AJ745" s="17"/>
      <c r="AL745" s="37"/>
      <c r="AM745" s="37"/>
      <c r="AN745" s="37"/>
      <c r="AO745" s="37"/>
      <c r="AP745" s="37"/>
      <c r="AQ745" s="37"/>
      <c r="AR745" s="37"/>
      <c r="AS745" s="37"/>
    </row>
    <row r="746">
      <c r="A746" s="5"/>
      <c r="L746" s="17"/>
      <c r="M746" s="17"/>
      <c r="N746" s="17"/>
      <c r="T746" s="17"/>
      <c r="U746" s="17"/>
      <c r="V746" s="17"/>
      <c r="AB746" s="17"/>
      <c r="AC746" s="17"/>
      <c r="AD746" s="17"/>
      <c r="AH746" s="17"/>
      <c r="AI746" s="17"/>
      <c r="AJ746" s="17"/>
      <c r="AL746" s="37"/>
      <c r="AM746" s="37"/>
      <c r="AN746" s="37"/>
      <c r="AO746" s="37"/>
      <c r="AP746" s="37"/>
      <c r="AQ746" s="37"/>
      <c r="AR746" s="37"/>
      <c r="AS746" s="37"/>
    </row>
    <row r="747">
      <c r="A747" s="5"/>
      <c r="L747" s="17"/>
      <c r="M747" s="17"/>
      <c r="N747" s="17"/>
      <c r="T747" s="17"/>
      <c r="U747" s="17"/>
      <c r="V747" s="17"/>
      <c r="AB747" s="17"/>
      <c r="AC747" s="17"/>
      <c r="AD747" s="17"/>
      <c r="AH747" s="17"/>
      <c r="AI747" s="17"/>
      <c r="AJ747" s="17"/>
      <c r="AL747" s="37"/>
      <c r="AM747" s="37"/>
      <c r="AN747" s="37"/>
      <c r="AO747" s="37"/>
      <c r="AP747" s="37"/>
      <c r="AQ747" s="37"/>
      <c r="AR747" s="37"/>
      <c r="AS747" s="37"/>
    </row>
    <row r="748">
      <c r="A748" s="5"/>
      <c r="L748" s="17"/>
      <c r="M748" s="17"/>
      <c r="N748" s="17"/>
      <c r="T748" s="17"/>
      <c r="U748" s="17"/>
      <c r="V748" s="17"/>
      <c r="AB748" s="17"/>
      <c r="AC748" s="17"/>
      <c r="AD748" s="17"/>
      <c r="AH748" s="17"/>
      <c r="AI748" s="17"/>
      <c r="AJ748" s="17"/>
      <c r="AL748" s="37"/>
      <c r="AM748" s="37"/>
      <c r="AN748" s="37"/>
      <c r="AO748" s="37"/>
      <c r="AP748" s="37"/>
      <c r="AQ748" s="37"/>
      <c r="AR748" s="37"/>
      <c r="AS748" s="37"/>
    </row>
    <row r="749">
      <c r="A749" s="5"/>
      <c r="L749" s="17"/>
      <c r="M749" s="17"/>
      <c r="N749" s="17"/>
      <c r="T749" s="17"/>
      <c r="U749" s="17"/>
      <c r="V749" s="17"/>
      <c r="AB749" s="17"/>
      <c r="AC749" s="17"/>
      <c r="AD749" s="17"/>
      <c r="AH749" s="17"/>
      <c r="AI749" s="17"/>
      <c r="AJ749" s="17"/>
      <c r="AL749" s="37"/>
      <c r="AM749" s="37"/>
      <c r="AN749" s="37"/>
      <c r="AO749" s="37"/>
      <c r="AP749" s="37"/>
      <c r="AQ749" s="37"/>
      <c r="AR749" s="37"/>
      <c r="AS749" s="37"/>
    </row>
    <row r="750">
      <c r="A750" s="5"/>
      <c r="L750" s="17"/>
      <c r="M750" s="17"/>
      <c r="N750" s="17"/>
      <c r="T750" s="17"/>
      <c r="U750" s="17"/>
      <c r="V750" s="17"/>
      <c r="AB750" s="17"/>
      <c r="AC750" s="17"/>
      <c r="AD750" s="17"/>
      <c r="AH750" s="17"/>
      <c r="AI750" s="17"/>
      <c r="AJ750" s="17"/>
      <c r="AL750" s="37"/>
      <c r="AM750" s="37"/>
      <c r="AN750" s="37"/>
      <c r="AO750" s="37"/>
      <c r="AP750" s="37"/>
      <c r="AQ750" s="37"/>
      <c r="AR750" s="37"/>
      <c r="AS750" s="37"/>
    </row>
    <row r="751">
      <c r="A751" s="5"/>
      <c r="L751" s="17"/>
      <c r="M751" s="17"/>
      <c r="N751" s="17"/>
      <c r="T751" s="17"/>
      <c r="U751" s="17"/>
      <c r="V751" s="17"/>
      <c r="AB751" s="17"/>
      <c r="AC751" s="17"/>
      <c r="AD751" s="17"/>
      <c r="AH751" s="17"/>
      <c r="AI751" s="17"/>
      <c r="AJ751" s="17"/>
      <c r="AL751" s="37"/>
      <c r="AM751" s="37"/>
      <c r="AN751" s="37"/>
      <c r="AO751" s="37"/>
      <c r="AP751" s="37"/>
      <c r="AQ751" s="37"/>
      <c r="AR751" s="37"/>
      <c r="AS751" s="37"/>
    </row>
    <row r="752">
      <c r="A752" s="5"/>
      <c r="L752" s="17"/>
      <c r="M752" s="17"/>
      <c r="N752" s="17"/>
      <c r="T752" s="17"/>
      <c r="U752" s="17"/>
      <c r="V752" s="17"/>
      <c r="AB752" s="17"/>
      <c r="AC752" s="17"/>
      <c r="AD752" s="17"/>
      <c r="AH752" s="17"/>
      <c r="AI752" s="17"/>
      <c r="AJ752" s="17"/>
      <c r="AL752" s="37"/>
      <c r="AM752" s="37"/>
      <c r="AN752" s="37"/>
      <c r="AO752" s="37"/>
      <c r="AP752" s="37"/>
      <c r="AQ752" s="37"/>
      <c r="AR752" s="37"/>
      <c r="AS752" s="37"/>
    </row>
    <row r="753">
      <c r="A753" s="5"/>
      <c r="L753" s="17"/>
      <c r="M753" s="17"/>
      <c r="N753" s="17"/>
      <c r="T753" s="17"/>
      <c r="U753" s="17"/>
      <c r="V753" s="17"/>
      <c r="AB753" s="17"/>
      <c r="AC753" s="17"/>
      <c r="AD753" s="17"/>
      <c r="AH753" s="17"/>
      <c r="AI753" s="17"/>
      <c r="AJ753" s="17"/>
      <c r="AL753" s="37"/>
      <c r="AM753" s="37"/>
      <c r="AN753" s="37"/>
      <c r="AO753" s="37"/>
      <c r="AP753" s="37"/>
      <c r="AQ753" s="37"/>
      <c r="AR753" s="37"/>
      <c r="AS753" s="37"/>
    </row>
    <row r="754">
      <c r="A754" s="5"/>
      <c r="L754" s="17"/>
      <c r="M754" s="17"/>
      <c r="N754" s="17"/>
      <c r="T754" s="17"/>
      <c r="U754" s="17"/>
      <c r="V754" s="17"/>
      <c r="AB754" s="17"/>
      <c r="AC754" s="17"/>
      <c r="AD754" s="17"/>
      <c r="AH754" s="17"/>
      <c r="AI754" s="17"/>
      <c r="AJ754" s="17"/>
      <c r="AL754" s="37"/>
      <c r="AM754" s="37"/>
      <c r="AN754" s="37"/>
      <c r="AO754" s="37"/>
      <c r="AP754" s="37"/>
      <c r="AQ754" s="37"/>
      <c r="AR754" s="37"/>
      <c r="AS754" s="37"/>
    </row>
    <row r="755">
      <c r="A755" s="5"/>
      <c r="L755" s="17"/>
      <c r="M755" s="17"/>
      <c r="N755" s="17"/>
      <c r="T755" s="17"/>
      <c r="U755" s="17"/>
      <c r="V755" s="17"/>
      <c r="AB755" s="17"/>
      <c r="AC755" s="17"/>
      <c r="AD755" s="17"/>
      <c r="AH755" s="17"/>
      <c r="AI755" s="17"/>
      <c r="AJ755" s="17"/>
      <c r="AL755" s="37"/>
      <c r="AM755" s="37"/>
      <c r="AN755" s="37"/>
      <c r="AO755" s="37"/>
      <c r="AP755" s="37"/>
      <c r="AQ755" s="37"/>
      <c r="AR755" s="37"/>
      <c r="AS755" s="37"/>
    </row>
    <row r="756">
      <c r="A756" s="5"/>
      <c r="L756" s="17"/>
      <c r="M756" s="17"/>
      <c r="N756" s="17"/>
      <c r="T756" s="17"/>
      <c r="U756" s="17"/>
      <c r="V756" s="17"/>
      <c r="AB756" s="17"/>
      <c r="AC756" s="17"/>
      <c r="AD756" s="17"/>
      <c r="AH756" s="17"/>
      <c r="AI756" s="17"/>
      <c r="AJ756" s="17"/>
      <c r="AL756" s="37"/>
      <c r="AM756" s="37"/>
      <c r="AN756" s="37"/>
      <c r="AO756" s="37"/>
      <c r="AP756" s="37"/>
      <c r="AQ756" s="37"/>
      <c r="AR756" s="37"/>
      <c r="AS756" s="37"/>
    </row>
    <row r="757">
      <c r="A757" s="5"/>
      <c r="L757" s="17"/>
      <c r="M757" s="17"/>
      <c r="N757" s="17"/>
      <c r="T757" s="17"/>
      <c r="U757" s="17"/>
      <c r="V757" s="17"/>
      <c r="AB757" s="17"/>
      <c r="AC757" s="17"/>
      <c r="AD757" s="17"/>
      <c r="AH757" s="17"/>
      <c r="AI757" s="17"/>
      <c r="AJ757" s="17"/>
      <c r="AL757" s="37"/>
      <c r="AM757" s="37"/>
      <c r="AN757" s="37"/>
      <c r="AO757" s="37"/>
      <c r="AP757" s="37"/>
      <c r="AQ757" s="37"/>
      <c r="AR757" s="37"/>
      <c r="AS757" s="37"/>
    </row>
    <row r="758">
      <c r="A758" s="5"/>
      <c r="L758" s="17"/>
      <c r="M758" s="17"/>
      <c r="N758" s="17"/>
      <c r="T758" s="17"/>
      <c r="U758" s="17"/>
      <c r="V758" s="17"/>
      <c r="AB758" s="17"/>
      <c r="AC758" s="17"/>
      <c r="AD758" s="17"/>
      <c r="AH758" s="17"/>
      <c r="AI758" s="17"/>
      <c r="AJ758" s="17"/>
      <c r="AL758" s="37"/>
      <c r="AM758" s="37"/>
      <c r="AN758" s="37"/>
      <c r="AO758" s="37"/>
      <c r="AP758" s="37"/>
      <c r="AQ758" s="37"/>
      <c r="AR758" s="37"/>
      <c r="AS758" s="37"/>
    </row>
    <row r="759">
      <c r="A759" s="5"/>
      <c r="L759" s="17"/>
      <c r="M759" s="17"/>
      <c r="N759" s="17"/>
      <c r="T759" s="17"/>
      <c r="U759" s="17"/>
      <c r="V759" s="17"/>
      <c r="AB759" s="17"/>
      <c r="AC759" s="17"/>
      <c r="AD759" s="17"/>
      <c r="AH759" s="17"/>
      <c r="AI759" s="17"/>
      <c r="AJ759" s="17"/>
      <c r="AL759" s="37"/>
      <c r="AM759" s="37"/>
      <c r="AN759" s="37"/>
      <c r="AO759" s="37"/>
      <c r="AP759" s="37"/>
      <c r="AQ759" s="37"/>
      <c r="AR759" s="37"/>
      <c r="AS759" s="37"/>
    </row>
    <row r="760">
      <c r="A760" s="5"/>
      <c r="L760" s="17"/>
      <c r="M760" s="17"/>
      <c r="N760" s="17"/>
      <c r="T760" s="17"/>
      <c r="U760" s="17"/>
      <c r="V760" s="17"/>
      <c r="AB760" s="17"/>
      <c r="AC760" s="17"/>
      <c r="AD760" s="17"/>
      <c r="AH760" s="17"/>
      <c r="AI760" s="17"/>
      <c r="AJ760" s="17"/>
      <c r="AL760" s="37"/>
      <c r="AM760" s="37"/>
      <c r="AN760" s="37"/>
      <c r="AO760" s="37"/>
      <c r="AP760" s="37"/>
      <c r="AQ760" s="37"/>
      <c r="AR760" s="37"/>
      <c r="AS760" s="37"/>
    </row>
    <row r="761">
      <c r="A761" s="5"/>
      <c r="L761" s="17"/>
      <c r="M761" s="17"/>
      <c r="N761" s="17"/>
      <c r="T761" s="17"/>
      <c r="U761" s="17"/>
      <c r="V761" s="17"/>
      <c r="AB761" s="17"/>
      <c r="AC761" s="17"/>
      <c r="AD761" s="17"/>
      <c r="AH761" s="17"/>
      <c r="AI761" s="17"/>
      <c r="AJ761" s="17"/>
      <c r="AL761" s="37"/>
      <c r="AM761" s="37"/>
      <c r="AN761" s="37"/>
      <c r="AO761" s="37"/>
      <c r="AP761" s="37"/>
      <c r="AQ761" s="37"/>
      <c r="AR761" s="37"/>
      <c r="AS761" s="37"/>
    </row>
    <row r="762">
      <c r="A762" s="5"/>
      <c r="L762" s="17"/>
      <c r="M762" s="17"/>
      <c r="N762" s="17"/>
      <c r="T762" s="17"/>
      <c r="U762" s="17"/>
      <c r="V762" s="17"/>
      <c r="AB762" s="17"/>
      <c r="AC762" s="17"/>
      <c r="AD762" s="17"/>
      <c r="AH762" s="17"/>
      <c r="AI762" s="17"/>
      <c r="AJ762" s="17"/>
      <c r="AL762" s="37"/>
      <c r="AM762" s="37"/>
      <c r="AN762" s="37"/>
      <c r="AO762" s="37"/>
      <c r="AP762" s="37"/>
      <c r="AQ762" s="37"/>
      <c r="AR762" s="37"/>
      <c r="AS762" s="37"/>
    </row>
    <row r="763">
      <c r="A763" s="5"/>
      <c r="L763" s="17"/>
      <c r="M763" s="17"/>
      <c r="N763" s="17"/>
      <c r="T763" s="17"/>
      <c r="U763" s="17"/>
      <c r="V763" s="17"/>
      <c r="AB763" s="17"/>
      <c r="AC763" s="17"/>
      <c r="AD763" s="17"/>
      <c r="AH763" s="17"/>
      <c r="AI763" s="17"/>
      <c r="AJ763" s="17"/>
      <c r="AL763" s="37"/>
      <c r="AM763" s="37"/>
      <c r="AN763" s="37"/>
      <c r="AO763" s="37"/>
      <c r="AP763" s="37"/>
      <c r="AQ763" s="37"/>
      <c r="AR763" s="37"/>
      <c r="AS763" s="37"/>
    </row>
    <row r="764">
      <c r="A764" s="5"/>
      <c r="L764" s="17"/>
      <c r="M764" s="17"/>
      <c r="N764" s="17"/>
      <c r="T764" s="17"/>
      <c r="U764" s="17"/>
      <c r="V764" s="17"/>
      <c r="AB764" s="17"/>
      <c r="AC764" s="17"/>
      <c r="AD764" s="17"/>
      <c r="AH764" s="17"/>
      <c r="AI764" s="17"/>
      <c r="AJ764" s="17"/>
      <c r="AL764" s="37"/>
      <c r="AM764" s="37"/>
      <c r="AN764" s="37"/>
      <c r="AO764" s="37"/>
      <c r="AP764" s="37"/>
      <c r="AQ764" s="37"/>
      <c r="AR764" s="37"/>
      <c r="AS764" s="37"/>
    </row>
    <row r="765">
      <c r="A765" s="5"/>
      <c r="L765" s="17"/>
      <c r="M765" s="17"/>
      <c r="N765" s="17"/>
      <c r="T765" s="17"/>
      <c r="U765" s="17"/>
      <c r="V765" s="17"/>
      <c r="AB765" s="17"/>
      <c r="AC765" s="17"/>
      <c r="AD765" s="17"/>
      <c r="AH765" s="17"/>
      <c r="AI765" s="17"/>
      <c r="AJ765" s="17"/>
      <c r="AL765" s="37"/>
      <c r="AM765" s="37"/>
      <c r="AN765" s="37"/>
      <c r="AO765" s="37"/>
      <c r="AP765" s="37"/>
      <c r="AQ765" s="37"/>
      <c r="AR765" s="37"/>
      <c r="AS765" s="37"/>
    </row>
    <row r="766">
      <c r="A766" s="5"/>
      <c r="L766" s="17"/>
      <c r="M766" s="17"/>
      <c r="N766" s="17"/>
      <c r="T766" s="17"/>
      <c r="U766" s="17"/>
      <c r="V766" s="17"/>
      <c r="AB766" s="17"/>
      <c r="AC766" s="17"/>
      <c r="AD766" s="17"/>
      <c r="AH766" s="17"/>
      <c r="AI766" s="17"/>
      <c r="AJ766" s="17"/>
      <c r="AL766" s="37"/>
      <c r="AM766" s="37"/>
      <c r="AN766" s="37"/>
      <c r="AO766" s="37"/>
      <c r="AP766" s="37"/>
      <c r="AQ766" s="37"/>
      <c r="AR766" s="37"/>
      <c r="AS766" s="37"/>
    </row>
    <row r="767">
      <c r="A767" s="5"/>
      <c r="L767" s="17"/>
      <c r="M767" s="17"/>
      <c r="N767" s="17"/>
      <c r="T767" s="17"/>
      <c r="U767" s="17"/>
      <c r="V767" s="17"/>
      <c r="AB767" s="17"/>
      <c r="AC767" s="17"/>
      <c r="AD767" s="17"/>
      <c r="AH767" s="17"/>
      <c r="AI767" s="17"/>
      <c r="AJ767" s="17"/>
      <c r="AL767" s="37"/>
      <c r="AM767" s="37"/>
      <c r="AN767" s="37"/>
      <c r="AO767" s="37"/>
      <c r="AP767" s="37"/>
      <c r="AQ767" s="37"/>
      <c r="AR767" s="37"/>
      <c r="AS767" s="37"/>
    </row>
    <row r="768">
      <c r="A768" s="5"/>
      <c r="L768" s="17"/>
      <c r="M768" s="17"/>
      <c r="N768" s="17"/>
      <c r="T768" s="17"/>
      <c r="U768" s="17"/>
      <c r="V768" s="17"/>
      <c r="AB768" s="17"/>
      <c r="AC768" s="17"/>
      <c r="AD768" s="17"/>
      <c r="AH768" s="17"/>
      <c r="AI768" s="17"/>
      <c r="AJ768" s="17"/>
      <c r="AL768" s="37"/>
      <c r="AM768" s="37"/>
      <c r="AN768" s="37"/>
      <c r="AO768" s="37"/>
      <c r="AP768" s="37"/>
      <c r="AQ768" s="37"/>
      <c r="AR768" s="37"/>
      <c r="AS768" s="37"/>
    </row>
    <row r="769">
      <c r="A769" s="5"/>
      <c r="L769" s="17"/>
      <c r="M769" s="17"/>
      <c r="N769" s="17"/>
      <c r="T769" s="17"/>
      <c r="U769" s="17"/>
      <c r="V769" s="17"/>
      <c r="AB769" s="17"/>
      <c r="AC769" s="17"/>
      <c r="AD769" s="17"/>
      <c r="AH769" s="17"/>
      <c r="AI769" s="17"/>
      <c r="AJ769" s="17"/>
      <c r="AL769" s="37"/>
      <c r="AM769" s="37"/>
      <c r="AN769" s="37"/>
      <c r="AO769" s="37"/>
      <c r="AP769" s="37"/>
      <c r="AQ769" s="37"/>
      <c r="AR769" s="37"/>
      <c r="AS769" s="37"/>
    </row>
    <row r="770">
      <c r="A770" s="5"/>
      <c r="L770" s="17"/>
      <c r="M770" s="17"/>
      <c r="N770" s="17"/>
      <c r="T770" s="17"/>
      <c r="U770" s="17"/>
      <c r="V770" s="17"/>
      <c r="AB770" s="17"/>
      <c r="AC770" s="17"/>
      <c r="AD770" s="17"/>
      <c r="AH770" s="17"/>
      <c r="AI770" s="17"/>
      <c r="AJ770" s="17"/>
      <c r="AL770" s="37"/>
      <c r="AM770" s="37"/>
      <c r="AN770" s="37"/>
      <c r="AO770" s="37"/>
      <c r="AP770" s="37"/>
      <c r="AQ770" s="37"/>
      <c r="AR770" s="37"/>
      <c r="AS770" s="37"/>
    </row>
    <row r="771">
      <c r="A771" s="5"/>
      <c r="L771" s="17"/>
      <c r="M771" s="17"/>
      <c r="N771" s="17"/>
      <c r="T771" s="17"/>
      <c r="U771" s="17"/>
      <c r="V771" s="17"/>
      <c r="AB771" s="17"/>
      <c r="AC771" s="17"/>
      <c r="AD771" s="17"/>
      <c r="AH771" s="17"/>
      <c r="AI771" s="17"/>
      <c r="AJ771" s="17"/>
      <c r="AL771" s="37"/>
      <c r="AM771" s="37"/>
      <c r="AN771" s="37"/>
      <c r="AO771" s="37"/>
      <c r="AP771" s="37"/>
      <c r="AQ771" s="37"/>
      <c r="AR771" s="37"/>
      <c r="AS771" s="37"/>
    </row>
    <row r="772">
      <c r="A772" s="5"/>
      <c r="L772" s="17"/>
      <c r="M772" s="17"/>
      <c r="N772" s="17"/>
      <c r="T772" s="17"/>
      <c r="U772" s="17"/>
      <c r="V772" s="17"/>
      <c r="AB772" s="17"/>
      <c r="AC772" s="17"/>
      <c r="AD772" s="17"/>
      <c r="AH772" s="17"/>
      <c r="AI772" s="17"/>
      <c r="AJ772" s="17"/>
      <c r="AL772" s="37"/>
      <c r="AM772" s="37"/>
      <c r="AN772" s="37"/>
      <c r="AO772" s="37"/>
      <c r="AP772" s="37"/>
      <c r="AQ772" s="37"/>
      <c r="AR772" s="37"/>
      <c r="AS772" s="37"/>
    </row>
    <row r="773">
      <c r="A773" s="5"/>
      <c r="L773" s="17"/>
      <c r="M773" s="17"/>
      <c r="N773" s="17"/>
      <c r="T773" s="17"/>
      <c r="U773" s="17"/>
      <c r="V773" s="17"/>
      <c r="AB773" s="17"/>
      <c r="AC773" s="17"/>
      <c r="AD773" s="17"/>
      <c r="AH773" s="17"/>
      <c r="AI773" s="17"/>
      <c r="AJ773" s="17"/>
      <c r="AL773" s="37"/>
      <c r="AM773" s="37"/>
      <c r="AN773" s="37"/>
      <c r="AO773" s="37"/>
      <c r="AP773" s="37"/>
      <c r="AQ773" s="37"/>
      <c r="AR773" s="37"/>
      <c r="AS773" s="37"/>
    </row>
    <row r="774">
      <c r="A774" s="5"/>
      <c r="L774" s="17"/>
      <c r="M774" s="17"/>
      <c r="N774" s="17"/>
      <c r="T774" s="17"/>
      <c r="U774" s="17"/>
      <c r="V774" s="17"/>
      <c r="AB774" s="17"/>
      <c r="AC774" s="17"/>
      <c r="AD774" s="17"/>
      <c r="AH774" s="17"/>
      <c r="AI774" s="17"/>
      <c r="AJ774" s="17"/>
      <c r="AL774" s="37"/>
      <c r="AM774" s="37"/>
      <c r="AN774" s="37"/>
      <c r="AO774" s="37"/>
      <c r="AP774" s="37"/>
      <c r="AQ774" s="37"/>
      <c r="AR774" s="37"/>
      <c r="AS774" s="37"/>
    </row>
    <row r="775">
      <c r="A775" s="5"/>
      <c r="L775" s="17"/>
      <c r="M775" s="17"/>
      <c r="N775" s="17"/>
      <c r="T775" s="17"/>
      <c r="U775" s="17"/>
      <c r="V775" s="17"/>
      <c r="AB775" s="17"/>
      <c r="AC775" s="17"/>
      <c r="AD775" s="17"/>
      <c r="AH775" s="17"/>
      <c r="AI775" s="17"/>
      <c r="AJ775" s="17"/>
      <c r="AL775" s="37"/>
      <c r="AM775" s="37"/>
      <c r="AN775" s="37"/>
      <c r="AO775" s="37"/>
      <c r="AP775" s="37"/>
      <c r="AQ775" s="37"/>
      <c r="AR775" s="37"/>
      <c r="AS775" s="37"/>
    </row>
    <row r="776">
      <c r="A776" s="5"/>
      <c r="L776" s="17"/>
      <c r="M776" s="17"/>
      <c r="N776" s="17"/>
      <c r="T776" s="17"/>
      <c r="U776" s="17"/>
      <c r="V776" s="17"/>
      <c r="AB776" s="17"/>
      <c r="AC776" s="17"/>
      <c r="AD776" s="17"/>
      <c r="AH776" s="17"/>
      <c r="AI776" s="17"/>
      <c r="AJ776" s="17"/>
      <c r="AL776" s="37"/>
      <c r="AM776" s="37"/>
      <c r="AN776" s="37"/>
      <c r="AO776" s="37"/>
      <c r="AP776" s="37"/>
      <c r="AQ776" s="37"/>
      <c r="AR776" s="37"/>
      <c r="AS776" s="37"/>
    </row>
    <row r="777">
      <c r="A777" s="5"/>
      <c r="L777" s="17"/>
      <c r="M777" s="17"/>
      <c r="N777" s="17"/>
      <c r="T777" s="17"/>
      <c r="U777" s="17"/>
      <c r="V777" s="17"/>
      <c r="AB777" s="17"/>
      <c r="AC777" s="17"/>
      <c r="AD777" s="17"/>
      <c r="AH777" s="17"/>
      <c r="AI777" s="17"/>
      <c r="AJ777" s="17"/>
      <c r="AL777" s="37"/>
      <c r="AM777" s="37"/>
      <c r="AN777" s="37"/>
      <c r="AO777" s="37"/>
      <c r="AP777" s="37"/>
      <c r="AQ777" s="37"/>
      <c r="AR777" s="37"/>
      <c r="AS777" s="37"/>
    </row>
    <row r="778">
      <c r="A778" s="5"/>
      <c r="L778" s="17"/>
      <c r="M778" s="17"/>
      <c r="N778" s="17"/>
      <c r="T778" s="17"/>
      <c r="U778" s="17"/>
      <c r="V778" s="17"/>
      <c r="AB778" s="17"/>
      <c r="AC778" s="17"/>
      <c r="AD778" s="17"/>
      <c r="AH778" s="17"/>
      <c r="AI778" s="17"/>
      <c r="AJ778" s="17"/>
      <c r="AL778" s="37"/>
      <c r="AM778" s="37"/>
      <c r="AN778" s="37"/>
      <c r="AO778" s="37"/>
      <c r="AP778" s="37"/>
      <c r="AQ778" s="37"/>
      <c r="AR778" s="37"/>
      <c r="AS778" s="37"/>
    </row>
    <row r="779">
      <c r="A779" s="5"/>
      <c r="L779" s="17"/>
      <c r="M779" s="17"/>
      <c r="N779" s="17"/>
      <c r="T779" s="17"/>
      <c r="U779" s="17"/>
      <c r="V779" s="17"/>
      <c r="AB779" s="17"/>
      <c r="AC779" s="17"/>
      <c r="AD779" s="17"/>
      <c r="AH779" s="17"/>
      <c r="AI779" s="17"/>
      <c r="AJ779" s="17"/>
      <c r="AL779" s="37"/>
      <c r="AM779" s="37"/>
      <c r="AN779" s="37"/>
      <c r="AO779" s="37"/>
      <c r="AP779" s="37"/>
      <c r="AQ779" s="37"/>
      <c r="AR779" s="37"/>
      <c r="AS779" s="37"/>
    </row>
    <row r="780">
      <c r="A780" s="5"/>
      <c r="L780" s="17"/>
      <c r="M780" s="17"/>
      <c r="N780" s="17"/>
      <c r="T780" s="17"/>
      <c r="U780" s="17"/>
      <c r="V780" s="17"/>
      <c r="AB780" s="17"/>
      <c r="AC780" s="17"/>
      <c r="AD780" s="17"/>
      <c r="AH780" s="17"/>
      <c r="AI780" s="17"/>
      <c r="AJ780" s="17"/>
      <c r="AL780" s="37"/>
      <c r="AM780" s="37"/>
      <c r="AN780" s="37"/>
      <c r="AO780" s="37"/>
      <c r="AP780" s="37"/>
      <c r="AQ780" s="37"/>
      <c r="AR780" s="37"/>
      <c r="AS780" s="37"/>
    </row>
    <row r="781">
      <c r="A781" s="5"/>
      <c r="L781" s="17"/>
      <c r="M781" s="17"/>
      <c r="N781" s="17"/>
      <c r="T781" s="17"/>
      <c r="U781" s="17"/>
      <c r="V781" s="17"/>
      <c r="AB781" s="17"/>
      <c r="AC781" s="17"/>
      <c r="AD781" s="17"/>
      <c r="AH781" s="17"/>
      <c r="AI781" s="17"/>
      <c r="AJ781" s="17"/>
      <c r="AL781" s="37"/>
      <c r="AM781" s="37"/>
      <c r="AN781" s="37"/>
      <c r="AO781" s="37"/>
      <c r="AP781" s="37"/>
      <c r="AQ781" s="37"/>
      <c r="AR781" s="37"/>
      <c r="AS781" s="37"/>
    </row>
    <row r="782">
      <c r="A782" s="5"/>
      <c r="L782" s="17"/>
      <c r="M782" s="17"/>
      <c r="N782" s="17"/>
      <c r="T782" s="17"/>
      <c r="U782" s="17"/>
      <c r="V782" s="17"/>
      <c r="AB782" s="17"/>
      <c r="AC782" s="17"/>
      <c r="AD782" s="17"/>
      <c r="AH782" s="17"/>
      <c r="AI782" s="17"/>
      <c r="AJ782" s="17"/>
      <c r="AL782" s="37"/>
      <c r="AM782" s="37"/>
      <c r="AN782" s="37"/>
      <c r="AO782" s="37"/>
      <c r="AP782" s="37"/>
      <c r="AQ782" s="37"/>
      <c r="AR782" s="37"/>
      <c r="AS782" s="37"/>
    </row>
    <row r="783">
      <c r="A783" s="5"/>
      <c r="L783" s="17"/>
      <c r="M783" s="17"/>
      <c r="N783" s="17"/>
      <c r="T783" s="17"/>
      <c r="U783" s="17"/>
      <c r="V783" s="17"/>
      <c r="AB783" s="17"/>
      <c r="AC783" s="17"/>
      <c r="AD783" s="17"/>
      <c r="AH783" s="17"/>
      <c r="AI783" s="17"/>
      <c r="AJ783" s="17"/>
      <c r="AL783" s="37"/>
      <c r="AM783" s="37"/>
      <c r="AN783" s="37"/>
      <c r="AO783" s="37"/>
      <c r="AP783" s="37"/>
      <c r="AQ783" s="37"/>
      <c r="AR783" s="37"/>
      <c r="AS783" s="37"/>
    </row>
    <row r="784">
      <c r="A784" s="5"/>
      <c r="L784" s="17"/>
      <c r="M784" s="17"/>
      <c r="N784" s="17"/>
      <c r="T784" s="17"/>
      <c r="U784" s="17"/>
      <c r="V784" s="17"/>
      <c r="AB784" s="17"/>
      <c r="AC784" s="17"/>
      <c r="AD784" s="17"/>
      <c r="AH784" s="17"/>
      <c r="AI784" s="17"/>
      <c r="AJ784" s="17"/>
      <c r="AL784" s="37"/>
      <c r="AM784" s="37"/>
      <c r="AN784" s="37"/>
      <c r="AO784" s="37"/>
      <c r="AP784" s="37"/>
      <c r="AQ784" s="37"/>
      <c r="AR784" s="37"/>
      <c r="AS784" s="37"/>
    </row>
    <row r="785">
      <c r="A785" s="5"/>
      <c r="L785" s="17"/>
      <c r="M785" s="17"/>
      <c r="N785" s="17"/>
      <c r="T785" s="17"/>
      <c r="U785" s="17"/>
      <c r="V785" s="17"/>
      <c r="AB785" s="17"/>
      <c r="AC785" s="17"/>
      <c r="AD785" s="17"/>
      <c r="AH785" s="17"/>
      <c r="AI785" s="17"/>
      <c r="AJ785" s="17"/>
      <c r="AL785" s="37"/>
      <c r="AM785" s="37"/>
      <c r="AN785" s="37"/>
      <c r="AO785" s="37"/>
      <c r="AP785" s="37"/>
      <c r="AQ785" s="37"/>
      <c r="AR785" s="37"/>
      <c r="AS785" s="37"/>
    </row>
    <row r="786">
      <c r="A786" s="5"/>
      <c r="L786" s="17"/>
      <c r="M786" s="17"/>
      <c r="N786" s="17"/>
      <c r="T786" s="17"/>
      <c r="U786" s="17"/>
      <c r="V786" s="17"/>
      <c r="AB786" s="17"/>
      <c r="AC786" s="17"/>
      <c r="AD786" s="17"/>
      <c r="AH786" s="17"/>
      <c r="AI786" s="17"/>
      <c r="AJ786" s="17"/>
      <c r="AL786" s="37"/>
      <c r="AM786" s="37"/>
      <c r="AN786" s="37"/>
      <c r="AO786" s="37"/>
      <c r="AP786" s="37"/>
      <c r="AQ786" s="37"/>
      <c r="AR786" s="37"/>
      <c r="AS786" s="37"/>
    </row>
    <row r="787">
      <c r="A787" s="5"/>
      <c r="L787" s="17"/>
      <c r="M787" s="17"/>
      <c r="N787" s="17"/>
      <c r="T787" s="17"/>
      <c r="U787" s="17"/>
      <c r="V787" s="17"/>
      <c r="AB787" s="17"/>
      <c r="AC787" s="17"/>
      <c r="AD787" s="17"/>
      <c r="AH787" s="17"/>
      <c r="AI787" s="17"/>
      <c r="AJ787" s="17"/>
      <c r="AL787" s="37"/>
      <c r="AM787" s="37"/>
      <c r="AN787" s="37"/>
      <c r="AO787" s="37"/>
      <c r="AP787" s="37"/>
      <c r="AQ787" s="37"/>
      <c r="AR787" s="37"/>
      <c r="AS787" s="37"/>
    </row>
    <row r="788">
      <c r="A788" s="5"/>
      <c r="L788" s="17"/>
      <c r="M788" s="17"/>
      <c r="N788" s="17"/>
      <c r="T788" s="17"/>
      <c r="U788" s="17"/>
      <c r="V788" s="17"/>
      <c r="AB788" s="17"/>
      <c r="AC788" s="17"/>
      <c r="AD788" s="17"/>
      <c r="AH788" s="17"/>
      <c r="AI788" s="17"/>
      <c r="AJ788" s="17"/>
      <c r="AL788" s="37"/>
      <c r="AM788" s="37"/>
      <c r="AN788" s="37"/>
      <c r="AO788" s="37"/>
      <c r="AP788" s="37"/>
      <c r="AQ788" s="37"/>
      <c r="AR788" s="37"/>
      <c r="AS788" s="37"/>
    </row>
    <row r="789">
      <c r="A789" s="5"/>
      <c r="L789" s="17"/>
      <c r="M789" s="17"/>
      <c r="N789" s="17"/>
      <c r="T789" s="17"/>
      <c r="U789" s="17"/>
      <c r="V789" s="17"/>
      <c r="AB789" s="17"/>
      <c r="AC789" s="17"/>
      <c r="AD789" s="17"/>
      <c r="AH789" s="17"/>
      <c r="AI789" s="17"/>
      <c r="AJ789" s="17"/>
      <c r="AL789" s="37"/>
      <c r="AM789" s="37"/>
      <c r="AN789" s="37"/>
      <c r="AO789" s="37"/>
      <c r="AP789" s="37"/>
      <c r="AQ789" s="37"/>
      <c r="AR789" s="37"/>
      <c r="AS789" s="37"/>
    </row>
    <row r="790">
      <c r="A790" s="5"/>
      <c r="L790" s="17"/>
      <c r="M790" s="17"/>
      <c r="N790" s="17"/>
      <c r="T790" s="17"/>
      <c r="U790" s="17"/>
      <c r="V790" s="17"/>
      <c r="AB790" s="17"/>
      <c r="AC790" s="17"/>
      <c r="AD790" s="17"/>
      <c r="AH790" s="17"/>
      <c r="AI790" s="17"/>
      <c r="AJ790" s="17"/>
      <c r="AL790" s="37"/>
      <c r="AM790" s="37"/>
      <c r="AN790" s="37"/>
      <c r="AO790" s="37"/>
      <c r="AP790" s="37"/>
      <c r="AQ790" s="37"/>
      <c r="AR790" s="37"/>
      <c r="AS790" s="37"/>
    </row>
    <row r="791">
      <c r="A791" s="5"/>
      <c r="L791" s="17"/>
      <c r="M791" s="17"/>
      <c r="N791" s="17"/>
      <c r="T791" s="17"/>
      <c r="U791" s="17"/>
      <c r="V791" s="17"/>
      <c r="AB791" s="17"/>
      <c r="AC791" s="17"/>
      <c r="AD791" s="17"/>
      <c r="AH791" s="17"/>
      <c r="AI791" s="17"/>
      <c r="AJ791" s="17"/>
      <c r="AL791" s="37"/>
      <c r="AM791" s="37"/>
      <c r="AN791" s="37"/>
      <c r="AO791" s="37"/>
      <c r="AP791" s="37"/>
      <c r="AQ791" s="37"/>
      <c r="AR791" s="37"/>
      <c r="AS791" s="37"/>
    </row>
    <row r="792">
      <c r="A792" s="5"/>
      <c r="L792" s="17"/>
      <c r="M792" s="17"/>
      <c r="N792" s="17"/>
      <c r="T792" s="17"/>
      <c r="U792" s="17"/>
      <c r="V792" s="17"/>
      <c r="AB792" s="17"/>
      <c r="AC792" s="17"/>
      <c r="AD792" s="17"/>
      <c r="AH792" s="17"/>
      <c r="AI792" s="17"/>
      <c r="AJ792" s="17"/>
      <c r="AL792" s="37"/>
      <c r="AM792" s="37"/>
      <c r="AN792" s="37"/>
      <c r="AO792" s="37"/>
      <c r="AP792" s="37"/>
      <c r="AQ792" s="37"/>
      <c r="AR792" s="37"/>
      <c r="AS792" s="37"/>
    </row>
    <row r="793">
      <c r="A793" s="5"/>
      <c r="L793" s="17"/>
      <c r="M793" s="17"/>
      <c r="N793" s="17"/>
      <c r="T793" s="17"/>
      <c r="U793" s="17"/>
      <c r="V793" s="17"/>
      <c r="AB793" s="17"/>
      <c r="AC793" s="17"/>
      <c r="AD793" s="17"/>
      <c r="AH793" s="17"/>
      <c r="AI793" s="17"/>
      <c r="AJ793" s="17"/>
      <c r="AL793" s="37"/>
      <c r="AM793" s="37"/>
      <c r="AN793" s="37"/>
      <c r="AO793" s="37"/>
      <c r="AP793" s="37"/>
      <c r="AQ793" s="37"/>
      <c r="AR793" s="37"/>
      <c r="AS793" s="37"/>
    </row>
    <row r="794">
      <c r="A794" s="5"/>
      <c r="L794" s="17"/>
      <c r="M794" s="17"/>
      <c r="N794" s="17"/>
      <c r="T794" s="17"/>
      <c r="U794" s="17"/>
      <c r="V794" s="17"/>
      <c r="AB794" s="17"/>
      <c r="AC794" s="17"/>
      <c r="AD794" s="17"/>
      <c r="AH794" s="17"/>
      <c r="AI794" s="17"/>
      <c r="AJ794" s="17"/>
      <c r="AL794" s="37"/>
      <c r="AM794" s="37"/>
      <c r="AN794" s="37"/>
      <c r="AO794" s="37"/>
      <c r="AP794" s="37"/>
      <c r="AQ794" s="37"/>
      <c r="AR794" s="37"/>
      <c r="AS794" s="37"/>
    </row>
    <row r="795">
      <c r="A795" s="5"/>
      <c r="L795" s="17"/>
      <c r="M795" s="17"/>
      <c r="N795" s="17"/>
      <c r="T795" s="17"/>
      <c r="U795" s="17"/>
      <c r="V795" s="17"/>
      <c r="AB795" s="17"/>
      <c r="AC795" s="17"/>
      <c r="AD795" s="17"/>
      <c r="AH795" s="17"/>
      <c r="AI795" s="17"/>
      <c r="AJ795" s="17"/>
      <c r="AL795" s="37"/>
      <c r="AM795" s="37"/>
      <c r="AN795" s="37"/>
      <c r="AO795" s="37"/>
      <c r="AP795" s="37"/>
      <c r="AQ795" s="37"/>
      <c r="AR795" s="37"/>
      <c r="AS795" s="37"/>
    </row>
    <row r="796">
      <c r="A796" s="5"/>
      <c r="L796" s="17"/>
      <c r="M796" s="17"/>
      <c r="N796" s="17"/>
      <c r="T796" s="17"/>
      <c r="U796" s="17"/>
      <c r="V796" s="17"/>
      <c r="AB796" s="17"/>
      <c r="AC796" s="17"/>
      <c r="AD796" s="17"/>
      <c r="AH796" s="17"/>
      <c r="AI796" s="17"/>
      <c r="AJ796" s="17"/>
      <c r="AL796" s="37"/>
      <c r="AM796" s="37"/>
      <c r="AN796" s="37"/>
      <c r="AO796" s="37"/>
      <c r="AP796" s="37"/>
      <c r="AQ796" s="37"/>
      <c r="AR796" s="37"/>
      <c r="AS796" s="37"/>
    </row>
    <row r="797">
      <c r="A797" s="5"/>
      <c r="L797" s="17"/>
      <c r="M797" s="17"/>
      <c r="N797" s="17"/>
      <c r="T797" s="17"/>
      <c r="U797" s="17"/>
      <c r="V797" s="17"/>
      <c r="AB797" s="17"/>
      <c r="AC797" s="17"/>
      <c r="AD797" s="17"/>
      <c r="AH797" s="17"/>
      <c r="AI797" s="17"/>
      <c r="AJ797" s="17"/>
      <c r="AL797" s="37"/>
      <c r="AM797" s="37"/>
      <c r="AN797" s="37"/>
      <c r="AO797" s="37"/>
      <c r="AP797" s="37"/>
      <c r="AQ797" s="37"/>
      <c r="AR797" s="37"/>
      <c r="AS797" s="37"/>
    </row>
    <row r="798">
      <c r="A798" s="5"/>
      <c r="L798" s="17"/>
      <c r="M798" s="17"/>
      <c r="N798" s="17"/>
      <c r="T798" s="17"/>
      <c r="U798" s="17"/>
      <c r="V798" s="17"/>
      <c r="AB798" s="17"/>
      <c r="AC798" s="17"/>
      <c r="AD798" s="17"/>
      <c r="AH798" s="17"/>
      <c r="AI798" s="17"/>
      <c r="AJ798" s="17"/>
      <c r="AL798" s="37"/>
      <c r="AM798" s="37"/>
      <c r="AN798" s="37"/>
      <c r="AO798" s="37"/>
      <c r="AP798" s="37"/>
      <c r="AQ798" s="37"/>
      <c r="AR798" s="37"/>
      <c r="AS798" s="37"/>
    </row>
    <row r="799">
      <c r="A799" s="5"/>
      <c r="L799" s="17"/>
      <c r="M799" s="17"/>
      <c r="N799" s="17"/>
      <c r="T799" s="17"/>
      <c r="U799" s="17"/>
      <c r="V799" s="17"/>
      <c r="AB799" s="17"/>
      <c r="AC799" s="17"/>
      <c r="AD799" s="17"/>
      <c r="AH799" s="17"/>
      <c r="AI799" s="17"/>
      <c r="AJ799" s="17"/>
      <c r="AL799" s="37"/>
      <c r="AM799" s="37"/>
      <c r="AN799" s="37"/>
      <c r="AO799" s="37"/>
      <c r="AP799" s="37"/>
      <c r="AQ799" s="37"/>
      <c r="AR799" s="37"/>
      <c r="AS799" s="37"/>
    </row>
    <row r="800">
      <c r="A800" s="5"/>
      <c r="L800" s="17"/>
      <c r="M800" s="17"/>
      <c r="N800" s="17"/>
      <c r="T800" s="17"/>
      <c r="U800" s="17"/>
      <c r="V800" s="17"/>
      <c r="AB800" s="17"/>
      <c r="AC800" s="17"/>
      <c r="AD800" s="17"/>
      <c r="AH800" s="17"/>
      <c r="AI800" s="17"/>
      <c r="AJ800" s="17"/>
      <c r="AL800" s="37"/>
      <c r="AM800" s="37"/>
      <c r="AN800" s="37"/>
      <c r="AO800" s="37"/>
      <c r="AP800" s="37"/>
      <c r="AQ800" s="37"/>
      <c r="AR800" s="37"/>
      <c r="AS800" s="37"/>
    </row>
    <row r="801">
      <c r="A801" s="5"/>
      <c r="L801" s="17"/>
      <c r="M801" s="17"/>
      <c r="N801" s="17"/>
      <c r="T801" s="17"/>
      <c r="U801" s="17"/>
      <c r="V801" s="17"/>
      <c r="AB801" s="17"/>
      <c r="AC801" s="17"/>
      <c r="AD801" s="17"/>
      <c r="AH801" s="17"/>
      <c r="AI801" s="17"/>
      <c r="AJ801" s="17"/>
      <c r="AL801" s="37"/>
      <c r="AM801" s="37"/>
      <c r="AN801" s="37"/>
      <c r="AO801" s="37"/>
      <c r="AP801" s="37"/>
      <c r="AQ801" s="37"/>
      <c r="AR801" s="37"/>
      <c r="AS801" s="37"/>
    </row>
    <row r="802">
      <c r="A802" s="5"/>
      <c r="L802" s="17"/>
      <c r="M802" s="17"/>
      <c r="N802" s="17"/>
      <c r="T802" s="17"/>
      <c r="U802" s="17"/>
      <c r="V802" s="17"/>
      <c r="AB802" s="17"/>
      <c r="AC802" s="17"/>
      <c r="AD802" s="17"/>
      <c r="AH802" s="17"/>
      <c r="AI802" s="17"/>
      <c r="AJ802" s="17"/>
      <c r="AL802" s="37"/>
      <c r="AM802" s="37"/>
      <c r="AN802" s="37"/>
      <c r="AO802" s="37"/>
      <c r="AP802" s="37"/>
      <c r="AQ802" s="37"/>
      <c r="AR802" s="37"/>
      <c r="AS802" s="37"/>
    </row>
    <row r="803">
      <c r="A803" s="5"/>
      <c r="L803" s="17"/>
      <c r="M803" s="17"/>
      <c r="N803" s="17"/>
      <c r="T803" s="17"/>
      <c r="U803" s="17"/>
      <c r="V803" s="17"/>
      <c r="AB803" s="17"/>
      <c r="AC803" s="17"/>
      <c r="AD803" s="17"/>
      <c r="AH803" s="17"/>
      <c r="AI803" s="17"/>
      <c r="AJ803" s="17"/>
      <c r="AL803" s="37"/>
      <c r="AM803" s="37"/>
      <c r="AN803" s="37"/>
      <c r="AO803" s="37"/>
      <c r="AP803" s="37"/>
      <c r="AQ803" s="37"/>
      <c r="AR803" s="37"/>
      <c r="AS803" s="37"/>
    </row>
    <row r="804">
      <c r="A804" s="5"/>
      <c r="L804" s="17"/>
      <c r="M804" s="17"/>
      <c r="N804" s="17"/>
      <c r="T804" s="17"/>
      <c r="U804" s="17"/>
      <c r="V804" s="17"/>
      <c r="AB804" s="17"/>
      <c r="AC804" s="17"/>
      <c r="AD804" s="17"/>
      <c r="AH804" s="17"/>
      <c r="AI804" s="17"/>
      <c r="AJ804" s="17"/>
      <c r="AL804" s="37"/>
      <c r="AM804" s="37"/>
      <c r="AN804" s="37"/>
      <c r="AO804" s="37"/>
      <c r="AP804" s="37"/>
      <c r="AQ804" s="37"/>
      <c r="AR804" s="37"/>
      <c r="AS804" s="37"/>
    </row>
    <row r="805">
      <c r="A805" s="5"/>
      <c r="L805" s="17"/>
      <c r="M805" s="17"/>
      <c r="N805" s="17"/>
      <c r="T805" s="17"/>
      <c r="U805" s="17"/>
      <c r="V805" s="17"/>
      <c r="AB805" s="17"/>
      <c r="AC805" s="17"/>
      <c r="AD805" s="17"/>
      <c r="AH805" s="17"/>
      <c r="AI805" s="17"/>
      <c r="AJ805" s="17"/>
      <c r="AL805" s="37"/>
      <c r="AM805" s="37"/>
      <c r="AN805" s="37"/>
      <c r="AO805" s="37"/>
      <c r="AP805" s="37"/>
      <c r="AQ805" s="37"/>
      <c r="AR805" s="37"/>
      <c r="AS805" s="37"/>
    </row>
    <row r="806">
      <c r="A806" s="5"/>
      <c r="L806" s="17"/>
      <c r="M806" s="17"/>
      <c r="N806" s="17"/>
      <c r="T806" s="17"/>
      <c r="U806" s="17"/>
      <c r="V806" s="17"/>
      <c r="AB806" s="17"/>
      <c r="AC806" s="17"/>
      <c r="AD806" s="17"/>
      <c r="AH806" s="17"/>
      <c r="AI806" s="17"/>
      <c r="AJ806" s="17"/>
      <c r="AL806" s="37"/>
      <c r="AM806" s="37"/>
      <c r="AN806" s="37"/>
      <c r="AO806" s="37"/>
      <c r="AP806" s="37"/>
      <c r="AQ806" s="37"/>
      <c r="AR806" s="37"/>
      <c r="AS806" s="37"/>
    </row>
    <row r="807">
      <c r="A807" s="5"/>
      <c r="L807" s="17"/>
      <c r="M807" s="17"/>
      <c r="N807" s="17"/>
      <c r="T807" s="17"/>
      <c r="U807" s="17"/>
      <c r="V807" s="17"/>
      <c r="AB807" s="17"/>
      <c r="AC807" s="17"/>
      <c r="AD807" s="17"/>
      <c r="AH807" s="17"/>
      <c r="AI807" s="17"/>
      <c r="AJ807" s="17"/>
      <c r="AL807" s="37"/>
      <c r="AM807" s="37"/>
      <c r="AN807" s="37"/>
      <c r="AO807" s="37"/>
      <c r="AP807" s="37"/>
      <c r="AQ807" s="37"/>
      <c r="AR807" s="37"/>
      <c r="AS807" s="37"/>
    </row>
    <row r="808">
      <c r="A808" s="5"/>
      <c r="L808" s="17"/>
      <c r="M808" s="17"/>
      <c r="N808" s="17"/>
      <c r="T808" s="17"/>
      <c r="U808" s="17"/>
      <c r="V808" s="17"/>
      <c r="AB808" s="17"/>
      <c r="AC808" s="17"/>
      <c r="AD808" s="17"/>
      <c r="AH808" s="17"/>
      <c r="AI808" s="17"/>
      <c r="AJ808" s="17"/>
      <c r="AL808" s="37"/>
      <c r="AM808" s="37"/>
      <c r="AN808" s="37"/>
      <c r="AO808" s="37"/>
      <c r="AP808" s="37"/>
      <c r="AQ808" s="37"/>
      <c r="AR808" s="37"/>
      <c r="AS808" s="37"/>
    </row>
    <row r="809">
      <c r="A809" s="5"/>
      <c r="L809" s="17"/>
      <c r="M809" s="17"/>
      <c r="N809" s="17"/>
      <c r="T809" s="17"/>
      <c r="U809" s="17"/>
      <c r="V809" s="17"/>
      <c r="AB809" s="17"/>
      <c r="AC809" s="17"/>
      <c r="AD809" s="17"/>
      <c r="AH809" s="17"/>
      <c r="AI809" s="17"/>
      <c r="AJ809" s="17"/>
      <c r="AL809" s="37"/>
      <c r="AM809" s="37"/>
      <c r="AN809" s="37"/>
      <c r="AO809" s="37"/>
      <c r="AP809" s="37"/>
      <c r="AQ809" s="37"/>
      <c r="AR809" s="37"/>
      <c r="AS809" s="37"/>
    </row>
    <row r="810">
      <c r="A810" s="5"/>
      <c r="L810" s="17"/>
      <c r="M810" s="17"/>
      <c r="N810" s="17"/>
      <c r="T810" s="17"/>
      <c r="U810" s="17"/>
      <c r="V810" s="17"/>
      <c r="AB810" s="17"/>
      <c r="AC810" s="17"/>
      <c r="AD810" s="17"/>
      <c r="AH810" s="17"/>
      <c r="AI810" s="17"/>
      <c r="AJ810" s="17"/>
      <c r="AL810" s="37"/>
      <c r="AM810" s="37"/>
      <c r="AN810" s="37"/>
      <c r="AO810" s="37"/>
      <c r="AP810" s="37"/>
      <c r="AQ810" s="37"/>
      <c r="AR810" s="37"/>
      <c r="AS810" s="37"/>
    </row>
    <row r="811">
      <c r="A811" s="5"/>
      <c r="L811" s="17"/>
      <c r="M811" s="17"/>
      <c r="N811" s="17"/>
      <c r="T811" s="17"/>
      <c r="U811" s="17"/>
      <c r="V811" s="17"/>
      <c r="AB811" s="17"/>
      <c r="AC811" s="17"/>
      <c r="AD811" s="17"/>
      <c r="AH811" s="17"/>
      <c r="AI811" s="17"/>
      <c r="AJ811" s="17"/>
      <c r="AL811" s="37"/>
      <c r="AM811" s="37"/>
      <c r="AN811" s="37"/>
      <c r="AO811" s="37"/>
      <c r="AP811" s="37"/>
      <c r="AQ811" s="37"/>
      <c r="AR811" s="37"/>
      <c r="AS811" s="37"/>
    </row>
    <row r="812">
      <c r="A812" s="5"/>
      <c r="L812" s="17"/>
      <c r="M812" s="17"/>
      <c r="N812" s="17"/>
      <c r="T812" s="17"/>
      <c r="U812" s="17"/>
      <c r="V812" s="17"/>
      <c r="AB812" s="17"/>
      <c r="AC812" s="17"/>
      <c r="AD812" s="17"/>
      <c r="AH812" s="17"/>
      <c r="AI812" s="17"/>
      <c r="AJ812" s="17"/>
      <c r="AL812" s="37"/>
      <c r="AM812" s="37"/>
      <c r="AN812" s="37"/>
      <c r="AO812" s="37"/>
      <c r="AP812" s="37"/>
      <c r="AQ812" s="37"/>
      <c r="AR812" s="37"/>
      <c r="AS812" s="37"/>
    </row>
    <row r="813">
      <c r="A813" s="5"/>
      <c r="L813" s="17"/>
      <c r="M813" s="17"/>
      <c r="N813" s="17"/>
      <c r="T813" s="17"/>
      <c r="U813" s="17"/>
      <c r="V813" s="17"/>
      <c r="AB813" s="17"/>
      <c r="AC813" s="17"/>
      <c r="AD813" s="17"/>
      <c r="AH813" s="17"/>
      <c r="AI813" s="17"/>
      <c r="AJ813" s="17"/>
      <c r="AL813" s="37"/>
      <c r="AM813" s="37"/>
      <c r="AN813" s="37"/>
      <c r="AO813" s="37"/>
      <c r="AP813" s="37"/>
      <c r="AQ813" s="37"/>
      <c r="AR813" s="37"/>
      <c r="AS813" s="37"/>
    </row>
    <row r="814">
      <c r="A814" s="5"/>
      <c r="L814" s="17"/>
      <c r="M814" s="17"/>
      <c r="N814" s="17"/>
      <c r="T814" s="17"/>
      <c r="U814" s="17"/>
      <c r="V814" s="17"/>
      <c r="AB814" s="17"/>
      <c r="AC814" s="17"/>
      <c r="AD814" s="17"/>
      <c r="AH814" s="17"/>
      <c r="AI814" s="17"/>
      <c r="AJ814" s="17"/>
      <c r="AL814" s="37"/>
      <c r="AM814" s="37"/>
      <c r="AN814" s="37"/>
      <c r="AO814" s="37"/>
      <c r="AP814" s="37"/>
      <c r="AQ814" s="37"/>
      <c r="AR814" s="37"/>
      <c r="AS814" s="37"/>
    </row>
    <row r="815">
      <c r="A815" s="5"/>
      <c r="L815" s="17"/>
      <c r="M815" s="17"/>
      <c r="N815" s="17"/>
      <c r="T815" s="17"/>
      <c r="U815" s="17"/>
      <c r="V815" s="17"/>
      <c r="AB815" s="17"/>
      <c r="AC815" s="17"/>
      <c r="AD815" s="17"/>
      <c r="AH815" s="17"/>
      <c r="AI815" s="17"/>
      <c r="AJ815" s="17"/>
      <c r="AL815" s="37"/>
      <c r="AM815" s="37"/>
      <c r="AN815" s="37"/>
      <c r="AO815" s="37"/>
      <c r="AP815" s="37"/>
      <c r="AQ815" s="37"/>
      <c r="AR815" s="37"/>
      <c r="AS815" s="37"/>
    </row>
    <row r="816">
      <c r="A816" s="5"/>
      <c r="L816" s="17"/>
      <c r="M816" s="17"/>
      <c r="N816" s="17"/>
      <c r="T816" s="17"/>
      <c r="U816" s="17"/>
      <c r="V816" s="17"/>
      <c r="AB816" s="17"/>
      <c r="AC816" s="17"/>
      <c r="AD816" s="17"/>
      <c r="AH816" s="17"/>
      <c r="AI816" s="17"/>
      <c r="AJ816" s="17"/>
      <c r="AL816" s="37"/>
      <c r="AM816" s="37"/>
      <c r="AN816" s="37"/>
      <c r="AO816" s="37"/>
      <c r="AP816" s="37"/>
      <c r="AQ816" s="37"/>
      <c r="AR816" s="37"/>
      <c r="AS816" s="37"/>
    </row>
    <row r="817">
      <c r="A817" s="5"/>
      <c r="L817" s="17"/>
      <c r="M817" s="17"/>
      <c r="N817" s="17"/>
      <c r="T817" s="17"/>
      <c r="U817" s="17"/>
      <c r="V817" s="17"/>
      <c r="AB817" s="17"/>
      <c r="AC817" s="17"/>
      <c r="AD817" s="17"/>
      <c r="AH817" s="17"/>
      <c r="AI817" s="17"/>
      <c r="AJ817" s="17"/>
      <c r="AL817" s="37"/>
      <c r="AM817" s="37"/>
      <c r="AN817" s="37"/>
      <c r="AO817" s="37"/>
      <c r="AP817" s="37"/>
      <c r="AQ817" s="37"/>
      <c r="AR817" s="37"/>
      <c r="AS817" s="37"/>
    </row>
    <row r="818">
      <c r="A818" s="5"/>
      <c r="L818" s="17"/>
      <c r="M818" s="17"/>
      <c r="N818" s="17"/>
      <c r="T818" s="17"/>
      <c r="U818" s="17"/>
      <c r="V818" s="17"/>
      <c r="AB818" s="17"/>
      <c r="AC818" s="17"/>
      <c r="AD818" s="17"/>
      <c r="AH818" s="17"/>
      <c r="AI818" s="17"/>
      <c r="AJ818" s="17"/>
      <c r="AL818" s="37"/>
      <c r="AM818" s="37"/>
      <c r="AN818" s="37"/>
      <c r="AO818" s="37"/>
      <c r="AP818" s="37"/>
      <c r="AQ818" s="37"/>
      <c r="AR818" s="37"/>
      <c r="AS818" s="37"/>
    </row>
    <row r="819">
      <c r="A819" s="5"/>
      <c r="L819" s="17"/>
      <c r="M819" s="17"/>
      <c r="N819" s="17"/>
      <c r="T819" s="17"/>
      <c r="U819" s="17"/>
      <c r="V819" s="17"/>
      <c r="AB819" s="17"/>
      <c r="AC819" s="17"/>
      <c r="AD819" s="17"/>
      <c r="AH819" s="17"/>
      <c r="AI819" s="17"/>
      <c r="AJ819" s="17"/>
      <c r="AL819" s="37"/>
      <c r="AM819" s="37"/>
      <c r="AN819" s="37"/>
      <c r="AO819" s="37"/>
      <c r="AP819" s="37"/>
      <c r="AQ819" s="37"/>
      <c r="AR819" s="37"/>
      <c r="AS819" s="37"/>
    </row>
    <row r="820">
      <c r="A820" s="5"/>
      <c r="L820" s="17"/>
      <c r="M820" s="17"/>
      <c r="N820" s="17"/>
      <c r="T820" s="17"/>
      <c r="U820" s="17"/>
      <c r="V820" s="17"/>
      <c r="AB820" s="17"/>
      <c r="AC820" s="17"/>
      <c r="AD820" s="17"/>
      <c r="AH820" s="17"/>
      <c r="AI820" s="17"/>
      <c r="AJ820" s="17"/>
      <c r="AL820" s="37"/>
      <c r="AM820" s="37"/>
      <c r="AN820" s="37"/>
      <c r="AO820" s="37"/>
      <c r="AP820" s="37"/>
      <c r="AQ820" s="37"/>
      <c r="AR820" s="37"/>
      <c r="AS820" s="37"/>
    </row>
    <row r="821">
      <c r="A821" s="5"/>
      <c r="L821" s="17"/>
      <c r="M821" s="17"/>
      <c r="N821" s="17"/>
      <c r="T821" s="17"/>
      <c r="U821" s="17"/>
      <c r="V821" s="17"/>
      <c r="AB821" s="17"/>
      <c r="AC821" s="17"/>
      <c r="AD821" s="17"/>
      <c r="AH821" s="17"/>
      <c r="AI821" s="17"/>
      <c r="AJ821" s="17"/>
      <c r="AL821" s="37"/>
      <c r="AM821" s="37"/>
      <c r="AN821" s="37"/>
      <c r="AO821" s="37"/>
      <c r="AP821" s="37"/>
      <c r="AQ821" s="37"/>
      <c r="AR821" s="37"/>
      <c r="AS821" s="37"/>
    </row>
    <row r="822">
      <c r="A822" s="5"/>
      <c r="L822" s="17"/>
      <c r="M822" s="17"/>
      <c r="N822" s="17"/>
      <c r="T822" s="17"/>
      <c r="U822" s="17"/>
      <c r="V822" s="17"/>
      <c r="AB822" s="17"/>
      <c r="AC822" s="17"/>
      <c r="AD822" s="17"/>
      <c r="AH822" s="17"/>
      <c r="AI822" s="17"/>
      <c r="AJ822" s="17"/>
      <c r="AL822" s="37"/>
      <c r="AM822" s="37"/>
      <c r="AN822" s="37"/>
      <c r="AO822" s="37"/>
      <c r="AP822" s="37"/>
      <c r="AQ822" s="37"/>
      <c r="AR822" s="37"/>
      <c r="AS822" s="37"/>
    </row>
    <row r="823">
      <c r="A823" s="5"/>
      <c r="L823" s="17"/>
      <c r="M823" s="17"/>
      <c r="N823" s="17"/>
      <c r="T823" s="17"/>
      <c r="U823" s="17"/>
      <c r="V823" s="17"/>
      <c r="AB823" s="17"/>
      <c r="AC823" s="17"/>
      <c r="AD823" s="17"/>
      <c r="AH823" s="17"/>
      <c r="AI823" s="17"/>
      <c r="AJ823" s="17"/>
      <c r="AL823" s="37"/>
      <c r="AM823" s="37"/>
      <c r="AN823" s="37"/>
      <c r="AO823" s="37"/>
      <c r="AP823" s="37"/>
      <c r="AQ823" s="37"/>
      <c r="AR823" s="37"/>
      <c r="AS823" s="37"/>
    </row>
    <row r="824">
      <c r="A824" s="5"/>
      <c r="L824" s="17"/>
      <c r="M824" s="17"/>
      <c r="N824" s="17"/>
      <c r="T824" s="17"/>
      <c r="U824" s="17"/>
      <c r="V824" s="17"/>
      <c r="AB824" s="17"/>
      <c r="AC824" s="17"/>
      <c r="AD824" s="17"/>
      <c r="AH824" s="17"/>
      <c r="AI824" s="17"/>
      <c r="AJ824" s="17"/>
      <c r="AL824" s="37"/>
      <c r="AM824" s="37"/>
      <c r="AN824" s="37"/>
      <c r="AO824" s="37"/>
      <c r="AP824" s="37"/>
      <c r="AQ824" s="37"/>
      <c r="AR824" s="37"/>
      <c r="AS824" s="37"/>
    </row>
    <row r="825">
      <c r="A825" s="5"/>
      <c r="L825" s="17"/>
      <c r="M825" s="17"/>
      <c r="N825" s="17"/>
      <c r="T825" s="17"/>
      <c r="U825" s="17"/>
      <c r="V825" s="17"/>
      <c r="AB825" s="17"/>
      <c r="AC825" s="17"/>
      <c r="AD825" s="17"/>
      <c r="AH825" s="17"/>
      <c r="AI825" s="17"/>
      <c r="AJ825" s="17"/>
      <c r="AL825" s="37"/>
      <c r="AM825" s="37"/>
      <c r="AN825" s="37"/>
      <c r="AO825" s="37"/>
      <c r="AP825" s="37"/>
      <c r="AQ825" s="37"/>
      <c r="AR825" s="37"/>
      <c r="AS825" s="37"/>
    </row>
    <row r="826">
      <c r="A826" s="5"/>
      <c r="L826" s="17"/>
      <c r="M826" s="17"/>
      <c r="N826" s="17"/>
      <c r="T826" s="17"/>
      <c r="U826" s="17"/>
      <c r="V826" s="17"/>
      <c r="AB826" s="17"/>
      <c r="AC826" s="17"/>
      <c r="AD826" s="17"/>
      <c r="AH826" s="17"/>
      <c r="AI826" s="17"/>
      <c r="AJ826" s="17"/>
      <c r="AL826" s="37"/>
      <c r="AM826" s="37"/>
      <c r="AN826" s="37"/>
      <c r="AO826" s="37"/>
      <c r="AP826" s="37"/>
      <c r="AQ826" s="37"/>
      <c r="AR826" s="37"/>
      <c r="AS826" s="37"/>
    </row>
    <row r="827">
      <c r="A827" s="5"/>
      <c r="L827" s="17"/>
      <c r="M827" s="17"/>
      <c r="N827" s="17"/>
      <c r="T827" s="17"/>
      <c r="U827" s="17"/>
      <c r="V827" s="17"/>
      <c r="AB827" s="17"/>
      <c r="AC827" s="17"/>
      <c r="AD827" s="17"/>
      <c r="AH827" s="17"/>
      <c r="AI827" s="17"/>
      <c r="AJ827" s="17"/>
      <c r="AL827" s="37"/>
      <c r="AM827" s="37"/>
      <c r="AN827" s="37"/>
      <c r="AO827" s="37"/>
      <c r="AP827" s="37"/>
      <c r="AQ827" s="37"/>
      <c r="AR827" s="37"/>
      <c r="AS827" s="37"/>
    </row>
    <row r="828">
      <c r="A828" s="5"/>
      <c r="L828" s="17"/>
      <c r="M828" s="17"/>
      <c r="N828" s="17"/>
      <c r="T828" s="17"/>
      <c r="U828" s="17"/>
      <c r="V828" s="17"/>
      <c r="AB828" s="17"/>
      <c r="AC828" s="17"/>
      <c r="AD828" s="17"/>
      <c r="AH828" s="17"/>
      <c r="AI828" s="17"/>
      <c r="AJ828" s="17"/>
      <c r="AL828" s="37"/>
      <c r="AM828" s="37"/>
      <c r="AN828" s="37"/>
      <c r="AO828" s="37"/>
      <c r="AP828" s="37"/>
      <c r="AQ828" s="37"/>
      <c r="AR828" s="37"/>
      <c r="AS828" s="37"/>
    </row>
    <row r="829">
      <c r="A829" s="5"/>
      <c r="L829" s="17"/>
      <c r="M829" s="17"/>
      <c r="N829" s="17"/>
      <c r="T829" s="17"/>
      <c r="U829" s="17"/>
      <c r="V829" s="17"/>
      <c r="AB829" s="17"/>
      <c r="AC829" s="17"/>
      <c r="AD829" s="17"/>
      <c r="AH829" s="17"/>
      <c r="AI829" s="17"/>
      <c r="AJ829" s="17"/>
      <c r="AL829" s="37"/>
      <c r="AM829" s="37"/>
      <c r="AN829" s="37"/>
      <c r="AO829" s="37"/>
      <c r="AP829" s="37"/>
      <c r="AQ829" s="37"/>
      <c r="AR829" s="37"/>
      <c r="AS829" s="37"/>
    </row>
    <row r="830">
      <c r="A830" s="5"/>
      <c r="L830" s="17"/>
      <c r="M830" s="17"/>
      <c r="N830" s="17"/>
      <c r="T830" s="17"/>
      <c r="U830" s="17"/>
      <c r="V830" s="17"/>
      <c r="AB830" s="17"/>
      <c r="AC830" s="17"/>
      <c r="AD830" s="17"/>
      <c r="AH830" s="17"/>
      <c r="AI830" s="17"/>
      <c r="AJ830" s="17"/>
      <c r="AL830" s="37"/>
      <c r="AM830" s="37"/>
      <c r="AN830" s="37"/>
      <c r="AO830" s="37"/>
      <c r="AP830" s="37"/>
      <c r="AQ830" s="37"/>
      <c r="AR830" s="37"/>
      <c r="AS830" s="37"/>
    </row>
    <row r="831">
      <c r="A831" s="5"/>
      <c r="L831" s="17"/>
      <c r="M831" s="17"/>
      <c r="N831" s="17"/>
      <c r="T831" s="17"/>
      <c r="U831" s="17"/>
      <c r="V831" s="17"/>
      <c r="AB831" s="17"/>
      <c r="AC831" s="17"/>
      <c r="AD831" s="17"/>
      <c r="AH831" s="17"/>
      <c r="AI831" s="17"/>
      <c r="AJ831" s="17"/>
      <c r="AL831" s="37"/>
      <c r="AM831" s="37"/>
      <c r="AN831" s="37"/>
      <c r="AO831" s="37"/>
      <c r="AP831" s="37"/>
      <c r="AQ831" s="37"/>
      <c r="AR831" s="37"/>
      <c r="AS831" s="37"/>
    </row>
    <row r="832">
      <c r="A832" s="5"/>
      <c r="L832" s="17"/>
      <c r="M832" s="17"/>
      <c r="N832" s="17"/>
      <c r="T832" s="17"/>
      <c r="U832" s="17"/>
      <c r="V832" s="17"/>
      <c r="AB832" s="17"/>
      <c r="AC832" s="17"/>
      <c r="AD832" s="17"/>
      <c r="AH832" s="17"/>
      <c r="AI832" s="17"/>
      <c r="AJ832" s="17"/>
      <c r="AL832" s="37"/>
      <c r="AM832" s="37"/>
      <c r="AN832" s="37"/>
      <c r="AO832" s="37"/>
      <c r="AP832" s="37"/>
      <c r="AQ832" s="37"/>
      <c r="AR832" s="37"/>
      <c r="AS832" s="37"/>
    </row>
    <row r="833">
      <c r="A833" s="5"/>
      <c r="L833" s="17"/>
      <c r="M833" s="17"/>
      <c r="N833" s="17"/>
      <c r="T833" s="17"/>
      <c r="U833" s="17"/>
      <c r="V833" s="17"/>
      <c r="AB833" s="17"/>
      <c r="AC833" s="17"/>
      <c r="AD833" s="17"/>
      <c r="AH833" s="17"/>
      <c r="AI833" s="17"/>
      <c r="AJ833" s="17"/>
      <c r="AL833" s="37"/>
      <c r="AM833" s="37"/>
      <c r="AN833" s="37"/>
      <c r="AO833" s="37"/>
      <c r="AP833" s="37"/>
      <c r="AQ833" s="37"/>
      <c r="AR833" s="37"/>
      <c r="AS833" s="37"/>
    </row>
    <row r="834">
      <c r="A834" s="5"/>
      <c r="L834" s="17"/>
      <c r="M834" s="17"/>
      <c r="N834" s="17"/>
      <c r="T834" s="17"/>
      <c r="U834" s="17"/>
      <c r="V834" s="17"/>
      <c r="AB834" s="17"/>
      <c r="AC834" s="17"/>
      <c r="AD834" s="17"/>
      <c r="AH834" s="17"/>
      <c r="AI834" s="17"/>
      <c r="AJ834" s="17"/>
      <c r="AL834" s="37"/>
      <c r="AM834" s="37"/>
      <c r="AN834" s="37"/>
      <c r="AO834" s="37"/>
      <c r="AP834" s="37"/>
      <c r="AQ834" s="37"/>
      <c r="AR834" s="37"/>
      <c r="AS834" s="37"/>
    </row>
    <row r="835">
      <c r="A835" s="5"/>
      <c r="L835" s="17"/>
      <c r="M835" s="17"/>
      <c r="N835" s="17"/>
      <c r="T835" s="17"/>
      <c r="U835" s="17"/>
      <c r="V835" s="17"/>
      <c r="AB835" s="17"/>
      <c r="AC835" s="17"/>
      <c r="AD835" s="17"/>
      <c r="AH835" s="17"/>
      <c r="AI835" s="17"/>
      <c r="AJ835" s="17"/>
      <c r="AL835" s="37"/>
      <c r="AM835" s="37"/>
      <c r="AN835" s="37"/>
      <c r="AO835" s="37"/>
      <c r="AP835" s="37"/>
      <c r="AQ835" s="37"/>
      <c r="AR835" s="37"/>
      <c r="AS835" s="37"/>
    </row>
    <row r="836">
      <c r="A836" s="5"/>
      <c r="L836" s="17"/>
      <c r="M836" s="17"/>
      <c r="N836" s="17"/>
      <c r="T836" s="17"/>
      <c r="U836" s="17"/>
      <c r="V836" s="17"/>
      <c r="AB836" s="17"/>
      <c r="AC836" s="17"/>
      <c r="AD836" s="17"/>
      <c r="AH836" s="17"/>
      <c r="AI836" s="17"/>
      <c r="AJ836" s="17"/>
      <c r="AL836" s="37"/>
      <c r="AM836" s="37"/>
      <c r="AN836" s="37"/>
      <c r="AO836" s="37"/>
      <c r="AP836" s="37"/>
      <c r="AQ836" s="37"/>
      <c r="AR836" s="37"/>
      <c r="AS836" s="37"/>
    </row>
    <row r="837">
      <c r="A837" s="5"/>
      <c r="L837" s="17"/>
      <c r="M837" s="17"/>
      <c r="N837" s="17"/>
      <c r="T837" s="17"/>
      <c r="U837" s="17"/>
      <c r="V837" s="17"/>
      <c r="AB837" s="17"/>
      <c r="AC837" s="17"/>
      <c r="AD837" s="17"/>
      <c r="AH837" s="17"/>
      <c r="AI837" s="17"/>
      <c r="AJ837" s="17"/>
      <c r="AL837" s="37"/>
      <c r="AM837" s="37"/>
      <c r="AN837" s="37"/>
      <c r="AO837" s="37"/>
      <c r="AP837" s="37"/>
      <c r="AQ837" s="37"/>
      <c r="AR837" s="37"/>
      <c r="AS837" s="37"/>
    </row>
    <row r="838">
      <c r="A838" s="5"/>
      <c r="L838" s="17"/>
      <c r="M838" s="17"/>
      <c r="N838" s="17"/>
      <c r="T838" s="17"/>
      <c r="U838" s="17"/>
      <c r="V838" s="17"/>
      <c r="AB838" s="17"/>
      <c r="AC838" s="17"/>
      <c r="AD838" s="17"/>
      <c r="AH838" s="17"/>
      <c r="AI838" s="17"/>
      <c r="AJ838" s="17"/>
      <c r="AL838" s="37"/>
      <c r="AM838" s="37"/>
      <c r="AN838" s="37"/>
      <c r="AO838" s="37"/>
      <c r="AP838" s="37"/>
      <c r="AQ838" s="37"/>
      <c r="AR838" s="37"/>
      <c r="AS838" s="37"/>
    </row>
    <row r="839">
      <c r="A839" s="5"/>
      <c r="L839" s="17"/>
      <c r="M839" s="17"/>
      <c r="N839" s="17"/>
      <c r="T839" s="17"/>
      <c r="U839" s="17"/>
      <c r="V839" s="17"/>
      <c r="AB839" s="17"/>
      <c r="AC839" s="17"/>
      <c r="AD839" s="17"/>
      <c r="AH839" s="17"/>
      <c r="AI839" s="17"/>
      <c r="AJ839" s="17"/>
      <c r="AL839" s="37"/>
      <c r="AM839" s="37"/>
      <c r="AN839" s="37"/>
      <c r="AO839" s="37"/>
      <c r="AP839" s="37"/>
      <c r="AQ839" s="37"/>
      <c r="AR839" s="37"/>
      <c r="AS839" s="37"/>
    </row>
    <row r="840">
      <c r="A840" s="5"/>
      <c r="L840" s="17"/>
      <c r="M840" s="17"/>
      <c r="N840" s="17"/>
      <c r="T840" s="17"/>
      <c r="U840" s="17"/>
      <c r="V840" s="17"/>
      <c r="AB840" s="17"/>
      <c r="AC840" s="17"/>
      <c r="AD840" s="17"/>
      <c r="AH840" s="17"/>
      <c r="AI840" s="17"/>
      <c r="AJ840" s="17"/>
      <c r="AL840" s="37"/>
      <c r="AM840" s="37"/>
      <c r="AN840" s="37"/>
      <c r="AO840" s="37"/>
      <c r="AP840" s="37"/>
      <c r="AQ840" s="37"/>
      <c r="AR840" s="37"/>
      <c r="AS840" s="37"/>
    </row>
    <row r="841">
      <c r="A841" s="5"/>
      <c r="L841" s="17"/>
      <c r="M841" s="17"/>
      <c r="N841" s="17"/>
      <c r="T841" s="17"/>
      <c r="U841" s="17"/>
      <c r="V841" s="17"/>
      <c r="AB841" s="17"/>
      <c r="AC841" s="17"/>
      <c r="AD841" s="17"/>
      <c r="AH841" s="17"/>
      <c r="AI841" s="17"/>
      <c r="AJ841" s="17"/>
      <c r="AL841" s="37"/>
      <c r="AM841" s="37"/>
      <c r="AN841" s="37"/>
      <c r="AO841" s="37"/>
      <c r="AP841" s="37"/>
      <c r="AQ841" s="37"/>
      <c r="AR841" s="37"/>
      <c r="AS841" s="37"/>
    </row>
    <row r="842">
      <c r="A842" s="5"/>
      <c r="L842" s="17"/>
      <c r="M842" s="17"/>
      <c r="N842" s="17"/>
      <c r="T842" s="17"/>
      <c r="U842" s="17"/>
      <c r="V842" s="17"/>
      <c r="AB842" s="17"/>
      <c r="AC842" s="17"/>
      <c r="AD842" s="17"/>
      <c r="AH842" s="17"/>
      <c r="AI842" s="17"/>
      <c r="AJ842" s="17"/>
      <c r="AL842" s="37"/>
      <c r="AM842" s="37"/>
      <c r="AN842" s="37"/>
      <c r="AO842" s="37"/>
      <c r="AP842" s="37"/>
      <c r="AQ842" s="37"/>
      <c r="AR842" s="37"/>
      <c r="AS842" s="37"/>
    </row>
    <row r="843">
      <c r="A843" s="5"/>
      <c r="L843" s="17"/>
      <c r="M843" s="17"/>
      <c r="N843" s="17"/>
      <c r="T843" s="17"/>
      <c r="U843" s="17"/>
      <c r="V843" s="17"/>
      <c r="AB843" s="17"/>
      <c r="AC843" s="17"/>
      <c r="AD843" s="17"/>
      <c r="AH843" s="17"/>
      <c r="AI843" s="17"/>
      <c r="AJ843" s="17"/>
      <c r="AL843" s="37"/>
      <c r="AM843" s="37"/>
      <c r="AN843" s="37"/>
      <c r="AO843" s="37"/>
      <c r="AP843" s="37"/>
      <c r="AQ843" s="37"/>
      <c r="AR843" s="37"/>
      <c r="AS843" s="37"/>
    </row>
    <row r="844">
      <c r="A844" s="5"/>
      <c r="L844" s="17"/>
      <c r="M844" s="17"/>
      <c r="N844" s="17"/>
      <c r="T844" s="17"/>
      <c r="U844" s="17"/>
      <c r="V844" s="17"/>
      <c r="AB844" s="17"/>
      <c r="AC844" s="17"/>
      <c r="AD844" s="17"/>
      <c r="AH844" s="17"/>
      <c r="AI844" s="17"/>
      <c r="AJ844" s="17"/>
      <c r="AL844" s="37"/>
      <c r="AM844" s="37"/>
      <c r="AN844" s="37"/>
      <c r="AO844" s="37"/>
      <c r="AP844" s="37"/>
      <c r="AQ844" s="37"/>
      <c r="AR844" s="37"/>
      <c r="AS844" s="37"/>
    </row>
    <row r="845">
      <c r="A845" s="5"/>
      <c r="L845" s="17"/>
      <c r="M845" s="17"/>
      <c r="N845" s="17"/>
      <c r="T845" s="17"/>
      <c r="U845" s="17"/>
      <c r="V845" s="17"/>
      <c r="AB845" s="17"/>
      <c r="AC845" s="17"/>
      <c r="AD845" s="17"/>
      <c r="AH845" s="17"/>
      <c r="AI845" s="17"/>
      <c r="AJ845" s="17"/>
      <c r="AL845" s="37"/>
      <c r="AM845" s="37"/>
      <c r="AN845" s="37"/>
      <c r="AO845" s="37"/>
      <c r="AP845" s="37"/>
      <c r="AQ845" s="37"/>
      <c r="AR845" s="37"/>
      <c r="AS845" s="37"/>
    </row>
    <row r="846">
      <c r="A846" s="5"/>
      <c r="L846" s="17"/>
      <c r="M846" s="17"/>
      <c r="N846" s="17"/>
      <c r="T846" s="17"/>
      <c r="U846" s="17"/>
      <c r="V846" s="17"/>
      <c r="AB846" s="17"/>
      <c r="AC846" s="17"/>
      <c r="AD846" s="17"/>
      <c r="AH846" s="17"/>
      <c r="AI846" s="17"/>
      <c r="AJ846" s="17"/>
      <c r="AL846" s="37"/>
      <c r="AM846" s="37"/>
      <c r="AN846" s="37"/>
      <c r="AO846" s="37"/>
      <c r="AP846" s="37"/>
      <c r="AQ846" s="37"/>
      <c r="AR846" s="37"/>
      <c r="AS846" s="37"/>
    </row>
    <row r="847">
      <c r="A847" s="5"/>
      <c r="L847" s="17"/>
      <c r="M847" s="17"/>
      <c r="N847" s="17"/>
      <c r="T847" s="17"/>
      <c r="U847" s="17"/>
      <c r="V847" s="17"/>
      <c r="AB847" s="17"/>
      <c r="AC847" s="17"/>
      <c r="AD847" s="17"/>
      <c r="AH847" s="17"/>
      <c r="AI847" s="17"/>
      <c r="AJ847" s="17"/>
      <c r="AL847" s="37"/>
      <c r="AM847" s="37"/>
      <c r="AN847" s="37"/>
      <c r="AO847" s="37"/>
      <c r="AP847" s="37"/>
      <c r="AQ847" s="37"/>
      <c r="AR847" s="37"/>
      <c r="AS847" s="37"/>
    </row>
    <row r="848">
      <c r="A848" s="5"/>
      <c r="L848" s="17"/>
      <c r="M848" s="17"/>
      <c r="N848" s="17"/>
      <c r="T848" s="17"/>
      <c r="U848" s="17"/>
      <c r="V848" s="17"/>
      <c r="AB848" s="17"/>
      <c r="AC848" s="17"/>
      <c r="AD848" s="17"/>
      <c r="AH848" s="17"/>
      <c r="AI848" s="17"/>
      <c r="AJ848" s="17"/>
      <c r="AL848" s="37"/>
      <c r="AM848" s="37"/>
      <c r="AN848" s="37"/>
      <c r="AO848" s="37"/>
      <c r="AP848" s="37"/>
      <c r="AQ848" s="37"/>
      <c r="AR848" s="37"/>
      <c r="AS848" s="37"/>
    </row>
    <row r="849">
      <c r="A849" s="5"/>
      <c r="L849" s="17"/>
      <c r="M849" s="17"/>
      <c r="N849" s="17"/>
      <c r="T849" s="17"/>
      <c r="U849" s="17"/>
      <c r="V849" s="17"/>
      <c r="AB849" s="17"/>
      <c r="AC849" s="17"/>
      <c r="AD849" s="17"/>
      <c r="AH849" s="17"/>
      <c r="AI849" s="17"/>
      <c r="AJ849" s="17"/>
      <c r="AL849" s="37"/>
      <c r="AM849" s="37"/>
      <c r="AN849" s="37"/>
      <c r="AO849" s="37"/>
      <c r="AP849" s="37"/>
      <c r="AQ849" s="37"/>
      <c r="AR849" s="37"/>
      <c r="AS849" s="37"/>
    </row>
    <row r="850">
      <c r="A850" s="5"/>
      <c r="L850" s="17"/>
      <c r="M850" s="17"/>
      <c r="N850" s="17"/>
      <c r="T850" s="17"/>
      <c r="U850" s="17"/>
      <c r="V850" s="17"/>
      <c r="AB850" s="17"/>
      <c r="AC850" s="17"/>
      <c r="AD850" s="17"/>
      <c r="AH850" s="17"/>
      <c r="AI850" s="17"/>
      <c r="AJ850" s="17"/>
      <c r="AL850" s="37"/>
      <c r="AM850" s="37"/>
      <c r="AN850" s="37"/>
      <c r="AO850" s="37"/>
      <c r="AP850" s="37"/>
      <c r="AQ850" s="37"/>
      <c r="AR850" s="37"/>
      <c r="AS850" s="37"/>
    </row>
    <row r="851">
      <c r="A851" s="5"/>
      <c r="L851" s="17"/>
      <c r="M851" s="17"/>
      <c r="N851" s="17"/>
      <c r="T851" s="17"/>
      <c r="U851" s="17"/>
      <c r="V851" s="17"/>
      <c r="AB851" s="17"/>
      <c r="AC851" s="17"/>
      <c r="AD851" s="17"/>
      <c r="AH851" s="17"/>
      <c r="AI851" s="17"/>
      <c r="AJ851" s="17"/>
      <c r="AL851" s="37"/>
      <c r="AM851" s="37"/>
      <c r="AN851" s="37"/>
      <c r="AO851" s="37"/>
      <c r="AP851" s="37"/>
      <c r="AQ851" s="37"/>
      <c r="AR851" s="37"/>
      <c r="AS851" s="37"/>
    </row>
    <row r="852">
      <c r="A852" s="5"/>
      <c r="L852" s="17"/>
      <c r="M852" s="17"/>
      <c r="N852" s="17"/>
      <c r="T852" s="17"/>
      <c r="U852" s="17"/>
      <c r="V852" s="17"/>
      <c r="AB852" s="17"/>
      <c r="AC852" s="17"/>
      <c r="AD852" s="17"/>
      <c r="AH852" s="17"/>
      <c r="AI852" s="17"/>
      <c r="AJ852" s="17"/>
      <c r="AL852" s="37"/>
      <c r="AM852" s="37"/>
      <c r="AN852" s="37"/>
      <c r="AO852" s="37"/>
      <c r="AP852" s="37"/>
      <c r="AQ852" s="37"/>
      <c r="AR852" s="37"/>
      <c r="AS852" s="37"/>
    </row>
    <row r="853">
      <c r="A853" s="5"/>
      <c r="L853" s="17"/>
      <c r="M853" s="17"/>
      <c r="N853" s="17"/>
      <c r="T853" s="17"/>
      <c r="U853" s="17"/>
      <c r="V853" s="17"/>
      <c r="AB853" s="17"/>
      <c r="AC853" s="17"/>
      <c r="AD853" s="17"/>
      <c r="AH853" s="17"/>
      <c r="AI853" s="17"/>
      <c r="AJ853" s="17"/>
      <c r="AL853" s="37"/>
      <c r="AM853" s="37"/>
      <c r="AN853" s="37"/>
      <c r="AO853" s="37"/>
      <c r="AP853" s="37"/>
      <c r="AQ853" s="37"/>
      <c r="AR853" s="37"/>
      <c r="AS853" s="37"/>
    </row>
    <row r="854">
      <c r="A854" s="5"/>
      <c r="L854" s="17"/>
      <c r="M854" s="17"/>
      <c r="N854" s="17"/>
      <c r="T854" s="17"/>
      <c r="U854" s="17"/>
      <c r="V854" s="17"/>
      <c r="AB854" s="17"/>
      <c r="AC854" s="17"/>
      <c r="AD854" s="17"/>
      <c r="AH854" s="17"/>
      <c r="AI854" s="17"/>
      <c r="AJ854" s="17"/>
      <c r="AL854" s="37"/>
      <c r="AM854" s="37"/>
      <c r="AN854" s="37"/>
      <c r="AO854" s="37"/>
      <c r="AP854" s="37"/>
      <c r="AQ854" s="37"/>
      <c r="AR854" s="37"/>
      <c r="AS854" s="37"/>
    </row>
    <row r="855">
      <c r="A855" s="5"/>
      <c r="L855" s="17"/>
      <c r="M855" s="17"/>
      <c r="N855" s="17"/>
      <c r="T855" s="17"/>
      <c r="U855" s="17"/>
      <c r="V855" s="17"/>
      <c r="AB855" s="17"/>
      <c r="AC855" s="17"/>
      <c r="AD855" s="17"/>
      <c r="AH855" s="17"/>
      <c r="AI855" s="17"/>
      <c r="AJ855" s="17"/>
      <c r="AL855" s="37"/>
      <c r="AM855" s="37"/>
      <c r="AN855" s="37"/>
      <c r="AO855" s="37"/>
      <c r="AP855" s="37"/>
      <c r="AQ855" s="37"/>
      <c r="AR855" s="37"/>
      <c r="AS855" s="37"/>
    </row>
    <row r="856">
      <c r="A856" s="5"/>
      <c r="L856" s="17"/>
      <c r="M856" s="17"/>
      <c r="N856" s="17"/>
      <c r="T856" s="17"/>
      <c r="U856" s="17"/>
      <c r="V856" s="17"/>
      <c r="AB856" s="17"/>
      <c r="AC856" s="17"/>
      <c r="AD856" s="17"/>
      <c r="AH856" s="17"/>
      <c r="AI856" s="17"/>
      <c r="AJ856" s="17"/>
      <c r="AL856" s="37"/>
      <c r="AM856" s="37"/>
      <c r="AN856" s="37"/>
      <c r="AO856" s="37"/>
      <c r="AP856" s="37"/>
      <c r="AQ856" s="37"/>
      <c r="AR856" s="37"/>
      <c r="AS856" s="37"/>
    </row>
    <row r="857">
      <c r="A857" s="5"/>
      <c r="L857" s="17"/>
      <c r="M857" s="17"/>
      <c r="N857" s="17"/>
      <c r="T857" s="17"/>
      <c r="U857" s="17"/>
      <c r="V857" s="17"/>
      <c r="AB857" s="17"/>
      <c r="AC857" s="17"/>
      <c r="AD857" s="17"/>
      <c r="AH857" s="17"/>
      <c r="AI857" s="17"/>
      <c r="AJ857" s="17"/>
      <c r="AL857" s="37"/>
      <c r="AM857" s="37"/>
      <c r="AN857" s="37"/>
      <c r="AO857" s="37"/>
      <c r="AP857" s="37"/>
      <c r="AQ857" s="37"/>
      <c r="AR857" s="37"/>
      <c r="AS857" s="37"/>
    </row>
    <row r="858">
      <c r="A858" s="5"/>
      <c r="L858" s="17"/>
      <c r="M858" s="17"/>
      <c r="N858" s="17"/>
      <c r="T858" s="17"/>
      <c r="U858" s="17"/>
      <c r="V858" s="17"/>
      <c r="AB858" s="17"/>
      <c r="AC858" s="17"/>
      <c r="AD858" s="17"/>
      <c r="AH858" s="17"/>
      <c r="AI858" s="17"/>
      <c r="AJ858" s="17"/>
      <c r="AL858" s="37"/>
      <c r="AM858" s="37"/>
      <c r="AN858" s="37"/>
      <c r="AO858" s="37"/>
      <c r="AP858" s="37"/>
      <c r="AQ858" s="37"/>
      <c r="AR858" s="37"/>
      <c r="AS858" s="37"/>
    </row>
    <row r="859">
      <c r="A859" s="5"/>
      <c r="L859" s="17"/>
      <c r="M859" s="17"/>
      <c r="N859" s="17"/>
      <c r="T859" s="17"/>
      <c r="U859" s="17"/>
      <c r="V859" s="17"/>
      <c r="AB859" s="17"/>
      <c r="AC859" s="17"/>
      <c r="AD859" s="17"/>
      <c r="AH859" s="17"/>
      <c r="AI859" s="17"/>
      <c r="AJ859" s="17"/>
      <c r="AL859" s="37"/>
      <c r="AM859" s="37"/>
      <c r="AN859" s="37"/>
      <c r="AO859" s="37"/>
      <c r="AP859" s="37"/>
      <c r="AQ859" s="37"/>
      <c r="AR859" s="37"/>
      <c r="AS859" s="37"/>
    </row>
    <row r="860">
      <c r="A860" s="5"/>
      <c r="L860" s="17"/>
      <c r="M860" s="17"/>
      <c r="N860" s="17"/>
      <c r="T860" s="17"/>
      <c r="U860" s="17"/>
      <c r="V860" s="17"/>
      <c r="AB860" s="17"/>
      <c r="AC860" s="17"/>
      <c r="AD860" s="17"/>
      <c r="AH860" s="17"/>
      <c r="AI860" s="17"/>
      <c r="AJ860" s="17"/>
      <c r="AL860" s="37"/>
      <c r="AM860" s="37"/>
      <c r="AN860" s="37"/>
      <c r="AO860" s="37"/>
      <c r="AP860" s="37"/>
      <c r="AQ860" s="37"/>
      <c r="AR860" s="37"/>
      <c r="AS860" s="37"/>
    </row>
    <row r="861">
      <c r="A861" s="5"/>
      <c r="L861" s="17"/>
      <c r="M861" s="17"/>
      <c r="N861" s="17"/>
      <c r="T861" s="17"/>
      <c r="U861" s="17"/>
      <c r="V861" s="17"/>
      <c r="AB861" s="17"/>
      <c r="AC861" s="17"/>
      <c r="AD861" s="17"/>
      <c r="AH861" s="17"/>
      <c r="AI861" s="17"/>
      <c r="AJ861" s="17"/>
      <c r="AL861" s="37"/>
      <c r="AM861" s="37"/>
      <c r="AN861" s="37"/>
      <c r="AO861" s="37"/>
      <c r="AP861" s="37"/>
      <c r="AQ861" s="37"/>
      <c r="AR861" s="37"/>
      <c r="AS861" s="37"/>
    </row>
    <row r="862">
      <c r="A862" s="5"/>
      <c r="L862" s="17"/>
      <c r="M862" s="17"/>
      <c r="N862" s="17"/>
      <c r="T862" s="17"/>
      <c r="U862" s="17"/>
      <c r="V862" s="17"/>
      <c r="AB862" s="17"/>
      <c r="AC862" s="17"/>
      <c r="AD862" s="17"/>
      <c r="AH862" s="17"/>
      <c r="AI862" s="17"/>
      <c r="AJ862" s="17"/>
      <c r="AL862" s="37"/>
      <c r="AM862" s="37"/>
      <c r="AN862" s="37"/>
      <c r="AO862" s="37"/>
      <c r="AP862" s="37"/>
      <c r="AQ862" s="37"/>
      <c r="AR862" s="37"/>
      <c r="AS862" s="37"/>
    </row>
    <row r="863">
      <c r="A863" s="5"/>
      <c r="L863" s="17"/>
      <c r="M863" s="17"/>
      <c r="N863" s="17"/>
      <c r="T863" s="17"/>
      <c r="U863" s="17"/>
      <c r="V863" s="17"/>
      <c r="AB863" s="17"/>
      <c r="AC863" s="17"/>
      <c r="AD863" s="17"/>
      <c r="AH863" s="17"/>
      <c r="AI863" s="17"/>
      <c r="AJ863" s="17"/>
      <c r="AL863" s="37"/>
      <c r="AM863" s="37"/>
      <c r="AN863" s="37"/>
      <c r="AO863" s="37"/>
      <c r="AP863" s="37"/>
      <c r="AQ863" s="37"/>
      <c r="AR863" s="37"/>
      <c r="AS863" s="37"/>
    </row>
    <row r="864">
      <c r="A864" s="5"/>
      <c r="L864" s="17"/>
      <c r="M864" s="17"/>
      <c r="N864" s="17"/>
      <c r="T864" s="17"/>
      <c r="U864" s="17"/>
      <c r="V864" s="17"/>
      <c r="AB864" s="17"/>
      <c r="AC864" s="17"/>
      <c r="AD864" s="17"/>
      <c r="AH864" s="17"/>
      <c r="AI864" s="17"/>
      <c r="AJ864" s="17"/>
      <c r="AL864" s="37"/>
      <c r="AM864" s="37"/>
      <c r="AN864" s="37"/>
      <c r="AO864" s="37"/>
      <c r="AP864" s="37"/>
      <c r="AQ864" s="37"/>
      <c r="AR864" s="37"/>
      <c r="AS864" s="37"/>
    </row>
    <row r="865">
      <c r="A865" s="5"/>
      <c r="L865" s="17"/>
      <c r="M865" s="17"/>
      <c r="N865" s="17"/>
      <c r="T865" s="17"/>
      <c r="U865" s="17"/>
      <c r="V865" s="17"/>
      <c r="AB865" s="17"/>
      <c r="AC865" s="17"/>
      <c r="AD865" s="17"/>
      <c r="AH865" s="17"/>
      <c r="AI865" s="17"/>
      <c r="AJ865" s="17"/>
      <c r="AL865" s="37"/>
      <c r="AM865" s="37"/>
      <c r="AN865" s="37"/>
      <c r="AO865" s="37"/>
      <c r="AP865" s="37"/>
      <c r="AQ865" s="37"/>
      <c r="AR865" s="37"/>
      <c r="AS865" s="37"/>
    </row>
    <row r="866">
      <c r="A866" s="5"/>
      <c r="L866" s="17"/>
      <c r="M866" s="17"/>
      <c r="N866" s="17"/>
      <c r="T866" s="17"/>
      <c r="U866" s="17"/>
      <c r="V866" s="17"/>
      <c r="AB866" s="17"/>
      <c r="AC866" s="17"/>
      <c r="AD866" s="17"/>
      <c r="AH866" s="17"/>
      <c r="AI866" s="17"/>
      <c r="AJ866" s="17"/>
      <c r="AL866" s="37"/>
      <c r="AM866" s="37"/>
      <c r="AN866" s="37"/>
      <c r="AO866" s="37"/>
      <c r="AP866" s="37"/>
      <c r="AQ866" s="37"/>
      <c r="AR866" s="37"/>
      <c r="AS866" s="37"/>
    </row>
    <row r="867">
      <c r="A867" s="5"/>
      <c r="L867" s="17"/>
      <c r="M867" s="17"/>
      <c r="N867" s="17"/>
      <c r="T867" s="17"/>
      <c r="U867" s="17"/>
      <c r="V867" s="17"/>
      <c r="AB867" s="17"/>
      <c r="AC867" s="17"/>
      <c r="AD867" s="17"/>
      <c r="AH867" s="17"/>
      <c r="AI867" s="17"/>
      <c r="AJ867" s="17"/>
      <c r="AL867" s="37"/>
      <c r="AM867" s="37"/>
      <c r="AN867" s="37"/>
      <c r="AO867" s="37"/>
      <c r="AP867" s="37"/>
      <c r="AQ867" s="37"/>
      <c r="AR867" s="37"/>
      <c r="AS867" s="37"/>
    </row>
    <row r="868">
      <c r="A868" s="5"/>
      <c r="L868" s="17"/>
      <c r="M868" s="17"/>
      <c r="N868" s="17"/>
      <c r="T868" s="17"/>
      <c r="U868" s="17"/>
      <c r="V868" s="17"/>
      <c r="AB868" s="17"/>
      <c r="AC868" s="17"/>
      <c r="AD868" s="17"/>
      <c r="AH868" s="17"/>
      <c r="AI868" s="17"/>
      <c r="AJ868" s="17"/>
      <c r="AL868" s="37"/>
      <c r="AM868" s="37"/>
      <c r="AN868" s="37"/>
      <c r="AO868" s="37"/>
      <c r="AP868" s="37"/>
      <c r="AQ868" s="37"/>
      <c r="AR868" s="37"/>
      <c r="AS868" s="37"/>
    </row>
    <row r="869">
      <c r="A869" s="5"/>
      <c r="L869" s="17"/>
      <c r="M869" s="17"/>
      <c r="N869" s="17"/>
      <c r="T869" s="17"/>
      <c r="U869" s="17"/>
      <c r="V869" s="17"/>
      <c r="AB869" s="17"/>
      <c r="AC869" s="17"/>
      <c r="AD869" s="17"/>
      <c r="AH869" s="17"/>
      <c r="AI869" s="17"/>
      <c r="AJ869" s="17"/>
      <c r="AL869" s="37"/>
      <c r="AM869" s="37"/>
      <c r="AN869" s="37"/>
      <c r="AO869" s="37"/>
      <c r="AP869" s="37"/>
      <c r="AQ869" s="37"/>
      <c r="AR869" s="37"/>
      <c r="AS869" s="37"/>
    </row>
    <row r="870">
      <c r="A870" s="5"/>
      <c r="L870" s="17"/>
      <c r="M870" s="17"/>
      <c r="N870" s="17"/>
      <c r="T870" s="17"/>
      <c r="U870" s="17"/>
      <c r="V870" s="17"/>
      <c r="AB870" s="17"/>
      <c r="AC870" s="17"/>
      <c r="AD870" s="17"/>
      <c r="AH870" s="17"/>
      <c r="AI870" s="17"/>
      <c r="AJ870" s="17"/>
      <c r="AL870" s="37"/>
      <c r="AM870" s="37"/>
      <c r="AN870" s="37"/>
      <c r="AO870" s="37"/>
      <c r="AP870" s="37"/>
      <c r="AQ870" s="37"/>
      <c r="AR870" s="37"/>
      <c r="AS870" s="37"/>
    </row>
    <row r="871">
      <c r="A871" s="5"/>
      <c r="L871" s="17"/>
      <c r="M871" s="17"/>
      <c r="N871" s="17"/>
      <c r="T871" s="17"/>
      <c r="U871" s="17"/>
      <c r="V871" s="17"/>
      <c r="AB871" s="17"/>
      <c r="AC871" s="17"/>
      <c r="AD871" s="17"/>
      <c r="AH871" s="17"/>
      <c r="AI871" s="17"/>
      <c r="AJ871" s="17"/>
      <c r="AL871" s="37"/>
      <c r="AM871" s="37"/>
      <c r="AN871" s="37"/>
      <c r="AO871" s="37"/>
      <c r="AP871" s="37"/>
      <c r="AQ871" s="37"/>
      <c r="AR871" s="37"/>
      <c r="AS871" s="37"/>
    </row>
    <row r="872">
      <c r="A872" s="5"/>
      <c r="L872" s="17"/>
      <c r="M872" s="17"/>
      <c r="N872" s="17"/>
      <c r="T872" s="17"/>
      <c r="U872" s="17"/>
      <c r="V872" s="17"/>
      <c r="AB872" s="17"/>
      <c r="AC872" s="17"/>
      <c r="AD872" s="17"/>
      <c r="AH872" s="17"/>
      <c r="AI872" s="17"/>
      <c r="AJ872" s="17"/>
      <c r="AL872" s="37"/>
      <c r="AM872" s="37"/>
      <c r="AN872" s="37"/>
      <c r="AO872" s="37"/>
      <c r="AP872" s="37"/>
      <c r="AQ872" s="37"/>
      <c r="AR872" s="37"/>
      <c r="AS872" s="37"/>
    </row>
    <row r="873">
      <c r="A873" s="5"/>
      <c r="L873" s="17"/>
      <c r="M873" s="17"/>
      <c r="N873" s="17"/>
      <c r="T873" s="17"/>
      <c r="U873" s="17"/>
      <c r="V873" s="17"/>
      <c r="AB873" s="17"/>
      <c r="AC873" s="17"/>
      <c r="AD873" s="17"/>
      <c r="AH873" s="17"/>
      <c r="AI873" s="17"/>
      <c r="AJ873" s="17"/>
      <c r="AL873" s="37"/>
      <c r="AM873" s="37"/>
      <c r="AN873" s="37"/>
      <c r="AO873" s="37"/>
      <c r="AP873" s="37"/>
      <c r="AQ873" s="37"/>
      <c r="AR873" s="37"/>
      <c r="AS873" s="37"/>
    </row>
    <row r="874">
      <c r="A874" s="5"/>
      <c r="L874" s="17"/>
      <c r="M874" s="17"/>
      <c r="N874" s="17"/>
      <c r="T874" s="17"/>
      <c r="U874" s="17"/>
      <c r="V874" s="17"/>
      <c r="AB874" s="17"/>
      <c r="AC874" s="17"/>
      <c r="AD874" s="17"/>
      <c r="AH874" s="17"/>
      <c r="AI874" s="17"/>
      <c r="AJ874" s="17"/>
      <c r="AL874" s="37"/>
      <c r="AM874" s="37"/>
      <c r="AN874" s="37"/>
      <c r="AO874" s="37"/>
      <c r="AP874" s="37"/>
      <c r="AQ874" s="37"/>
      <c r="AR874" s="37"/>
      <c r="AS874" s="37"/>
    </row>
    <row r="875">
      <c r="A875" s="5"/>
      <c r="L875" s="17"/>
      <c r="M875" s="17"/>
      <c r="N875" s="17"/>
      <c r="T875" s="17"/>
      <c r="U875" s="17"/>
      <c r="V875" s="17"/>
      <c r="AB875" s="17"/>
      <c r="AC875" s="17"/>
      <c r="AD875" s="17"/>
      <c r="AH875" s="17"/>
      <c r="AI875" s="17"/>
      <c r="AJ875" s="17"/>
      <c r="AL875" s="37"/>
      <c r="AM875" s="37"/>
      <c r="AN875" s="37"/>
      <c r="AO875" s="37"/>
      <c r="AP875" s="37"/>
      <c r="AQ875" s="37"/>
      <c r="AR875" s="37"/>
      <c r="AS875" s="37"/>
    </row>
    <row r="876">
      <c r="A876" s="5"/>
      <c r="L876" s="17"/>
      <c r="M876" s="17"/>
      <c r="N876" s="17"/>
      <c r="T876" s="17"/>
      <c r="U876" s="17"/>
      <c r="V876" s="17"/>
      <c r="AB876" s="17"/>
      <c r="AC876" s="17"/>
      <c r="AD876" s="17"/>
      <c r="AH876" s="17"/>
      <c r="AI876" s="17"/>
      <c r="AJ876" s="17"/>
      <c r="AL876" s="37"/>
      <c r="AM876" s="37"/>
      <c r="AN876" s="37"/>
      <c r="AO876" s="37"/>
      <c r="AP876" s="37"/>
      <c r="AQ876" s="37"/>
      <c r="AR876" s="37"/>
      <c r="AS876" s="37"/>
    </row>
    <row r="877">
      <c r="A877" s="5"/>
      <c r="L877" s="17"/>
      <c r="M877" s="17"/>
      <c r="N877" s="17"/>
      <c r="T877" s="17"/>
      <c r="U877" s="17"/>
      <c r="V877" s="17"/>
      <c r="AB877" s="17"/>
      <c r="AC877" s="17"/>
      <c r="AD877" s="17"/>
      <c r="AH877" s="17"/>
      <c r="AI877" s="17"/>
      <c r="AJ877" s="17"/>
      <c r="AL877" s="37"/>
      <c r="AM877" s="37"/>
      <c r="AN877" s="37"/>
      <c r="AO877" s="37"/>
      <c r="AP877" s="37"/>
      <c r="AQ877" s="37"/>
      <c r="AR877" s="37"/>
      <c r="AS877" s="37"/>
    </row>
    <row r="878">
      <c r="A878" s="5"/>
      <c r="L878" s="17"/>
      <c r="M878" s="17"/>
      <c r="N878" s="17"/>
      <c r="T878" s="17"/>
      <c r="U878" s="17"/>
      <c r="V878" s="17"/>
      <c r="AB878" s="17"/>
      <c r="AC878" s="17"/>
      <c r="AD878" s="17"/>
      <c r="AH878" s="17"/>
      <c r="AI878" s="17"/>
      <c r="AJ878" s="17"/>
      <c r="AL878" s="37"/>
      <c r="AM878" s="37"/>
      <c r="AN878" s="37"/>
      <c r="AO878" s="37"/>
      <c r="AP878" s="37"/>
      <c r="AQ878" s="37"/>
      <c r="AR878" s="37"/>
      <c r="AS878" s="37"/>
    </row>
    <row r="879">
      <c r="A879" s="5"/>
      <c r="L879" s="17"/>
      <c r="M879" s="17"/>
      <c r="N879" s="17"/>
      <c r="T879" s="17"/>
      <c r="U879" s="17"/>
      <c r="V879" s="17"/>
      <c r="AB879" s="17"/>
      <c r="AC879" s="17"/>
      <c r="AD879" s="17"/>
      <c r="AH879" s="17"/>
      <c r="AI879" s="17"/>
      <c r="AJ879" s="17"/>
      <c r="AL879" s="37"/>
      <c r="AM879" s="37"/>
      <c r="AN879" s="37"/>
      <c r="AO879" s="37"/>
      <c r="AP879" s="37"/>
      <c r="AQ879" s="37"/>
      <c r="AR879" s="37"/>
      <c r="AS879" s="37"/>
    </row>
    <row r="880">
      <c r="A880" s="5"/>
      <c r="L880" s="17"/>
      <c r="M880" s="17"/>
      <c r="N880" s="17"/>
      <c r="T880" s="17"/>
      <c r="U880" s="17"/>
      <c r="V880" s="17"/>
      <c r="AB880" s="17"/>
      <c r="AC880" s="17"/>
      <c r="AD880" s="17"/>
      <c r="AH880" s="17"/>
      <c r="AI880" s="17"/>
      <c r="AJ880" s="17"/>
      <c r="AL880" s="37"/>
      <c r="AM880" s="37"/>
      <c r="AN880" s="37"/>
      <c r="AO880" s="37"/>
      <c r="AP880" s="37"/>
      <c r="AQ880" s="37"/>
      <c r="AR880" s="37"/>
      <c r="AS880" s="37"/>
    </row>
    <row r="881">
      <c r="A881" s="5"/>
      <c r="L881" s="17"/>
      <c r="M881" s="17"/>
      <c r="N881" s="17"/>
      <c r="T881" s="17"/>
      <c r="U881" s="17"/>
      <c r="V881" s="17"/>
      <c r="AB881" s="17"/>
      <c r="AC881" s="17"/>
      <c r="AD881" s="17"/>
      <c r="AH881" s="17"/>
      <c r="AI881" s="17"/>
      <c r="AJ881" s="17"/>
      <c r="AL881" s="37"/>
      <c r="AM881" s="37"/>
      <c r="AN881" s="37"/>
      <c r="AO881" s="37"/>
      <c r="AP881" s="37"/>
      <c r="AQ881" s="37"/>
      <c r="AR881" s="37"/>
      <c r="AS881" s="37"/>
    </row>
    <row r="882">
      <c r="A882" s="5"/>
      <c r="L882" s="17"/>
      <c r="M882" s="17"/>
      <c r="N882" s="17"/>
      <c r="T882" s="17"/>
      <c r="U882" s="17"/>
      <c r="V882" s="17"/>
      <c r="AB882" s="17"/>
      <c r="AC882" s="17"/>
      <c r="AD882" s="17"/>
      <c r="AH882" s="17"/>
      <c r="AI882" s="17"/>
      <c r="AJ882" s="17"/>
      <c r="AL882" s="37"/>
      <c r="AM882" s="37"/>
      <c r="AN882" s="37"/>
      <c r="AO882" s="37"/>
      <c r="AP882" s="37"/>
      <c r="AQ882" s="37"/>
      <c r="AR882" s="37"/>
      <c r="AS882" s="37"/>
    </row>
    <row r="883">
      <c r="A883" s="5"/>
      <c r="L883" s="17"/>
      <c r="M883" s="17"/>
      <c r="N883" s="17"/>
      <c r="T883" s="17"/>
      <c r="U883" s="17"/>
      <c r="V883" s="17"/>
      <c r="AB883" s="17"/>
      <c r="AC883" s="17"/>
      <c r="AD883" s="17"/>
      <c r="AH883" s="17"/>
      <c r="AI883" s="17"/>
      <c r="AJ883" s="17"/>
      <c r="AL883" s="37"/>
      <c r="AM883" s="37"/>
      <c r="AN883" s="37"/>
      <c r="AO883" s="37"/>
      <c r="AP883" s="37"/>
      <c r="AQ883" s="37"/>
      <c r="AR883" s="37"/>
      <c r="AS883" s="37"/>
    </row>
    <row r="884">
      <c r="A884" s="5"/>
      <c r="L884" s="17"/>
      <c r="M884" s="17"/>
      <c r="N884" s="17"/>
      <c r="T884" s="17"/>
      <c r="U884" s="17"/>
      <c r="V884" s="17"/>
      <c r="AB884" s="17"/>
      <c r="AC884" s="17"/>
      <c r="AD884" s="17"/>
      <c r="AH884" s="17"/>
      <c r="AI884" s="17"/>
      <c r="AJ884" s="17"/>
      <c r="AL884" s="37"/>
      <c r="AM884" s="37"/>
      <c r="AN884" s="37"/>
      <c r="AO884" s="37"/>
      <c r="AP884" s="37"/>
      <c r="AQ884" s="37"/>
      <c r="AR884" s="37"/>
      <c r="AS884" s="37"/>
    </row>
    <row r="885">
      <c r="A885" s="5"/>
      <c r="L885" s="17"/>
      <c r="M885" s="17"/>
      <c r="N885" s="17"/>
      <c r="T885" s="17"/>
      <c r="U885" s="17"/>
      <c r="V885" s="17"/>
      <c r="AB885" s="17"/>
      <c r="AC885" s="17"/>
      <c r="AD885" s="17"/>
      <c r="AH885" s="17"/>
      <c r="AI885" s="17"/>
      <c r="AJ885" s="17"/>
      <c r="AL885" s="37"/>
      <c r="AM885" s="37"/>
      <c r="AN885" s="37"/>
      <c r="AO885" s="37"/>
      <c r="AP885" s="37"/>
      <c r="AQ885" s="37"/>
      <c r="AR885" s="37"/>
      <c r="AS885" s="37"/>
    </row>
    <row r="886">
      <c r="A886" s="5"/>
      <c r="L886" s="17"/>
      <c r="M886" s="17"/>
      <c r="N886" s="17"/>
      <c r="T886" s="17"/>
      <c r="U886" s="17"/>
      <c r="V886" s="17"/>
      <c r="AB886" s="17"/>
      <c r="AC886" s="17"/>
      <c r="AD886" s="17"/>
      <c r="AH886" s="17"/>
      <c r="AI886" s="17"/>
      <c r="AJ886" s="17"/>
      <c r="AL886" s="37"/>
      <c r="AM886" s="37"/>
      <c r="AN886" s="37"/>
      <c r="AO886" s="37"/>
      <c r="AP886" s="37"/>
      <c r="AQ886" s="37"/>
      <c r="AR886" s="37"/>
      <c r="AS886" s="37"/>
    </row>
    <row r="887">
      <c r="A887" s="5"/>
      <c r="L887" s="17"/>
      <c r="M887" s="17"/>
      <c r="N887" s="17"/>
      <c r="T887" s="17"/>
      <c r="U887" s="17"/>
      <c r="V887" s="17"/>
      <c r="AB887" s="17"/>
      <c r="AC887" s="17"/>
      <c r="AD887" s="17"/>
      <c r="AH887" s="17"/>
      <c r="AI887" s="17"/>
      <c r="AJ887" s="17"/>
      <c r="AL887" s="37"/>
      <c r="AM887" s="37"/>
      <c r="AN887" s="37"/>
      <c r="AO887" s="37"/>
      <c r="AP887" s="37"/>
      <c r="AQ887" s="37"/>
      <c r="AR887" s="37"/>
      <c r="AS887" s="37"/>
    </row>
    <row r="888">
      <c r="A888" s="5"/>
      <c r="L888" s="17"/>
      <c r="M888" s="17"/>
      <c r="N888" s="17"/>
      <c r="T888" s="17"/>
      <c r="U888" s="17"/>
      <c r="V888" s="17"/>
      <c r="AB888" s="17"/>
      <c r="AC888" s="17"/>
      <c r="AD888" s="17"/>
      <c r="AH888" s="17"/>
      <c r="AI888" s="17"/>
      <c r="AJ888" s="17"/>
      <c r="AL888" s="37"/>
      <c r="AM888" s="37"/>
      <c r="AN888" s="37"/>
      <c r="AO888" s="37"/>
      <c r="AP888" s="37"/>
      <c r="AQ888" s="37"/>
      <c r="AR888" s="37"/>
      <c r="AS888" s="37"/>
    </row>
    <row r="889">
      <c r="A889" s="5"/>
      <c r="L889" s="17"/>
      <c r="M889" s="17"/>
      <c r="N889" s="17"/>
      <c r="T889" s="17"/>
      <c r="U889" s="17"/>
      <c r="V889" s="17"/>
      <c r="AB889" s="17"/>
      <c r="AC889" s="17"/>
      <c r="AD889" s="17"/>
      <c r="AH889" s="17"/>
      <c r="AI889" s="17"/>
      <c r="AJ889" s="17"/>
      <c r="AL889" s="37"/>
      <c r="AM889" s="37"/>
      <c r="AN889" s="37"/>
      <c r="AO889" s="37"/>
      <c r="AP889" s="37"/>
      <c r="AQ889" s="37"/>
      <c r="AR889" s="37"/>
      <c r="AS889" s="37"/>
    </row>
    <row r="890">
      <c r="A890" s="5"/>
      <c r="L890" s="17"/>
      <c r="M890" s="17"/>
      <c r="N890" s="17"/>
      <c r="T890" s="17"/>
      <c r="U890" s="17"/>
      <c r="V890" s="17"/>
      <c r="AB890" s="17"/>
      <c r="AC890" s="17"/>
      <c r="AD890" s="17"/>
      <c r="AH890" s="17"/>
      <c r="AI890" s="17"/>
      <c r="AJ890" s="17"/>
      <c r="AL890" s="37"/>
      <c r="AM890" s="37"/>
      <c r="AN890" s="37"/>
      <c r="AO890" s="37"/>
      <c r="AP890" s="37"/>
      <c r="AQ890" s="37"/>
      <c r="AR890" s="37"/>
      <c r="AS890" s="37"/>
    </row>
    <row r="891">
      <c r="A891" s="5"/>
      <c r="L891" s="17"/>
      <c r="M891" s="17"/>
      <c r="N891" s="17"/>
      <c r="T891" s="17"/>
      <c r="U891" s="17"/>
      <c r="V891" s="17"/>
      <c r="AB891" s="17"/>
      <c r="AC891" s="17"/>
      <c r="AD891" s="17"/>
      <c r="AH891" s="17"/>
      <c r="AI891" s="17"/>
      <c r="AJ891" s="17"/>
      <c r="AL891" s="37"/>
      <c r="AM891" s="37"/>
      <c r="AN891" s="37"/>
      <c r="AO891" s="37"/>
      <c r="AP891" s="37"/>
      <c r="AQ891" s="37"/>
      <c r="AR891" s="37"/>
      <c r="AS891" s="37"/>
    </row>
    <row r="892">
      <c r="A892" s="5"/>
      <c r="L892" s="17"/>
      <c r="M892" s="17"/>
      <c r="N892" s="17"/>
      <c r="T892" s="17"/>
      <c r="U892" s="17"/>
      <c r="V892" s="17"/>
      <c r="AB892" s="17"/>
      <c r="AC892" s="17"/>
      <c r="AD892" s="17"/>
      <c r="AH892" s="17"/>
      <c r="AI892" s="17"/>
      <c r="AJ892" s="17"/>
      <c r="AL892" s="37"/>
      <c r="AM892" s="37"/>
      <c r="AN892" s="37"/>
      <c r="AO892" s="37"/>
      <c r="AP892" s="37"/>
      <c r="AQ892" s="37"/>
      <c r="AR892" s="37"/>
      <c r="AS892" s="37"/>
    </row>
    <row r="893">
      <c r="A893" s="5"/>
      <c r="L893" s="17"/>
      <c r="M893" s="17"/>
      <c r="N893" s="17"/>
      <c r="T893" s="17"/>
      <c r="U893" s="17"/>
      <c r="V893" s="17"/>
      <c r="AB893" s="17"/>
      <c r="AC893" s="17"/>
      <c r="AD893" s="17"/>
      <c r="AH893" s="17"/>
      <c r="AI893" s="17"/>
      <c r="AJ893" s="17"/>
      <c r="AL893" s="37"/>
      <c r="AM893" s="37"/>
      <c r="AN893" s="37"/>
      <c r="AO893" s="37"/>
      <c r="AP893" s="37"/>
      <c r="AQ893" s="37"/>
      <c r="AR893" s="37"/>
      <c r="AS893" s="37"/>
    </row>
    <row r="894">
      <c r="A894" s="5"/>
      <c r="L894" s="17"/>
      <c r="M894" s="17"/>
      <c r="N894" s="17"/>
      <c r="T894" s="17"/>
      <c r="U894" s="17"/>
      <c r="V894" s="17"/>
      <c r="AB894" s="17"/>
      <c r="AC894" s="17"/>
      <c r="AD894" s="17"/>
      <c r="AH894" s="17"/>
      <c r="AI894" s="17"/>
      <c r="AJ894" s="17"/>
      <c r="AL894" s="37"/>
      <c r="AM894" s="37"/>
      <c r="AN894" s="37"/>
      <c r="AO894" s="37"/>
      <c r="AP894" s="37"/>
      <c r="AQ894" s="37"/>
      <c r="AR894" s="37"/>
      <c r="AS894" s="37"/>
    </row>
    <row r="895">
      <c r="A895" s="5"/>
      <c r="L895" s="17"/>
      <c r="M895" s="17"/>
      <c r="N895" s="17"/>
      <c r="T895" s="17"/>
      <c r="U895" s="17"/>
      <c r="V895" s="17"/>
      <c r="AB895" s="17"/>
      <c r="AC895" s="17"/>
      <c r="AD895" s="17"/>
      <c r="AH895" s="17"/>
      <c r="AI895" s="17"/>
      <c r="AJ895" s="17"/>
      <c r="AL895" s="37"/>
      <c r="AM895" s="37"/>
      <c r="AN895" s="37"/>
      <c r="AO895" s="37"/>
      <c r="AP895" s="37"/>
      <c r="AQ895" s="37"/>
      <c r="AR895" s="37"/>
      <c r="AS895" s="37"/>
    </row>
    <row r="896">
      <c r="A896" s="5"/>
      <c r="L896" s="17"/>
      <c r="M896" s="17"/>
      <c r="N896" s="17"/>
      <c r="T896" s="17"/>
      <c r="U896" s="17"/>
      <c r="V896" s="17"/>
      <c r="AB896" s="17"/>
      <c r="AC896" s="17"/>
      <c r="AD896" s="17"/>
      <c r="AH896" s="17"/>
      <c r="AI896" s="17"/>
      <c r="AJ896" s="17"/>
      <c r="AL896" s="37"/>
      <c r="AM896" s="37"/>
      <c r="AN896" s="37"/>
      <c r="AO896" s="37"/>
      <c r="AP896" s="37"/>
      <c r="AQ896" s="37"/>
      <c r="AR896" s="37"/>
      <c r="AS896" s="37"/>
    </row>
    <row r="897">
      <c r="A897" s="5"/>
      <c r="L897" s="17"/>
      <c r="M897" s="17"/>
      <c r="N897" s="17"/>
      <c r="T897" s="17"/>
      <c r="U897" s="17"/>
      <c r="V897" s="17"/>
      <c r="AB897" s="17"/>
      <c r="AC897" s="17"/>
      <c r="AD897" s="17"/>
      <c r="AH897" s="17"/>
      <c r="AI897" s="17"/>
      <c r="AJ897" s="17"/>
      <c r="AL897" s="37"/>
      <c r="AM897" s="37"/>
      <c r="AN897" s="37"/>
      <c r="AO897" s="37"/>
      <c r="AP897" s="37"/>
      <c r="AQ897" s="37"/>
      <c r="AR897" s="37"/>
      <c r="AS897" s="37"/>
    </row>
    <row r="898">
      <c r="A898" s="5"/>
      <c r="L898" s="17"/>
      <c r="M898" s="17"/>
      <c r="N898" s="17"/>
      <c r="T898" s="17"/>
      <c r="U898" s="17"/>
      <c r="V898" s="17"/>
      <c r="AB898" s="17"/>
      <c r="AC898" s="17"/>
      <c r="AD898" s="17"/>
      <c r="AH898" s="17"/>
      <c r="AI898" s="17"/>
      <c r="AJ898" s="17"/>
      <c r="AL898" s="37"/>
      <c r="AM898" s="37"/>
      <c r="AN898" s="37"/>
      <c r="AO898" s="37"/>
      <c r="AP898" s="37"/>
      <c r="AQ898" s="37"/>
      <c r="AR898" s="37"/>
      <c r="AS898" s="37"/>
    </row>
    <row r="899">
      <c r="A899" s="5"/>
      <c r="L899" s="17"/>
      <c r="M899" s="17"/>
      <c r="N899" s="17"/>
      <c r="T899" s="17"/>
      <c r="U899" s="17"/>
      <c r="V899" s="17"/>
      <c r="AB899" s="17"/>
      <c r="AC899" s="17"/>
      <c r="AD899" s="17"/>
      <c r="AH899" s="17"/>
      <c r="AI899" s="17"/>
      <c r="AJ899" s="17"/>
      <c r="AL899" s="37"/>
      <c r="AM899" s="37"/>
      <c r="AN899" s="37"/>
      <c r="AO899" s="37"/>
      <c r="AP899" s="37"/>
      <c r="AQ899" s="37"/>
      <c r="AR899" s="37"/>
      <c r="AS899" s="37"/>
    </row>
    <row r="900">
      <c r="A900" s="5"/>
      <c r="L900" s="17"/>
      <c r="M900" s="17"/>
      <c r="N900" s="17"/>
      <c r="T900" s="17"/>
      <c r="U900" s="17"/>
      <c r="V900" s="17"/>
      <c r="AB900" s="17"/>
      <c r="AC900" s="17"/>
      <c r="AD900" s="17"/>
      <c r="AH900" s="17"/>
      <c r="AI900" s="17"/>
      <c r="AJ900" s="17"/>
      <c r="AL900" s="37"/>
      <c r="AM900" s="37"/>
      <c r="AN900" s="37"/>
      <c r="AO900" s="37"/>
      <c r="AP900" s="37"/>
      <c r="AQ900" s="37"/>
      <c r="AR900" s="37"/>
      <c r="AS900" s="37"/>
    </row>
    <row r="901">
      <c r="A901" s="5"/>
      <c r="L901" s="17"/>
      <c r="M901" s="17"/>
      <c r="N901" s="17"/>
      <c r="T901" s="17"/>
      <c r="U901" s="17"/>
      <c r="V901" s="17"/>
      <c r="AB901" s="17"/>
      <c r="AC901" s="17"/>
      <c r="AD901" s="17"/>
      <c r="AH901" s="17"/>
      <c r="AI901" s="17"/>
      <c r="AJ901" s="17"/>
      <c r="AL901" s="37"/>
      <c r="AM901" s="37"/>
      <c r="AN901" s="37"/>
      <c r="AO901" s="37"/>
      <c r="AP901" s="37"/>
      <c r="AQ901" s="37"/>
      <c r="AR901" s="37"/>
      <c r="AS901" s="37"/>
    </row>
    <row r="902">
      <c r="A902" s="5"/>
      <c r="L902" s="17"/>
      <c r="M902" s="17"/>
      <c r="N902" s="17"/>
      <c r="T902" s="17"/>
      <c r="U902" s="17"/>
      <c r="V902" s="17"/>
      <c r="AB902" s="17"/>
      <c r="AC902" s="17"/>
      <c r="AD902" s="17"/>
      <c r="AH902" s="17"/>
      <c r="AI902" s="17"/>
      <c r="AJ902" s="17"/>
      <c r="AL902" s="37"/>
      <c r="AM902" s="37"/>
      <c r="AN902" s="37"/>
      <c r="AO902" s="37"/>
      <c r="AP902" s="37"/>
      <c r="AQ902" s="37"/>
      <c r="AR902" s="37"/>
      <c r="AS902" s="37"/>
    </row>
    <row r="903">
      <c r="A903" s="5"/>
      <c r="L903" s="17"/>
      <c r="M903" s="17"/>
      <c r="N903" s="17"/>
      <c r="T903" s="17"/>
      <c r="U903" s="17"/>
      <c r="V903" s="17"/>
      <c r="AB903" s="17"/>
      <c r="AC903" s="17"/>
      <c r="AD903" s="17"/>
      <c r="AH903" s="17"/>
      <c r="AI903" s="17"/>
      <c r="AJ903" s="17"/>
      <c r="AL903" s="37"/>
      <c r="AM903" s="37"/>
      <c r="AN903" s="37"/>
      <c r="AO903" s="37"/>
      <c r="AP903" s="37"/>
      <c r="AQ903" s="37"/>
      <c r="AR903" s="37"/>
      <c r="AS903" s="37"/>
    </row>
    <row r="904">
      <c r="A904" s="5"/>
      <c r="L904" s="17"/>
      <c r="M904" s="17"/>
      <c r="N904" s="17"/>
      <c r="T904" s="17"/>
      <c r="U904" s="17"/>
      <c r="V904" s="17"/>
      <c r="AB904" s="17"/>
      <c r="AC904" s="17"/>
      <c r="AD904" s="17"/>
      <c r="AH904" s="17"/>
      <c r="AI904" s="17"/>
      <c r="AJ904" s="17"/>
      <c r="AL904" s="37"/>
      <c r="AM904" s="37"/>
      <c r="AN904" s="37"/>
      <c r="AO904" s="37"/>
      <c r="AP904" s="37"/>
      <c r="AQ904" s="37"/>
      <c r="AR904" s="37"/>
      <c r="AS904" s="37"/>
    </row>
    <row r="905">
      <c r="A905" s="5"/>
      <c r="L905" s="17"/>
      <c r="M905" s="17"/>
      <c r="N905" s="17"/>
      <c r="T905" s="17"/>
      <c r="U905" s="17"/>
      <c r="V905" s="17"/>
      <c r="AB905" s="17"/>
      <c r="AC905" s="17"/>
      <c r="AD905" s="17"/>
      <c r="AH905" s="17"/>
      <c r="AI905" s="17"/>
      <c r="AJ905" s="17"/>
      <c r="AL905" s="37"/>
      <c r="AM905" s="37"/>
      <c r="AN905" s="37"/>
      <c r="AO905" s="37"/>
      <c r="AP905" s="37"/>
      <c r="AQ905" s="37"/>
      <c r="AR905" s="37"/>
      <c r="AS905" s="37"/>
    </row>
    <row r="906">
      <c r="A906" s="5"/>
      <c r="L906" s="17"/>
      <c r="M906" s="17"/>
      <c r="N906" s="17"/>
      <c r="T906" s="17"/>
      <c r="U906" s="17"/>
      <c r="V906" s="17"/>
      <c r="AB906" s="17"/>
      <c r="AC906" s="17"/>
      <c r="AD906" s="17"/>
      <c r="AH906" s="17"/>
      <c r="AI906" s="17"/>
      <c r="AJ906" s="17"/>
      <c r="AL906" s="37"/>
      <c r="AM906" s="37"/>
      <c r="AN906" s="37"/>
      <c r="AO906" s="37"/>
      <c r="AP906" s="37"/>
      <c r="AQ906" s="37"/>
      <c r="AR906" s="37"/>
      <c r="AS906" s="37"/>
    </row>
    <row r="907">
      <c r="A907" s="5"/>
      <c r="L907" s="17"/>
      <c r="M907" s="17"/>
      <c r="N907" s="17"/>
      <c r="T907" s="17"/>
      <c r="U907" s="17"/>
      <c r="V907" s="17"/>
      <c r="AB907" s="17"/>
      <c r="AC907" s="17"/>
      <c r="AD907" s="17"/>
      <c r="AH907" s="17"/>
      <c r="AI907" s="17"/>
      <c r="AJ907" s="17"/>
      <c r="AL907" s="37"/>
      <c r="AM907" s="37"/>
      <c r="AN907" s="37"/>
      <c r="AO907" s="37"/>
      <c r="AP907" s="37"/>
      <c r="AQ907" s="37"/>
      <c r="AR907" s="37"/>
      <c r="AS907" s="37"/>
    </row>
    <row r="908">
      <c r="A908" s="5"/>
      <c r="L908" s="17"/>
      <c r="M908" s="17"/>
      <c r="N908" s="17"/>
      <c r="T908" s="17"/>
      <c r="U908" s="17"/>
      <c r="V908" s="17"/>
      <c r="AB908" s="17"/>
      <c r="AC908" s="17"/>
      <c r="AD908" s="17"/>
      <c r="AH908" s="17"/>
      <c r="AI908" s="17"/>
      <c r="AJ908" s="17"/>
      <c r="AL908" s="37"/>
      <c r="AM908" s="37"/>
      <c r="AN908" s="37"/>
      <c r="AO908" s="37"/>
      <c r="AP908" s="37"/>
      <c r="AQ908" s="37"/>
      <c r="AR908" s="37"/>
      <c r="AS908" s="37"/>
    </row>
    <row r="909">
      <c r="A909" s="5"/>
      <c r="L909" s="17"/>
      <c r="M909" s="17"/>
      <c r="N909" s="17"/>
      <c r="T909" s="17"/>
      <c r="U909" s="17"/>
      <c r="V909" s="17"/>
      <c r="AB909" s="17"/>
      <c r="AC909" s="17"/>
      <c r="AD909" s="17"/>
      <c r="AH909" s="17"/>
      <c r="AI909" s="17"/>
      <c r="AJ909" s="17"/>
      <c r="AL909" s="37"/>
      <c r="AM909" s="37"/>
      <c r="AN909" s="37"/>
      <c r="AO909" s="37"/>
      <c r="AP909" s="37"/>
      <c r="AQ909" s="37"/>
      <c r="AR909" s="37"/>
      <c r="AS909" s="37"/>
    </row>
    <row r="910">
      <c r="A910" s="5"/>
      <c r="L910" s="17"/>
      <c r="M910" s="17"/>
      <c r="N910" s="17"/>
      <c r="T910" s="17"/>
      <c r="U910" s="17"/>
      <c r="V910" s="17"/>
      <c r="AB910" s="17"/>
      <c r="AC910" s="17"/>
      <c r="AD910" s="17"/>
      <c r="AH910" s="17"/>
      <c r="AI910" s="17"/>
      <c r="AJ910" s="17"/>
      <c r="AL910" s="37"/>
      <c r="AM910" s="37"/>
      <c r="AN910" s="37"/>
      <c r="AO910" s="37"/>
      <c r="AP910" s="37"/>
      <c r="AQ910" s="37"/>
      <c r="AR910" s="37"/>
      <c r="AS910" s="37"/>
    </row>
    <row r="911">
      <c r="A911" s="5"/>
      <c r="L911" s="17"/>
      <c r="M911" s="17"/>
      <c r="N911" s="17"/>
      <c r="T911" s="17"/>
      <c r="U911" s="17"/>
      <c r="V911" s="17"/>
      <c r="AB911" s="17"/>
      <c r="AC911" s="17"/>
      <c r="AD911" s="17"/>
      <c r="AH911" s="17"/>
      <c r="AI911" s="17"/>
      <c r="AJ911" s="17"/>
      <c r="AL911" s="37"/>
      <c r="AM911" s="37"/>
      <c r="AN911" s="37"/>
      <c r="AO911" s="37"/>
      <c r="AP911" s="37"/>
      <c r="AQ911" s="37"/>
      <c r="AR911" s="37"/>
      <c r="AS911" s="37"/>
    </row>
    <row r="912">
      <c r="A912" s="5"/>
      <c r="L912" s="17"/>
      <c r="M912" s="17"/>
      <c r="N912" s="17"/>
      <c r="T912" s="17"/>
      <c r="U912" s="17"/>
      <c r="V912" s="17"/>
      <c r="AB912" s="17"/>
      <c r="AC912" s="17"/>
      <c r="AD912" s="17"/>
      <c r="AH912" s="17"/>
      <c r="AI912" s="17"/>
      <c r="AJ912" s="17"/>
      <c r="AL912" s="37"/>
      <c r="AM912" s="37"/>
      <c r="AN912" s="37"/>
      <c r="AO912" s="37"/>
      <c r="AP912" s="37"/>
      <c r="AQ912" s="37"/>
      <c r="AR912" s="37"/>
      <c r="AS912" s="37"/>
    </row>
    <row r="913">
      <c r="A913" s="5"/>
      <c r="L913" s="17"/>
      <c r="M913" s="17"/>
      <c r="N913" s="17"/>
      <c r="T913" s="17"/>
      <c r="U913" s="17"/>
      <c r="V913" s="17"/>
      <c r="AB913" s="17"/>
      <c r="AC913" s="17"/>
      <c r="AD913" s="17"/>
      <c r="AH913" s="17"/>
      <c r="AI913" s="17"/>
      <c r="AJ913" s="17"/>
      <c r="AL913" s="37"/>
      <c r="AM913" s="37"/>
      <c r="AN913" s="37"/>
      <c r="AO913" s="37"/>
      <c r="AP913" s="37"/>
      <c r="AQ913" s="37"/>
      <c r="AR913" s="37"/>
      <c r="AS913" s="37"/>
    </row>
    <row r="914">
      <c r="A914" s="5"/>
      <c r="L914" s="17"/>
      <c r="M914" s="17"/>
      <c r="N914" s="17"/>
      <c r="T914" s="17"/>
      <c r="U914" s="17"/>
      <c r="V914" s="17"/>
      <c r="AB914" s="17"/>
      <c r="AC914" s="17"/>
      <c r="AD914" s="17"/>
      <c r="AH914" s="17"/>
      <c r="AI914" s="17"/>
      <c r="AJ914" s="17"/>
      <c r="AL914" s="37"/>
      <c r="AM914" s="37"/>
      <c r="AN914" s="37"/>
      <c r="AO914" s="37"/>
      <c r="AP914" s="37"/>
      <c r="AQ914" s="37"/>
      <c r="AR914" s="37"/>
      <c r="AS914" s="37"/>
    </row>
    <row r="915">
      <c r="A915" s="5"/>
      <c r="L915" s="17"/>
      <c r="M915" s="17"/>
      <c r="N915" s="17"/>
      <c r="T915" s="17"/>
      <c r="U915" s="17"/>
      <c r="V915" s="17"/>
      <c r="AB915" s="17"/>
      <c r="AC915" s="17"/>
      <c r="AD915" s="17"/>
      <c r="AH915" s="17"/>
      <c r="AI915" s="17"/>
      <c r="AJ915" s="17"/>
      <c r="AL915" s="37"/>
      <c r="AM915" s="37"/>
      <c r="AN915" s="37"/>
      <c r="AO915" s="37"/>
      <c r="AP915" s="37"/>
      <c r="AQ915" s="37"/>
      <c r="AR915" s="37"/>
      <c r="AS915" s="37"/>
    </row>
    <row r="916">
      <c r="A916" s="5"/>
      <c r="L916" s="17"/>
      <c r="M916" s="17"/>
      <c r="N916" s="17"/>
      <c r="T916" s="17"/>
      <c r="U916" s="17"/>
      <c r="V916" s="17"/>
      <c r="AB916" s="17"/>
      <c r="AC916" s="17"/>
      <c r="AD916" s="17"/>
      <c r="AH916" s="17"/>
      <c r="AI916" s="17"/>
      <c r="AJ916" s="17"/>
      <c r="AL916" s="37"/>
      <c r="AM916" s="37"/>
      <c r="AN916" s="37"/>
      <c r="AO916" s="37"/>
      <c r="AP916" s="37"/>
      <c r="AQ916" s="37"/>
      <c r="AR916" s="37"/>
      <c r="AS916" s="37"/>
    </row>
    <row r="917">
      <c r="A917" s="5"/>
      <c r="L917" s="17"/>
      <c r="M917" s="17"/>
      <c r="N917" s="17"/>
      <c r="T917" s="17"/>
      <c r="U917" s="17"/>
      <c r="V917" s="17"/>
      <c r="AB917" s="17"/>
      <c r="AC917" s="17"/>
      <c r="AD917" s="17"/>
      <c r="AH917" s="17"/>
      <c r="AI917" s="17"/>
      <c r="AJ917" s="17"/>
      <c r="AL917" s="37"/>
      <c r="AM917" s="37"/>
      <c r="AN917" s="37"/>
      <c r="AO917" s="37"/>
      <c r="AP917" s="37"/>
      <c r="AQ917" s="37"/>
      <c r="AR917" s="37"/>
      <c r="AS917" s="37"/>
    </row>
    <row r="918">
      <c r="A918" s="5"/>
      <c r="L918" s="17"/>
      <c r="M918" s="17"/>
      <c r="N918" s="17"/>
      <c r="T918" s="17"/>
      <c r="U918" s="17"/>
      <c r="V918" s="17"/>
      <c r="AB918" s="17"/>
      <c r="AC918" s="17"/>
      <c r="AD918" s="17"/>
      <c r="AH918" s="17"/>
      <c r="AI918" s="17"/>
      <c r="AJ918" s="17"/>
      <c r="AL918" s="37"/>
      <c r="AM918" s="37"/>
      <c r="AN918" s="37"/>
      <c r="AO918" s="37"/>
      <c r="AP918" s="37"/>
      <c r="AQ918" s="37"/>
      <c r="AR918" s="37"/>
      <c r="AS918" s="37"/>
    </row>
    <row r="919">
      <c r="A919" s="5"/>
      <c r="L919" s="17"/>
      <c r="M919" s="17"/>
      <c r="N919" s="17"/>
      <c r="T919" s="17"/>
      <c r="U919" s="17"/>
      <c r="V919" s="17"/>
      <c r="AB919" s="17"/>
      <c r="AC919" s="17"/>
      <c r="AD919" s="17"/>
      <c r="AH919" s="17"/>
      <c r="AI919" s="17"/>
      <c r="AJ919" s="17"/>
      <c r="AL919" s="37"/>
      <c r="AM919" s="37"/>
      <c r="AN919" s="37"/>
      <c r="AO919" s="37"/>
      <c r="AP919" s="37"/>
      <c r="AQ919" s="37"/>
      <c r="AR919" s="37"/>
      <c r="AS919" s="37"/>
    </row>
    <row r="920">
      <c r="A920" s="5"/>
      <c r="L920" s="17"/>
      <c r="M920" s="17"/>
      <c r="N920" s="17"/>
      <c r="T920" s="17"/>
      <c r="U920" s="17"/>
      <c r="V920" s="17"/>
      <c r="AB920" s="17"/>
      <c r="AC920" s="17"/>
      <c r="AD920" s="17"/>
      <c r="AH920" s="17"/>
      <c r="AI920" s="17"/>
      <c r="AJ920" s="17"/>
      <c r="AL920" s="37"/>
      <c r="AM920" s="37"/>
      <c r="AN920" s="37"/>
      <c r="AO920" s="37"/>
      <c r="AP920" s="37"/>
      <c r="AQ920" s="37"/>
      <c r="AR920" s="37"/>
      <c r="AS920" s="37"/>
    </row>
    <row r="921">
      <c r="A921" s="5"/>
      <c r="L921" s="17"/>
      <c r="M921" s="17"/>
      <c r="N921" s="17"/>
      <c r="T921" s="17"/>
      <c r="U921" s="17"/>
      <c r="V921" s="17"/>
      <c r="AB921" s="17"/>
      <c r="AC921" s="17"/>
      <c r="AD921" s="17"/>
      <c r="AH921" s="17"/>
      <c r="AI921" s="17"/>
      <c r="AJ921" s="17"/>
      <c r="AL921" s="37"/>
      <c r="AM921" s="37"/>
      <c r="AN921" s="37"/>
      <c r="AO921" s="37"/>
      <c r="AP921" s="37"/>
      <c r="AQ921" s="37"/>
      <c r="AR921" s="37"/>
      <c r="AS921" s="37"/>
    </row>
    <row r="922">
      <c r="A922" s="5"/>
      <c r="L922" s="17"/>
      <c r="M922" s="17"/>
      <c r="N922" s="17"/>
      <c r="T922" s="17"/>
      <c r="U922" s="17"/>
      <c r="V922" s="17"/>
      <c r="AB922" s="17"/>
      <c r="AC922" s="17"/>
      <c r="AD922" s="17"/>
      <c r="AH922" s="17"/>
      <c r="AI922" s="17"/>
      <c r="AJ922" s="17"/>
      <c r="AL922" s="37"/>
      <c r="AM922" s="37"/>
      <c r="AN922" s="37"/>
      <c r="AO922" s="37"/>
      <c r="AP922" s="37"/>
      <c r="AQ922" s="37"/>
      <c r="AR922" s="37"/>
      <c r="AS922" s="37"/>
    </row>
    <row r="923">
      <c r="A923" s="5"/>
      <c r="L923" s="17"/>
      <c r="M923" s="17"/>
      <c r="N923" s="17"/>
      <c r="T923" s="17"/>
      <c r="U923" s="17"/>
      <c r="V923" s="17"/>
      <c r="AB923" s="17"/>
      <c r="AC923" s="17"/>
      <c r="AD923" s="17"/>
      <c r="AH923" s="17"/>
      <c r="AI923" s="17"/>
      <c r="AJ923" s="17"/>
      <c r="AL923" s="37"/>
      <c r="AM923" s="37"/>
      <c r="AN923" s="37"/>
      <c r="AO923" s="37"/>
      <c r="AP923" s="37"/>
      <c r="AQ923" s="37"/>
      <c r="AR923" s="37"/>
      <c r="AS923" s="37"/>
    </row>
    <row r="924">
      <c r="A924" s="5"/>
      <c r="L924" s="17"/>
      <c r="M924" s="17"/>
      <c r="N924" s="17"/>
      <c r="T924" s="17"/>
      <c r="U924" s="17"/>
      <c r="V924" s="17"/>
      <c r="AB924" s="17"/>
      <c r="AC924" s="17"/>
      <c r="AD924" s="17"/>
      <c r="AH924" s="17"/>
      <c r="AI924" s="17"/>
      <c r="AJ924" s="17"/>
      <c r="AL924" s="37"/>
      <c r="AM924" s="37"/>
      <c r="AN924" s="37"/>
      <c r="AO924" s="37"/>
      <c r="AP924" s="37"/>
      <c r="AQ924" s="37"/>
      <c r="AR924" s="37"/>
      <c r="AS924" s="37"/>
    </row>
    <row r="925">
      <c r="A925" s="5"/>
      <c r="L925" s="17"/>
      <c r="M925" s="17"/>
      <c r="N925" s="17"/>
      <c r="T925" s="17"/>
      <c r="U925" s="17"/>
      <c r="V925" s="17"/>
      <c r="AB925" s="17"/>
      <c r="AC925" s="17"/>
      <c r="AD925" s="17"/>
      <c r="AH925" s="17"/>
      <c r="AI925" s="17"/>
      <c r="AJ925" s="17"/>
      <c r="AL925" s="37"/>
      <c r="AM925" s="37"/>
      <c r="AN925" s="37"/>
      <c r="AO925" s="37"/>
      <c r="AP925" s="37"/>
      <c r="AQ925" s="37"/>
      <c r="AR925" s="37"/>
      <c r="AS925" s="37"/>
    </row>
    <row r="926">
      <c r="A926" s="5"/>
      <c r="L926" s="17"/>
      <c r="M926" s="17"/>
      <c r="N926" s="17"/>
      <c r="T926" s="17"/>
      <c r="U926" s="17"/>
      <c r="V926" s="17"/>
      <c r="AB926" s="17"/>
      <c r="AC926" s="17"/>
      <c r="AD926" s="17"/>
      <c r="AH926" s="17"/>
      <c r="AI926" s="17"/>
      <c r="AJ926" s="17"/>
      <c r="AL926" s="37"/>
      <c r="AM926" s="37"/>
      <c r="AN926" s="37"/>
      <c r="AO926" s="37"/>
      <c r="AP926" s="37"/>
      <c r="AQ926" s="37"/>
      <c r="AR926" s="37"/>
      <c r="AS926" s="37"/>
    </row>
    <row r="927">
      <c r="A927" s="5"/>
      <c r="L927" s="17"/>
      <c r="M927" s="17"/>
      <c r="N927" s="17"/>
      <c r="T927" s="17"/>
      <c r="U927" s="17"/>
      <c r="V927" s="17"/>
      <c r="AB927" s="17"/>
      <c r="AC927" s="17"/>
      <c r="AD927" s="17"/>
      <c r="AH927" s="17"/>
      <c r="AI927" s="17"/>
      <c r="AJ927" s="17"/>
      <c r="AL927" s="37"/>
      <c r="AM927" s="37"/>
      <c r="AN927" s="37"/>
      <c r="AO927" s="37"/>
      <c r="AP927" s="37"/>
      <c r="AQ927" s="37"/>
      <c r="AR927" s="37"/>
      <c r="AS927" s="37"/>
    </row>
    <row r="928">
      <c r="A928" s="5"/>
      <c r="L928" s="17"/>
      <c r="M928" s="17"/>
      <c r="N928" s="17"/>
      <c r="T928" s="17"/>
      <c r="U928" s="17"/>
      <c r="V928" s="17"/>
      <c r="AB928" s="17"/>
      <c r="AC928" s="17"/>
      <c r="AD928" s="17"/>
      <c r="AH928" s="17"/>
      <c r="AI928" s="17"/>
      <c r="AJ928" s="17"/>
      <c r="AL928" s="37"/>
      <c r="AM928" s="37"/>
      <c r="AN928" s="37"/>
      <c r="AO928" s="37"/>
      <c r="AP928" s="37"/>
      <c r="AQ928" s="37"/>
      <c r="AR928" s="37"/>
      <c r="AS928" s="37"/>
    </row>
    <row r="929">
      <c r="A929" s="5"/>
      <c r="L929" s="17"/>
      <c r="M929" s="17"/>
      <c r="N929" s="17"/>
      <c r="T929" s="17"/>
      <c r="U929" s="17"/>
      <c r="V929" s="17"/>
      <c r="AB929" s="17"/>
      <c r="AC929" s="17"/>
      <c r="AD929" s="17"/>
      <c r="AH929" s="17"/>
      <c r="AI929" s="17"/>
      <c r="AJ929" s="17"/>
      <c r="AL929" s="37"/>
      <c r="AM929" s="37"/>
      <c r="AN929" s="37"/>
      <c r="AO929" s="37"/>
      <c r="AP929" s="37"/>
      <c r="AQ929" s="37"/>
      <c r="AR929" s="37"/>
      <c r="AS929" s="37"/>
    </row>
    <row r="930">
      <c r="A930" s="5"/>
      <c r="L930" s="17"/>
      <c r="M930" s="17"/>
      <c r="N930" s="17"/>
      <c r="T930" s="17"/>
      <c r="U930" s="17"/>
      <c r="V930" s="17"/>
      <c r="AB930" s="17"/>
      <c r="AC930" s="17"/>
      <c r="AD930" s="17"/>
      <c r="AH930" s="17"/>
      <c r="AI930" s="17"/>
      <c r="AJ930" s="17"/>
      <c r="AL930" s="37"/>
      <c r="AM930" s="37"/>
      <c r="AN930" s="37"/>
      <c r="AO930" s="37"/>
      <c r="AP930" s="37"/>
      <c r="AQ930" s="37"/>
      <c r="AR930" s="37"/>
      <c r="AS930" s="37"/>
    </row>
    <row r="931">
      <c r="A931" s="5"/>
      <c r="L931" s="17"/>
      <c r="M931" s="17"/>
      <c r="N931" s="17"/>
      <c r="T931" s="17"/>
      <c r="U931" s="17"/>
      <c r="V931" s="17"/>
      <c r="AB931" s="17"/>
      <c r="AC931" s="17"/>
      <c r="AD931" s="17"/>
      <c r="AH931" s="17"/>
      <c r="AI931" s="17"/>
      <c r="AJ931" s="17"/>
      <c r="AL931" s="37"/>
      <c r="AM931" s="37"/>
      <c r="AN931" s="37"/>
      <c r="AO931" s="37"/>
      <c r="AP931" s="37"/>
      <c r="AQ931" s="37"/>
      <c r="AR931" s="37"/>
      <c r="AS931" s="37"/>
    </row>
    <row r="932">
      <c r="A932" s="5"/>
      <c r="L932" s="17"/>
      <c r="M932" s="17"/>
      <c r="N932" s="17"/>
      <c r="T932" s="17"/>
      <c r="U932" s="17"/>
      <c r="V932" s="17"/>
      <c r="AB932" s="17"/>
      <c r="AC932" s="17"/>
      <c r="AD932" s="17"/>
      <c r="AH932" s="17"/>
      <c r="AI932" s="17"/>
      <c r="AJ932" s="17"/>
      <c r="AL932" s="37"/>
      <c r="AM932" s="37"/>
      <c r="AN932" s="37"/>
      <c r="AO932" s="37"/>
      <c r="AP932" s="37"/>
      <c r="AQ932" s="37"/>
      <c r="AR932" s="37"/>
      <c r="AS932" s="37"/>
    </row>
    <row r="933">
      <c r="A933" s="5"/>
      <c r="L933" s="17"/>
      <c r="M933" s="17"/>
      <c r="N933" s="17"/>
      <c r="T933" s="17"/>
      <c r="U933" s="17"/>
      <c r="V933" s="17"/>
      <c r="AB933" s="17"/>
      <c r="AC933" s="17"/>
      <c r="AD933" s="17"/>
      <c r="AH933" s="17"/>
      <c r="AI933" s="17"/>
      <c r="AJ933" s="17"/>
      <c r="AL933" s="37"/>
      <c r="AM933" s="37"/>
      <c r="AN933" s="37"/>
      <c r="AO933" s="37"/>
      <c r="AP933" s="37"/>
      <c r="AQ933" s="37"/>
      <c r="AR933" s="37"/>
      <c r="AS933" s="37"/>
    </row>
    <row r="934">
      <c r="A934" s="5"/>
      <c r="L934" s="17"/>
      <c r="M934" s="17"/>
      <c r="N934" s="17"/>
      <c r="T934" s="17"/>
      <c r="U934" s="17"/>
      <c r="V934" s="17"/>
      <c r="AB934" s="17"/>
      <c r="AC934" s="17"/>
      <c r="AD934" s="17"/>
      <c r="AH934" s="17"/>
      <c r="AI934" s="17"/>
      <c r="AJ934" s="17"/>
      <c r="AL934" s="37"/>
      <c r="AM934" s="37"/>
      <c r="AN934" s="37"/>
      <c r="AO934" s="37"/>
      <c r="AP934" s="37"/>
      <c r="AQ934" s="37"/>
      <c r="AR934" s="37"/>
      <c r="AS934" s="37"/>
    </row>
    <row r="935">
      <c r="A935" s="5"/>
      <c r="L935" s="17"/>
      <c r="M935" s="17"/>
      <c r="N935" s="17"/>
      <c r="T935" s="17"/>
      <c r="U935" s="17"/>
      <c r="V935" s="17"/>
      <c r="AB935" s="17"/>
      <c r="AC935" s="17"/>
      <c r="AD935" s="17"/>
      <c r="AH935" s="17"/>
      <c r="AI935" s="17"/>
      <c r="AJ935" s="17"/>
      <c r="AL935" s="37"/>
      <c r="AM935" s="37"/>
      <c r="AN935" s="37"/>
      <c r="AO935" s="37"/>
      <c r="AP935" s="37"/>
      <c r="AQ935" s="37"/>
      <c r="AR935" s="37"/>
      <c r="AS935" s="37"/>
    </row>
    <row r="936">
      <c r="A936" s="5"/>
      <c r="L936" s="17"/>
      <c r="M936" s="17"/>
      <c r="N936" s="17"/>
      <c r="T936" s="17"/>
      <c r="U936" s="17"/>
      <c r="V936" s="17"/>
      <c r="AB936" s="17"/>
      <c r="AC936" s="17"/>
      <c r="AD936" s="17"/>
      <c r="AH936" s="17"/>
      <c r="AI936" s="17"/>
      <c r="AJ936" s="17"/>
      <c r="AL936" s="37"/>
      <c r="AM936" s="37"/>
      <c r="AN936" s="37"/>
      <c r="AO936" s="37"/>
      <c r="AP936" s="37"/>
      <c r="AQ936" s="37"/>
      <c r="AR936" s="37"/>
      <c r="AS936" s="37"/>
    </row>
    <row r="937">
      <c r="A937" s="5"/>
      <c r="L937" s="17"/>
      <c r="M937" s="17"/>
      <c r="N937" s="17"/>
      <c r="T937" s="17"/>
      <c r="U937" s="17"/>
      <c r="V937" s="17"/>
      <c r="AB937" s="17"/>
      <c r="AC937" s="17"/>
      <c r="AD937" s="17"/>
      <c r="AH937" s="17"/>
      <c r="AI937" s="17"/>
      <c r="AJ937" s="17"/>
      <c r="AL937" s="37"/>
      <c r="AM937" s="37"/>
      <c r="AN937" s="37"/>
      <c r="AO937" s="37"/>
      <c r="AP937" s="37"/>
      <c r="AQ937" s="37"/>
      <c r="AR937" s="37"/>
      <c r="AS937" s="37"/>
    </row>
    <row r="938">
      <c r="A938" s="5"/>
      <c r="L938" s="17"/>
      <c r="M938" s="17"/>
      <c r="N938" s="17"/>
      <c r="T938" s="17"/>
      <c r="U938" s="17"/>
      <c r="V938" s="17"/>
      <c r="AB938" s="17"/>
      <c r="AC938" s="17"/>
      <c r="AD938" s="17"/>
      <c r="AH938" s="17"/>
      <c r="AI938" s="17"/>
      <c r="AJ938" s="17"/>
      <c r="AL938" s="37"/>
      <c r="AM938" s="37"/>
      <c r="AN938" s="37"/>
      <c r="AO938" s="37"/>
      <c r="AP938" s="37"/>
      <c r="AQ938" s="37"/>
      <c r="AR938" s="37"/>
      <c r="AS938" s="37"/>
    </row>
    <row r="939">
      <c r="A939" s="5"/>
      <c r="L939" s="17"/>
      <c r="M939" s="17"/>
      <c r="N939" s="17"/>
      <c r="T939" s="17"/>
      <c r="U939" s="17"/>
      <c r="V939" s="17"/>
      <c r="AB939" s="17"/>
      <c r="AC939" s="17"/>
      <c r="AD939" s="17"/>
      <c r="AH939" s="17"/>
      <c r="AI939" s="17"/>
      <c r="AJ939" s="17"/>
      <c r="AL939" s="37"/>
      <c r="AM939" s="37"/>
      <c r="AN939" s="37"/>
      <c r="AO939" s="37"/>
      <c r="AP939" s="37"/>
      <c r="AQ939" s="37"/>
      <c r="AR939" s="37"/>
      <c r="AS939" s="37"/>
    </row>
    <row r="940">
      <c r="A940" s="5"/>
      <c r="L940" s="17"/>
      <c r="M940" s="17"/>
      <c r="N940" s="17"/>
      <c r="T940" s="17"/>
      <c r="U940" s="17"/>
      <c r="V940" s="17"/>
      <c r="AB940" s="17"/>
      <c r="AC940" s="17"/>
      <c r="AD940" s="17"/>
      <c r="AH940" s="17"/>
      <c r="AI940" s="17"/>
      <c r="AJ940" s="17"/>
      <c r="AL940" s="37"/>
      <c r="AM940" s="37"/>
      <c r="AN940" s="37"/>
      <c r="AO940" s="37"/>
      <c r="AP940" s="37"/>
      <c r="AQ940" s="37"/>
      <c r="AR940" s="37"/>
      <c r="AS940" s="37"/>
    </row>
    <row r="941">
      <c r="A941" s="5"/>
      <c r="L941" s="17"/>
      <c r="M941" s="17"/>
      <c r="N941" s="17"/>
      <c r="T941" s="17"/>
      <c r="U941" s="17"/>
      <c r="V941" s="17"/>
      <c r="AB941" s="17"/>
      <c r="AC941" s="17"/>
      <c r="AD941" s="17"/>
      <c r="AH941" s="17"/>
      <c r="AI941" s="17"/>
      <c r="AJ941" s="17"/>
      <c r="AL941" s="37"/>
      <c r="AM941" s="37"/>
      <c r="AN941" s="37"/>
      <c r="AO941" s="37"/>
      <c r="AP941" s="37"/>
      <c r="AQ941" s="37"/>
      <c r="AR941" s="37"/>
      <c r="AS941" s="37"/>
    </row>
    <row r="942">
      <c r="A942" s="5"/>
      <c r="L942" s="17"/>
      <c r="M942" s="17"/>
      <c r="N942" s="17"/>
      <c r="T942" s="17"/>
      <c r="U942" s="17"/>
      <c r="V942" s="17"/>
      <c r="AB942" s="17"/>
      <c r="AC942" s="17"/>
      <c r="AD942" s="17"/>
      <c r="AH942" s="17"/>
      <c r="AI942" s="17"/>
      <c r="AJ942" s="17"/>
      <c r="AL942" s="37"/>
      <c r="AM942" s="37"/>
      <c r="AN942" s="37"/>
      <c r="AO942" s="37"/>
      <c r="AP942" s="37"/>
      <c r="AQ942" s="37"/>
      <c r="AR942" s="37"/>
      <c r="AS942" s="37"/>
    </row>
    <row r="943">
      <c r="A943" s="5"/>
      <c r="L943" s="17"/>
      <c r="M943" s="17"/>
      <c r="N943" s="17"/>
      <c r="T943" s="17"/>
      <c r="U943" s="17"/>
      <c r="V943" s="17"/>
      <c r="AB943" s="17"/>
      <c r="AC943" s="17"/>
      <c r="AD943" s="17"/>
      <c r="AH943" s="17"/>
      <c r="AI943" s="17"/>
      <c r="AJ943" s="17"/>
      <c r="AL943" s="37"/>
      <c r="AM943" s="37"/>
      <c r="AN943" s="37"/>
      <c r="AO943" s="37"/>
      <c r="AP943" s="37"/>
      <c r="AQ943" s="37"/>
      <c r="AR943" s="37"/>
      <c r="AS943" s="37"/>
    </row>
    <row r="944">
      <c r="A944" s="5"/>
      <c r="L944" s="17"/>
      <c r="M944" s="17"/>
      <c r="N944" s="17"/>
      <c r="T944" s="17"/>
      <c r="U944" s="17"/>
      <c r="V944" s="17"/>
      <c r="AB944" s="17"/>
      <c r="AC944" s="17"/>
      <c r="AD944" s="17"/>
      <c r="AH944" s="17"/>
      <c r="AI944" s="17"/>
      <c r="AJ944" s="17"/>
      <c r="AL944" s="37"/>
      <c r="AM944" s="37"/>
      <c r="AN944" s="37"/>
      <c r="AO944" s="37"/>
      <c r="AP944" s="37"/>
      <c r="AQ944" s="37"/>
      <c r="AR944" s="37"/>
      <c r="AS944" s="37"/>
    </row>
    <row r="945">
      <c r="A945" s="5"/>
      <c r="L945" s="17"/>
      <c r="M945" s="17"/>
      <c r="N945" s="17"/>
      <c r="T945" s="17"/>
      <c r="U945" s="17"/>
      <c r="V945" s="17"/>
      <c r="AB945" s="17"/>
      <c r="AC945" s="17"/>
      <c r="AD945" s="17"/>
      <c r="AH945" s="17"/>
      <c r="AI945" s="17"/>
      <c r="AJ945" s="17"/>
      <c r="AL945" s="37"/>
      <c r="AM945" s="37"/>
      <c r="AN945" s="37"/>
      <c r="AO945" s="37"/>
      <c r="AP945" s="37"/>
      <c r="AQ945" s="37"/>
      <c r="AR945" s="37"/>
      <c r="AS945" s="37"/>
    </row>
    <row r="946">
      <c r="A946" s="5"/>
      <c r="L946" s="17"/>
      <c r="M946" s="17"/>
      <c r="N946" s="17"/>
      <c r="T946" s="17"/>
      <c r="U946" s="17"/>
      <c r="V946" s="17"/>
      <c r="AB946" s="17"/>
      <c r="AC946" s="17"/>
      <c r="AD946" s="17"/>
      <c r="AH946" s="17"/>
      <c r="AI946" s="17"/>
      <c r="AJ946" s="17"/>
      <c r="AL946" s="37"/>
      <c r="AM946" s="37"/>
      <c r="AN946" s="37"/>
      <c r="AO946" s="37"/>
      <c r="AP946" s="37"/>
      <c r="AQ946" s="37"/>
      <c r="AR946" s="37"/>
      <c r="AS946" s="37"/>
    </row>
    <row r="947">
      <c r="A947" s="5"/>
      <c r="L947" s="17"/>
      <c r="M947" s="17"/>
      <c r="N947" s="17"/>
      <c r="T947" s="17"/>
      <c r="U947" s="17"/>
      <c r="V947" s="17"/>
      <c r="AB947" s="17"/>
      <c r="AC947" s="17"/>
      <c r="AD947" s="17"/>
      <c r="AH947" s="17"/>
      <c r="AI947" s="17"/>
      <c r="AJ947" s="17"/>
      <c r="AL947" s="37"/>
      <c r="AM947" s="37"/>
      <c r="AN947" s="37"/>
      <c r="AO947" s="37"/>
      <c r="AP947" s="37"/>
      <c r="AQ947" s="37"/>
      <c r="AR947" s="37"/>
      <c r="AS947" s="37"/>
    </row>
    <row r="948">
      <c r="A948" s="5"/>
      <c r="L948" s="17"/>
      <c r="M948" s="17"/>
      <c r="N948" s="17"/>
      <c r="T948" s="17"/>
      <c r="U948" s="17"/>
      <c r="V948" s="17"/>
      <c r="AB948" s="17"/>
      <c r="AC948" s="17"/>
      <c r="AD948" s="17"/>
      <c r="AH948" s="17"/>
      <c r="AI948" s="17"/>
      <c r="AJ948" s="17"/>
      <c r="AL948" s="37"/>
      <c r="AM948" s="37"/>
      <c r="AN948" s="37"/>
      <c r="AO948" s="37"/>
      <c r="AP948" s="37"/>
      <c r="AQ948" s="37"/>
      <c r="AR948" s="37"/>
      <c r="AS948" s="37"/>
    </row>
    <row r="949">
      <c r="A949" s="5"/>
      <c r="L949" s="17"/>
      <c r="M949" s="17"/>
      <c r="N949" s="17"/>
      <c r="T949" s="17"/>
      <c r="U949" s="17"/>
      <c r="V949" s="17"/>
      <c r="AB949" s="17"/>
      <c r="AC949" s="17"/>
      <c r="AD949" s="17"/>
      <c r="AH949" s="17"/>
      <c r="AI949" s="17"/>
      <c r="AJ949" s="17"/>
      <c r="AL949" s="37"/>
      <c r="AM949" s="37"/>
      <c r="AN949" s="37"/>
      <c r="AO949" s="37"/>
      <c r="AP949" s="37"/>
      <c r="AQ949" s="37"/>
      <c r="AR949" s="37"/>
      <c r="AS949" s="37"/>
    </row>
    <row r="950">
      <c r="A950" s="5"/>
      <c r="L950" s="17"/>
      <c r="M950" s="17"/>
      <c r="N950" s="17"/>
      <c r="T950" s="17"/>
      <c r="U950" s="17"/>
      <c r="V950" s="17"/>
      <c r="AB950" s="17"/>
      <c r="AC950" s="17"/>
      <c r="AD950" s="17"/>
      <c r="AH950" s="17"/>
      <c r="AI950" s="17"/>
      <c r="AJ950" s="17"/>
      <c r="AL950" s="37"/>
      <c r="AM950" s="37"/>
      <c r="AN950" s="37"/>
      <c r="AO950" s="37"/>
      <c r="AP950" s="37"/>
      <c r="AQ950" s="37"/>
      <c r="AR950" s="37"/>
      <c r="AS950" s="37"/>
    </row>
    <row r="951">
      <c r="A951" s="5"/>
      <c r="L951" s="17"/>
      <c r="M951" s="17"/>
      <c r="N951" s="17"/>
      <c r="T951" s="17"/>
      <c r="U951" s="17"/>
      <c r="V951" s="17"/>
      <c r="AB951" s="17"/>
      <c r="AC951" s="17"/>
      <c r="AD951" s="17"/>
      <c r="AH951" s="17"/>
      <c r="AI951" s="17"/>
      <c r="AJ951" s="17"/>
      <c r="AL951" s="37"/>
      <c r="AM951" s="37"/>
      <c r="AN951" s="37"/>
      <c r="AO951" s="37"/>
      <c r="AP951" s="37"/>
      <c r="AQ951" s="37"/>
      <c r="AR951" s="37"/>
      <c r="AS951" s="37"/>
    </row>
    <row r="952">
      <c r="A952" s="5"/>
      <c r="L952" s="17"/>
      <c r="M952" s="17"/>
      <c r="N952" s="17"/>
      <c r="T952" s="17"/>
      <c r="U952" s="17"/>
      <c r="V952" s="17"/>
      <c r="AB952" s="17"/>
      <c r="AC952" s="17"/>
      <c r="AD952" s="17"/>
      <c r="AH952" s="17"/>
      <c r="AI952" s="17"/>
      <c r="AJ952" s="17"/>
      <c r="AL952" s="37"/>
      <c r="AM952" s="37"/>
      <c r="AN952" s="37"/>
      <c r="AO952" s="37"/>
      <c r="AP952" s="37"/>
      <c r="AQ952" s="37"/>
      <c r="AR952" s="37"/>
      <c r="AS952" s="37"/>
    </row>
    <row r="953">
      <c r="A953" s="5"/>
      <c r="L953" s="17"/>
      <c r="M953" s="17"/>
      <c r="N953" s="17"/>
      <c r="T953" s="17"/>
      <c r="U953" s="17"/>
      <c r="V953" s="17"/>
      <c r="AB953" s="17"/>
      <c r="AC953" s="17"/>
      <c r="AD953" s="17"/>
      <c r="AH953" s="17"/>
      <c r="AI953" s="17"/>
      <c r="AJ953" s="17"/>
      <c r="AL953" s="37"/>
      <c r="AM953" s="37"/>
      <c r="AN953" s="37"/>
      <c r="AO953" s="37"/>
      <c r="AP953" s="37"/>
      <c r="AQ953" s="37"/>
      <c r="AR953" s="37"/>
      <c r="AS953" s="37"/>
    </row>
    <row r="954">
      <c r="A954" s="5"/>
      <c r="L954" s="17"/>
      <c r="M954" s="17"/>
      <c r="N954" s="17"/>
      <c r="T954" s="17"/>
      <c r="U954" s="17"/>
      <c r="V954" s="17"/>
      <c r="AB954" s="17"/>
      <c r="AC954" s="17"/>
      <c r="AD954" s="17"/>
      <c r="AH954" s="17"/>
      <c r="AI954" s="17"/>
      <c r="AJ954" s="17"/>
      <c r="AL954" s="37"/>
      <c r="AM954" s="37"/>
      <c r="AN954" s="37"/>
      <c r="AO954" s="37"/>
      <c r="AP954" s="37"/>
      <c r="AQ954" s="37"/>
      <c r="AR954" s="37"/>
      <c r="AS954" s="37"/>
    </row>
    <row r="955">
      <c r="A955" s="5"/>
      <c r="L955" s="17"/>
      <c r="M955" s="17"/>
      <c r="N955" s="17"/>
      <c r="T955" s="17"/>
      <c r="U955" s="17"/>
      <c r="V955" s="17"/>
      <c r="AB955" s="17"/>
      <c r="AC955" s="17"/>
      <c r="AD955" s="17"/>
      <c r="AH955" s="17"/>
      <c r="AI955" s="17"/>
      <c r="AJ955" s="17"/>
      <c r="AL955" s="37"/>
      <c r="AM955" s="37"/>
      <c r="AN955" s="37"/>
      <c r="AO955" s="37"/>
      <c r="AP955" s="37"/>
      <c r="AQ955" s="37"/>
      <c r="AR955" s="37"/>
      <c r="AS955" s="37"/>
    </row>
    <row r="956">
      <c r="A956" s="5"/>
      <c r="L956" s="17"/>
      <c r="M956" s="17"/>
      <c r="N956" s="17"/>
      <c r="T956" s="17"/>
      <c r="U956" s="17"/>
      <c r="V956" s="17"/>
      <c r="AB956" s="17"/>
      <c r="AC956" s="17"/>
      <c r="AD956" s="17"/>
      <c r="AH956" s="17"/>
      <c r="AI956" s="17"/>
      <c r="AJ956" s="17"/>
      <c r="AL956" s="37"/>
      <c r="AM956" s="37"/>
      <c r="AN956" s="37"/>
      <c r="AO956" s="37"/>
      <c r="AP956" s="37"/>
      <c r="AQ956" s="37"/>
      <c r="AR956" s="37"/>
      <c r="AS956" s="37"/>
    </row>
    <row r="957">
      <c r="A957" s="5"/>
      <c r="L957" s="17"/>
      <c r="M957" s="17"/>
      <c r="N957" s="17"/>
      <c r="T957" s="17"/>
      <c r="U957" s="17"/>
      <c r="V957" s="17"/>
      <c r="AB957" s="17"/>
      <c r="AC957" s="17"/>
      <c r="AD957" s="17"/>
      <c r="AH957" s="17"/>
      <c r="AI957" s="17"/>
      <c r="AJ957" s="17"/>
      <c r="AL957" s="37"/>
      <c r="AM957" s="37"/>
      <c r="AN957" s="37"/>
      <c r="AO957" s="37"/>
      <c r="AP957" s="37"/>
      <c r="AQ957" s="37"/>
      <c r="AR957" s="37"/>
      <c r="AS957" s="37"/>
    </row>
    <row r="958">
      <c r="A958" s="5"/>
      <c r="L958" s="17"/>
      <c r="M958" s="17"/>
      <c r="N958" s="17"/>
      <c r="T958" s="17"/>
      <c r="U958" s="17"/>
      <c r="V958" s="17"/>
      <c r="AB958" s="17"/>
      <c r="AC958" s="17"/>
      <c r="AD958" s="17"/>
      <c r="AH958" s="17"/>
      <c r="AI958" s="17"/>
      <c r="AJ958" s="17"/>
      <c r="AL958" s="37"/>
      <c r="AM958" s="37"/>
      <c r="AN958" s="37"/>
      <c r="AO958" s="37"/>
      <c r="AP958" s="37"/>
      <c r="AQ958" s="37"/>
      <c r="AR958" s="37"/>
      <c r="AS958" s="37"/>
    </row>
    <row r="959">
      <c r="A959" s="5"/>
      <c r="L959" s="17"/>
      <c r="M959" s="17"/>
      <c r="N959" s="17"/>
      <c r="T959" s="17"/>
      <c r="U959" s="17"/>
      <c r="V959" s="17"/>
      <c r="AB959" s="17"/>
      <c r="AC959" s="17"/>
      <c r="AD959" s="17"/>
      <c r="AH959" s="17"/>
      <c r="AI959" s="17"/>
      <c r="AJ959" s="17"/>
      <c r="AL959" s="37"/>
      <c r="AM959" s="37"/>
      <c r="AN959" s="37"/>
      <c r="AO959" s="37"/>
      <c r="AP959" s="37"/>
      <c r="AQ959" s="37"/>
      <c r="AR959" s="37"/>
      <c r="AS959" s="37"/>
    </row>
    <row r="960">
      <c r="A960" s="5"/>
      <c r="L960" s="17"/>
      <c r="M960" s="17"/>
      <c r="N960" s="17"/>
      <c r="T960" s="17"/>
      <c r="U960" s="17"/>
      <c r="V960" s="17"/>
      <c r="AB960" s="17"/>
      <c r="AC960" s="17"/>
      <c r="AD960" s="17"/>
      <c r="AH960" s="17"/>
      <c r="AI960" s="17"/>
      <c r="AJ960" s="17"/>
      <c r="AL960" s="37"/>
      <c r="AM960" s="37"/>
      <c r="AN960" s="37"/>
      <c r="AO960" s="37"/>
      <c r="AP960" s="37"/>
      <c r="AQ960" s="37"/>
      <c r="AR960" s="37"/>
      <c r="AS960" s="37"/>
    </row>
    <row r="961">
      <c r="A961" s="5"/>
      <c r="L961" s="17"/>
      <c r="M961" s="17"/>
      <c r="N961" s="17"/>
      <c r="T961" s="17"/>
      <c r="U961" s="17"/>
      <c r="V961" s="17"/>
      <c r="AB961" s="17"/>
      <c r="AC961" s="17"/>
      <c r="AD961" s="17"/>
      <c r="AH961" s="17"/>
      <c r="AI961" s="17"/>
      <c r="AJ961" s="17"/>
      <c r="AL961" s="37"/>
      <c r="AM961" s="37"/>
      <c r="AN961" s="37"/>
      <c r="AO961" s="37"/>
      <c r="AP961" s="37"/>
      <c r="AQ961" s="37"/>
      <c r="AR961" s="37"/>
      <c r="AS961" s="37"/>
    </row>
    <row r="962">
      <c r="A962" s="5"/>
      <c r="L962" s="17"/>
      <c r="M962" s="17"/>
      <c r="N962" s="17"/>
      <c r="T962" s="17"/>
      <c r="U962" s="17"/>
      <c r="V962" s="17"/>
      <c r="AB962" s="17"/>
      <c r="AC962" s="17"/>
      <c r="AD962" s="17"/>
      <c r="AH962" s="17"/>
      <c r="AI962" s="17"/>
      <c r="AJ962" s="17"/>
      <c r="AL962" s="37"/>
      <c r="AM962" s="37"/>
      <c r="AN962" s="37"/>
      <c r="AO962" s="37"/>
      <c r="AP962" s="37"/>
      <c r="AQ962" s="37"/>
      <c r="AR962" s="37"/>
      <c r="AS962" s="37"/>
    </row>
    <row r="963">
      <c r="A963" s="5"/>
      <c r="L963" s="17"/>
      <c r="M963" s="17"/>
      <c r="N963" s="17"/>
      <c r="T963" s="17"/>
      <c r="U963" s="17"/>
      <c r="V963" s="17"/>
      <c r="AB963" s="17"/>
      <c r="AC963" s="17"/>
      <c r="AD963" s="17"/>
      <c r="AH963" s="17"/>
      <c r="AI963" s="17"/>
      <c r="AJ963" s="17"/>
      <c r="AL963" s="37"/>
      <c r="AM963" s="37"/>
      <c r="AN963" s="37"/>
      <c r="AO963" s="37"/>
      <c r="AP963" s="37"/>
      <c r="AQ963" s="37"/>
      <c r="AR963" s="37"/>
      <c r="AS963" s="37"/>
    </row>
    <row r="964">
      <c r="A964" s="5"/>
      <c r="L964" s="17"/>
      <c r="M964" s="17"/>
      <c r="N964" s="17"/>
      <c r="T964" s="17"/>
      <c r="U964" s="17"/>
      <c r="V964" s="17"/>
      <c r="AB964" s="17"/>
      <c r="AC964" s="17"/>
      <c r="AD964" s="17"/>
      <c r="AH964" s="17"/>
      <c r="AI964" s="17"/>
      <c r="AJ964" s="17"/>
      <c r="AL964" s="37"/>
      <c r="AM964" s="37"/>
      <c r="AN964" s="37"/>
      <c r="AO964" s="37"/>
      <c r="AP964" s="37"/>
      <c r="AQ964" s="37"/>
      <c r="AR964" s="37"/>
      <c r="AS964" s="37"/>
    </row>
    <row r="965">
      <c r="A965" s="5"/>
      <c r="L965" s="17"/>
      <c r="M965" s="17"/>
      <c r="N965" s="17"/>
      <c r="T965" s="17"/>
      <c r="U965" s="17"/>
      <c r="V965" s="17"/>
      <c r="AB965" s="17"/>
      <c r="AC965" s="17"/>
      <c r="AD965" s="17"/>
      <c r="AH965" s="17"/>
      <c r="AI965" s="17"/>
      <c r="AJ965" s="17"/>
      <c r="AL965" s="37"/>
      <c r="AM965" s="37"/>
      <c r="AN965" s="37"/>
      <c r="AO965" s="37"/>
      <c r="AP965" s="37"/>
      <c r="AQ965" s="37"/>
      <c r="AR965" s="37"/>
      <c r="AS965" s="37"/>
    </row>
    <row r="966">
      <c r="A966" s="5"/>
      <c r="L966" s="17"/>
      <c r="M966" s="17"/>
      <c r="N966" s="17"/>
      <c r="T966" s="17"/>
      <c r="U966" s="17"/>
      <c r="V966" s="17"/>
      <c r="AB966" s="17"/>
      <c r="AC966" s="17"/>
      <c r="AD966" s="17"/>
      <c r="AH966" s="17"/>
      <c r="AI966" s="17"/>
      <c r="AJ966" s="17"/>
      <c r="AL966" s="37"/>
      <c r="AM966" s="37"/>
      <c r="AN966" s="37"/>
      <c r="AO966" s="37"/>
      <c r="AP966" s="37"/>
      <c r="AQ966" s="37"/>
      <c r="AR966" s="37"/>
      <c r="AS966" s="37"/>
    </row>
    <row r="967">
      <c r="A967" s="5"/>
      <c r="L967" s="17"/>
      <c r="M967" s="17"/>
      <c r="N967" s="17"/>
      <c r="T967" s="17"/>
      <c r="U967" s="17"/>
      <c r="V967" s="17"/>
      <c r="AB967" s="17"/>
      <c r="AC967" s="17"/>
      <c r="AD967" s="17"/>
      <c r="AH967" s="17"/>
      <c r="AI967" s="17"/>
      <c r="AJ967" s="17"/>
      <c r="AL967" s="37"/>
      <c r="AM967" s="37"/>
      <c r="AN967" s="37"/>
      <c r="AO967" s="37"/>
      <c r="AP967" s="37"/>
      <c r="AQ967" s="37"/>
      <c r="AR967" s="37"/>
      <c r="AS967" s="37"/>
    </row>
    <row r="968">
      <c r="A968" s="5"/>
      <c r="L968" s="17"/>
      <c r="M968" s="17"/>
      <c r="N968" s="17"/>
      <c r="T968" s="17"/>
      <c r="U968" s="17"/>
      <c r="V968" s="17"/>
      <c r="AB968" s="17"/>
      <c r="AC968" s="17"/>
      <c r="AD968" s="17"/>
      <c r="AH968" s="17"/>
      <c r="AI968" s="17"/>
      <c r="AJ968" s="17"/>
      <c r="AL968" s="37"/>
      <c r="AM968" s="37"/>
      <c r="AN968" s="37"/>
      <c r="AO968" s="37"/>
      <c r="AP968" s="37"/>
      <c r="AQ968" s="37"/>
      <c r="AR968" s="37"/>
      <c r="AS968" s="37"/>
    </row>
    <row r="969">
      <c r="A969" s="5"/>
      <c r="L969" s="17"/>
      <c r="M969" s="17"/>
      <c r="N969" s="17"/>
      <c r="T969" s="17"/>
      <c r="U969" s="17"/>
      <c r="V969" s="17"/>
      <c r="AB969" s="17"/>
      <c r="AC969" s="17"/>
      <c r="AD969" s="17"/>
      <c r="AH969" s="17"/>
      <c r="AI969" s="17"/>
      <c r="AJ969" s="17"/>
      <c r="AL969" s="37"/>
      <c r="AM969" s="37"/>
      <c r="AN969" s="37"/>
      <c r="AO969" s="37"/>
      <c r="AP969" s="37"/>
      <c r="AQ969" s="37"/>
      <c r="AR969" s="37"/>
      <c r="AS969" s="37"/>
    </row>
    <row r="970">
      <c r="A970" s="5"/>
      <c r="L970" s="17"/>
      <c r="M970" s="17"/>
      <c r="N970" s="17"/>
      <c r="T970" s="17"/>
      <c r="U970" s="17"/>
      <c r="V970" s="17"/>
      <c r="AB970" s="17"/>
      <c r="AC970" s="17"/>
      <c r="AD970" s="17"/>
      <c r="AH970" s="17"/>
      <c r="AI970" s="17"/>
      <c r="AJ970" s="17"/>
      <c r="AL970" s="37"/>
      <c r="AM970" s="37"/>
      <c r="AN970" s="37"/>
      <c r="AO970" s="37"/>
      <c r="AP970" s="37"/>
      <c r="AQ970" s="37"/>
      <c r="AR970" s="37"/>
      <c r="AS970" s="37"/>
    </row>
    <row r="971">
      <c r="A971" s="5"/>
      <c r="L971" s="17"/>
      <c r="M971" s="17"/>
      <c r="N971" s="17"/>
      <c r="T971" s="17"/>
      <c r="U971" s="17"/>
      <c r="V971" s="17"/>
      <c r="AB971" s="17"/>
      <c r="AC971" s="17"/>
      <c r="AD971" s="17"/>
      <c r="AH971" s="17"/>
      <c r="AI971" s="17"/>
      <c r="AJ971" s="17"/>
      <c r="AL971" s="37"/>
      <c r="AM971" s="37"/>
      <c r="AN971" s="37"/>
      <c r="AO971" s="37"/>
      <c r="AP971" s="37"/>
      <c r="AQ971" s="37"/>
      <c r="AR971" s="37"/>
      <c r="AS971" s="37"/>
    </row>
    <row r="972">
      <c r="A972" s="5"/>
      <c r="L972" s="17"/>
      <c r="M972" s="17"/>
      <c r="N972" s="17"/>
      <c r="T972" s="17"/>
      <c r="U972" s="17"/>
      <c r="V972" s="17"/>
      <c r="AB972" s="17"/>
      <c r="AC972" s="17"/>
      <c r="AD972" s="17"/>
      <c r="AH972" s="17"/>
      <c r="AI972" s="17"/>
      <c r="AJ972" s="17"/>
      <c r="AL972" s="37"/>
      <c r="AM972" s="37"/>
      <c r="AN972" s="37"/>
      <c r="AO972" s="37"/>
      <c r="AP972" s="37"/>
      <c r="AQ972" s="37"/>
      <c r="AR972" s="37"/>
      <c r="AS972" s="37"/>
    </row>
  </sheetData>
  <mergeCells count="6">
    <mergeCell ref="B1:F1"/>
    <mergeCell ref="G1:N1"/>
    <mergeCell ref="O1:V1"/>
    <mergeCell ref="W1:AD1"/>
    <mergeCell ref="AE1:AJ1"/>
    <mergeCell ref="AL1:AS1"/>
  </mergeCells>
  <conditionalFormatting sqref="AC2">
    <cfRule type="colorScale" priority="1">
      <colorScale>
        <cfvo type="formula" val="0%"/>
        <cfvo type="formula" val="25%"/>
        <cfvo type="formula" val="50%"/>
        <color rgb="FFE67C73"/>
        <color rgb="FFFFFFFF"/>
        <color rgb="FF57BB8A"/>
      </colorScale>
    </cfRule>
  </conditionalFormatting>
  <conditionalFormatting sqref="AD2">
    <cfRule type="colorScale" priority="2">
      <colorScale>
        <cfvo type="formula" val="0%"/>
        <cfvo type="formula" val="50%"/>
        <cfvo type="formula" val="100%"/>
        <color rgb="FFE67C73"/>
        <color rgb="FFFFFFFF"/>
        <color rgb="FF57BB8A"/>
      </colorScale>
    </cfRule>
  </conditionalFormatting>
  <conditionalFormatting sqref="H1:H972 X1:X972 P2:P972">
    <cfRule type="colorScale" priority="3">
      <colorScale>
        <cfvo type="formula" val="0"/>
        <cfvo type="formula" val="20"/>
        <color rgb="FFFFFFFF"/>
        <color rgb="FF57BB8A"/>
      </colorScale>
    </cfRule>
  </conditionalFormatting>
  <conditionalFormatting sqref="J1:J972 Z1:Z972 R2:R972">
    <cfRule type="colorScale" priority="4">
      <colorScale>
        <cfvo type="formula" val="0"/>
        <cfvo type="formula" val="3"/>
        <color rgb="FFFFFFFF"/>
        <color rgb="FFE67C73"/>
      </colorScale>
    </cfRule>
  </conditionalFormatting>
  <conditionalFormatting sqref="K1:K972 AA1:AA972 AG1:AG972 S2:S972">
    <cfRule type="colorScale" priority="5">
      <colorScale>
        <cfvo type="formula" val="0"/>
        <cfvo type="formula" val="1"/>
        <color rgb="FFFFFFFF"/>
        <color rgb="FFE67C73"/>
      </colorScale>
    </cfRule>
  </conditionalFormatting>
  <conditionalFormatting sqref="F1:F972">
    <cfRule type="colorScale" priority="6">
      <colorScale>
        <cfvo type="formula" val="0"/>
        <cfvo type="formula" val="3"/>
        <cfvo type="formula" val="6"/>
        <color rgb="FFFFFFFF"/>
        <color rgb="FFFFFFFF"/>
        <color rgb="FF57BB8A"/>
      </colorScale>
    </cfRule>
  </conditionalFormatting>
  <conditionalFormatting sqref="I1:I972 Y1:Y972 AF1:AF972 Q2:Q972">
    <cfRule type="colorScale" priority="7">
      <colorScale>
        <cfvo type="formula" val="4"/>
        <cfvo type="formula" val="15"/>
        <color rgb="FFFFFFFF"/>
        <color rgb="FFE67C73"/>
      </colorScale>
    </cfRule>
  </conditionalFormatting>
  <conditionalFormatting sqref="G1:G972 O1:O972 W1:W972 AE1:AE972">
    <cfRule type="colorScale" priority="8">
      <colorScale>
        <cfvo type="formula" val="0"/>
        <cfvo type="formula" val="10"/>
        <color rgb="FFFFFFFF"/>
        <color rgb="FF57BB8A"/>
      </colorScale>
    </cfRule>
  </conditionalFormatting>
  <conditionalFormatting sqref="B1:E972">
    <cfRule type="colorScale" priority="9">
      <colorScale>
        <cfvo type="formula" val="0"/>
        <cfvo type="formula" val="2.5"/>
        <cfvo type="formula" val="5"/>
        <color rgb="FFE67C73"/>
        <color rgb="FFFFFFFF"/>
        <color rgb="FF57BB8A"/>
      </colorScale>
    </cfRule>
  </conditionalFormatting>
  <hyperlinks>
    <hyperlink r:id="rId1" ref="B1"/>
    <hyperlink r:id="rId2" ref="G1"/>
    <hyperlink r:id="rId3" ref="O1"/>
    <hyperlink r:id="rId4" ref="W1"/>
    <hyperlink r:id="rId5" ref="AE1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>
      <c r="A611" s="25"/>
      <c r="B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AA611" s="25"/>
      <c r="AB611" s="25"/>
      <c r="AC611" s="25"/>
      <c r="AD611" s="25"/>
    </row>
    <row r="612">
      <c r="A612" s="25"/>
      <c r="B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AA612" s="25"/>
      <c r="AB612" s="25"/>
      <c r="AC612" s="25"/>
      <c r="AD612" s="25"/>
    </row>
    <row r="613">
      <c r="A613" s="25"/>
      <c r="B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Z613" s="25"/>
      <c r="AA613" s="25"/>
      <c r="AB613" s="25"/>
      <c r="AC613" s="25"/>
      <c r="AD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>
      <c r="A615" s="25"/>
      <c r="B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Z615" s="25"/>
      <c r="AA615" s="25"/>
      <c r="AB615" s="25"/>
      <c r="AC615" s="25"/>
      <c r="AD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Z619" s="25"/>
      <c r="AA619" s="25"/>
      <c r="AB619" s="25"/>
      <c r="AC619" s="25"/>
      <c r="AD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Z620" s="25"/>
      <c r="AA620" s="25"/>
      <c r="AB620" s="25"/>
      <c r="AC620" s="25"/>
      <c r="AD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>
      <c r="A622" s="25"/>
      <c r="B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Z622" s="25"/>
      <c r="AA622" s="25"/>
      <c r="AB622" s="25"/>
      <c r="AC622" s="25"/>
      <c r="AD622" s="25"/>
    </row>
  </sheetData>
  <conditionalFormatting sqref="Z1:Z1002">
    <cfRule type="cellIs" dxfId="1" priority="1" operator="lessThan">
      <formula>0</formula>
    </cfRule>
  </conditionalFormatting>
  <conditionalFormatting sqref="D1:D1002">
    <cfRule type="cellIs" dxfId="1" priority="2" operator="lessThan">
      <formula>0</formula>
    </cfRule>
  </conditionalFormatting>
  <conditionalFormatting sqref="D1:D1002">
    <cfRule type="colorScale" priority="3">
      <colorScale>
        <cfvo type="formula" val="12"/>
        <cfvo type="formula" val="20"/>
        <color rgb="FFFFFFFF"/>
        <color rgb="FFE67C73"/>
      </colorScale>
    </cfRule>
  </conditionalFormatting>
  <conditionalFormatting sqref="E1:E1002">
    <cfRule type="cellIs" dxfId="1" priority="4" operator="lessThan">
      <formula>0</formula>
    </cfRule>
  </conditionalFormatting>
  <conditionalFormatting sqref="E1:E1002">
    <cfRule type="colorScale" priority="5">
      <colorScale>
        <cfvo type="formula" val="2"/>
        <cfvo type="formula" val="5"/>
        <color rgb="FFFFFFFF"/>
        <color rgb="FFE67C73"/>
      </colorScale>
    </cfRule>
  </conditionalFormatting>
  <conditionalFormatting sqref="K1:K1002">
    <cfRule type="cellIs" dxfId="1" priority="6" operator="lessThan">
      <formula>0</formula>
    </cfRule>
  </conditionalFormatting>
  <conditionalFormatting sqref="K1:K1002">
    <cfRule type="colorScale" priority="7">
      <colorScale>
        <cfvo type="formula" val="10"/>
        <cfvo type="formula" val="50"/>
        <color rgb="FFFFFFFF"/>
        <color rgb="FFE67C73"/>
      </colorScale>
    </cfRule>
  </conditionalFormatting>
  <conditionalFormatting sqref="R1:R1002">
    <cfRule type="colorScale" priority="8">
      <colorScale>
        <cfvo type="formula" val="2"/>
        <cfvo type="formula" val="15"/>
        <color rgb="FFE67C73"/>
        <color rgb="FFFFFFFF"/>
      </colorScale>
    </cfRule>
  </conditionalFormatting>
  <conditionalFormatting sqref="T1:T1002">
    <cfRule type="colorScale" priority="9">
      <colorScale>
        <cfvo type="formula" val="0"/>
        <cfvo type="formula" val="10"/>
        <color rgb="FFE67C73"/>
        <color rgb="FFFFFFFF"/>
      </colorScale>
    </cfRule>
  </conditionalFormatting>
  <conditionalFormatting sqref="I1:I1002">
    <cfRule type="colorScale" priority="10">
      <colorScale>
        <cfvo type="formula" val="0"/>
        <cfvo type="formula" val="10"/>
        <color rgb="FFE67C73"/>
        <color rgb="FFFFFFFF"/>
      </colorScale>
    </cfRule>
  </conditionalFormatting>
  <conditionalFormatting sqref="M1:M1002">
    <cfRule type="colorScale" priority="11">
      <colorScale>
        <cfvo type="formula" val="1"/>
        <cfvo type="formula" val="2"/>
        <color rgb="FFFFFFFF"/>
        <color rgb="FFE67C73"/>
      </colorScale>
    </cfRule>
  </conditionalFormatting>
  <conditionalFormatting sqref="Q1:Q1002">
    <cfRule type="colorScale" priority="12">
      <colorScale>
        <cfvo type="formula" val="0.5"/>
        <cfvo type="formula" val="1"/>
        <color rgb="FFE67C73"/>
        <color rgb="FFFFFFFF"/>
      </colorScale>
    </cfRule>
  </conditionalFormatting>
  <conditionalFormatting sqref="Y1:Y1002">
    <cfRule type="colorScale" priority="13">
      <colorScale>
        <cfvo type="formula" val="0"/>
        <cfvo type="formula" val="8"/>
        <cfvo type="formula" val="50"/>
        <color rgb="FFE67C73"/>
        <color rgb="FFFFFFFF"/>
        <color rgb="FF57BB8A"/>
      </colorScale>
    </cfRule>
  </conditionalFormatting>
  <conditionalFormatting sqref="C1:C1002">
    <cfRule type="colorScale" priority="14">
      <colorScale>
        <cfvo type="formula" val="7"/>
        <cfvo type="formula" val="20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38"/>
    </row>
    <row r="2">
      <c r="A2" s="39"/>
      <c r="E2" s="40"/>
      <c r="G2" s="40"/>
      <c r="I2" s="41"/>
    </row>
    <row r="3">
      <c r="E3" s="40"/>
      <c r="F3" s="42"/>
      <c r="G3" s="40"/>
      <c r="I3" s="41"/>
      <c r="M3" s="42"/>
      <c r="N3" s="42"/>
      <c r="P3" s="42"/>
      <c r="Q3" s="42"/>
      <c r="U3" s="42"/>
    </row>
    <row r="4">
      <c r="E4" s="40"/>
      <c r="F4" s="42"/>
      <c r="G4" s="40"/>
      <c r="I4" s="41"/>
      <c r="M4" s="42"/>
      <c r="N4" s="42"/>
      <c r="P4" s="42"/>
      <c r="Q4" s="42"/>
      <c r="U4" s="42"/>
    </row>
    <row r="5">
      <c r="E5" s="40"/>
      <c r="F5" s="42"/>
      <c r="G5" s="40"/>
      <c r="I5" s="41"/>
      <c r="M5" s="42"/>
      <c r="N5" s="42"/>
      <c r="P5" s="42"/>
      <c r="Q5" s="42"/>
      <c r="U5" s="42"/>
    </row>
    <row r="6">
      <c r="E6" s="40"/>
      <c r="F6" s="42"/>
      <c r="G6" s="40"/>
      <c r="I6" s="41"/>
      <c r="M6" s="42"/>
      <c r="N6" s="42"/>
      <c r="P6" s="42"/>
      <c r="Q6" s="42"/>
      <c r="U6" s="42"/>
    </row>
    <row r="7">
      <c r="E7" s="40"/>
      <c r="F7" s="42"/>
      <c r="G7" s="40"/>
      <c r="I7" s="41"/>
      <c r="M7" s="42"/>
      <c r="N7" s="42"/>
      <c r="P7" s="42"/>
      <c r="Q7" s="42"/>
      <c r="U7" s="42"/>
    </row>
    <row r="8">
      <c r="E8" s="40"/>
      <c r="F8" s="42"/>
      <c r="G8" s="40"/>
      <c r="I8" s="41"/>
      <c r="M8" s="42"/>
      <c r="N8" s="42"/>
      <c r="P8" s="42"/>
      <c r="Q8" s="42"/>
      <c r="U8" s="42"/>
    </row>
    <row r="9">
      <c r="E9" s="40"/>
      <c r="F9" s="42"/>
      <c r="G9" s="40"/>
      <c r="I9" s="41"/>
      <c r="M9" s="42"/>
      <c r="N9" s="42"/>
      <c r="P9" s="42"/>
      <c r="Q9" s="42"/>
      <c r="U9" s="42"/>
    </row>
    <row r="10">
      <c r="E10" s="40"/>
      <c r="F10" s="42"/>
      <c r="G10" s="40"/>
      <c r="I10" s="41"/>
      <c r="M10" s="42"/>
      <c r="N10" s="42"/>
      <c r="P10" s="42"/>
      <c r="Q10" s="42"/>
      <c r="U10" s="42"/>
    </row>
    <row r="11">
      <c r="E11" s="40"/>
      <c r="F11" s="42"/>
      <c r="G11" s="40"/>
      <c r="I11" s="41"/>
      <c r="M11" s="42"/>
      <c r="N11" s="42"/>
      <c r="P11" s="42"/>
      <c r="Q11" s="42"/>
      <c r="U11" s="42"/>
    </row>
    <row r="12">
      <c r="E12" s="40"/>
      <c r="F12" s="42"/>
      <c r="G12" s="40"/>
      <c r="I12" s="41"/>
      <c r="M12" s="42"/>
      <c r="N12" s="42"/>
      <c r="P12" s="42"/>
      <c r="Q12" s="42"/>
      <c r="U12" s="42"/>
    </row>
    <row r="13">
      <c r="E13" s="40"/>
      <c r="F13" s="42"/>
      <c r="G13" s="40"/>
      <c r="I13" s="41"/>
      <c r="M13" s="42"/>
      <c r="N13" s="42"/>
      <c r="P13" s="42"/>
      <c r="Q13" s="42"/>
      <c r="U13" s="42"/>
    </row>
    <row r="14">
      <c r="E14" s="40"/>
      <c r="F14" s="42"/>
      <c r="G14" s="40"/>
      <c r="I14" s="41"/>
      <c r="M14" s="42"/>
      <c r="N14" s="42"/>
      <c r="P14" s="42"/>
      <c r="Q14" s="42"/>
      <c r="U14" s="42"/>
    </row>
    <row r="15">
      <c r="E15" s="40"/>
      <c r="F15" s="42"/>
      <c r="G15" s="40"/>
      <c r="I15" s="41"/>
      <c r="M15" s="42"/>
      <c r="N15" s="42"/>
      <c r="P15" s="42"/>
      <c r="Q15" s="42"/>
      <c r="U15" s="42"/>
    </row>
    <row r="16">
      <c r="E16" s="40"/>
      <c r="F16" s="42"/>
      <c r="G16" s="40"/>
      <c r="I16" s="41"/>
      <c r="M16" s="42"/>
      <c r="N16" s="42"/>
      <c r="P16" s="42"/>
      <c r="Q16" s="42"/>
      <c r="U16" s="42"/>
    </row>
    <row r="17">
      <c r="E17" s="40"/>
      <c r="F17" s="42"/>
      <c r="G17" s="40"/>
      <c r="I17" s="41"/>
      <c r="M17" s="42"/>
      <c r="N17" s="42"/>
      <c r="P17" s="42"/>
      <c r="Q17" s="42"/>
      <c r="U17" s="42"/>
    </row>
    <row r="18">
      <c r="E18" s="40"/>
      <c r="F18" s="42"/>
      <c r="G18" s="40"/>
      <c r="I18" s="41"/>
      <c r="M18" s="42"/>
      <c r="N18" s="42"/>
      <c r="P18" s="42"/>
      <c r="Q18" s="42"/>
      <c r="U18" s="42"/>
    </row>
    <row r="19">
      <c r="E19" s="40"/>
      <c r="F19" s="42"/>
      <c r="G19" s="40"/>
      <c r="I19" s="41"/>
      <c r="M19" s="42"/>
      <c r="N19" s="42"/>
      <c r="P19" s="42"/>
      <c r="Q19" s="42"/>
      <c r="U19" s="42"/>
    </row>
    <row r="20">
      <c r="E20" s="40"/>
      <c r="F20" s="42"/>
      <c r="G20" s="40"/>
      <c r="I20" s="41"/>
      <c r="M20" s="42"/>
      <c r="N20" s="42"/>
      <c r="P20" s="42"/>
      <c r="Q20" s="42"/>
      <c r="U20" s="42"/>
    </row>
    <row r="21">
      <c r="E21" s="40"/>
      <c r="F21" s="42"/>
      <c r="G21" s="40"/>
      <c r="I21" s="41"/>
      <c r="M21" s="42"/>
      <c r="N21" s="42"/>
      <c r="P21" s="42"/>
      <c r="Q21" s="42"/>
      <c r="U21" s="42"/>
    </row>
    <row r="22">
      <c r="E22" s="40"/>
      <c r="F22" s="42"/>
      <c r="G22" s="40"/>
      <c r="I22" s="41"/>
      <c r="M22" s="42"/>
      <c r="N22" s="42"/>
      <c r="P22" s="42"/>
      <c r="Q22" s="42"/>
      <c r="U22" s="42"/>
    </row>
    <row r="23">
      <c r="E23" s="40"/>
      <c r="F23" s="42"/>
      <c r="G23" s="40"/>
      <c r="I23" s="41"/>
      <c r="M23" s="42"/>
      <c r="N23" s="42"/>
      <c r="P23" s="42"/>
      <c r="Q23" s="42"/>
      <c r="U23" s="42"/>
    </row>
    <row r="24">
      <c r="E24" s="40"/>
      <c r="F24" s="42"/>
      <c r="G24" s="40"/>
      <c r="I24" s="41"/>
      <c r="M24" s="42"/>
      <c r="N24" s="42"/>
      <c r="P24" s="42"/>
      <c r="Q24" s="42"/>
      <c r="U24" s="42"/>
    </row>
    <row r="25">
      <c r="E25" s="40"/>
      <c r="F25" s="42"/>
      <c r="G25" s="40"/>
      <c r="I25" s="41"/>
      <c r="M25" s="42"/>
      <c r="N25" s="42"/>
      <c r="P25" s="42"/>
      <c r="Q25" s="42"/>
      <c r="U25" s="42"/>
    </row>
    <row r="26">
      <c r="E26" s="40"/>
      <c r="F26" s="42"/>
      <c r="G26" s="40"/>
      <c r="I26" s="41"/>
      <c r="M26" s="42"/>
      <c r="N26" s="42"/>
      <c r="P26" s="42"/>
      <c r="Q26" s="42"/>
      <c r="U26" s="42"/>
    </row>
    <row r="27">
      <c r="E27" s="40"/>
      <c r="F27" s="42"/>
      <c r="G27" s="40"/>
      <c r="I27" s="41"/>
      <c r="M27" s="42"/>
      <c r="N27" s="42"/>
      <c r="P27" s="42"/>
      <c r="Q27" s="42"/>
      <c r="U27" s="42"/>
    </row>
    <row r="28">
      <c r="E28" s="40"/>
      <c r="F28" s="42"/>
      <c r="G28" s="40"/>
      <c r="I28" s="41"/>
      <c r="M28" s="42"/>
      <c r="N28" s="42"/>
      <c r="P28" s="42"/>
      <c r="Q28" s="42"/>
      <c r="U28" s="42"/>
    </row>
    <row r="29">
      <c r="E29" s="40"/>
      <c r="F29" s="42"/>
      <c r="G29" s="40"/>
      <c r="I29" s="41"/>
      <c r="M29" s="42"/>
      <c r="N29" s="42"/>
      <c r="P29" s="42"/>
      <c r="Q29" s="42"/>
      <c r="U29" s="42"/>
    </row>
    <row r="30">
      <c r="E30" s="40"/>
      <c r="F30" s="42"/>
      <c r="G30" s="40"/>
      <c r="I30" s="41"/>
      <c r="M30" s="42"/>
      <c r="N30" s="42"/>
      <c r="P30" s="42"/>
      <c r="Q30" s="42"/>
      <c r="U30" s="42"/>
    </row>
    <row r="31">
      <c r="E31" s="40"/>
      <c r="F31" s="42"/>
      <c r="G31" s="40"/>
      <c r="I31" s="41"/>
      <c r="M31" s="42"/>
      <c r="N31" s="42"/>
      <c r="P31" s="42"/>
      <c r="Q31" s="42"/>
      <c r="U31" s="42"/>
    </row>
    <row r="32">
      <c r="E32" s="40"/>
      <c r="F32" s="42"/>
      <c r="G32" s="40"/>
      <c r="I32" s="41"/>
      <c r="M32" s="42"/>
      <c r="N32" s="42"/>
      <c r="P32" s="42"/>
      <c r="Q32" s="42"/>
      <c r="U32" s="42"/>
    </row>
    <row r="33">
      <c r="E33" s="40"/>
      <c r="F33" s="42"/>
      <c r="G33" s="40"/>
      <c r="I33" s="41"/>
      <c r="M33" s="42"/>
      <c r="N33" s="42"/>
      <c r="P33" s="42"/>
      <c r="Q33" s="42"/>
      <c r="U33" s="42"/>
    </row>
    <row r="34">
      <c r="E34" s="40"/>
      <c r="F34" s="42"/>
      <c r="G34" s="40"/>
      <c r="I34" s="41"/>
      <c r="M34" s="42"/>
      <c r="N34" s="42"/>
      <c r="P34" s="42"/>
      <c r="Q34" s="42"/>
      <c r="U34" s="42"/>
    </row>
    <row r="35">
      <c r="E35" s="40"/>
      <c r="F35" s="42"/>
      <c r="G35" s="40"/>
      <c r="I35" s="41"/>
      <c r="M35" s="42"/>
      <c r="N35" s="42"/>
      <c r="P35" s="42"/>
      <c r="Q35" s="42"/>
      <c r="U35" s="42"/>
    </row>
    <row r="36">
      <c r="E36" s="40"/>
      <c r="F36" s="42"/>
      <c r="G36" s="40"/>
      <c r="I36" s="41"/>
      <c r="M36" s="42"/>
      <c r="N36" s="42"/>
      <c r="P36" s="42"/>
      <c r="Q36" s="42"/>
      <c r="U36" s="42"/>
    </row>
    <row r="37">
      <c r="E37" s="40"/>
      <c r="F37" s="42"/>
      <c r="G37" s="40"/>
      <c r="I37" s="41"/>
      <c r="M37" s="42"/>
      <c r="N37" s="42"/>
      <c r="P37" s="42"/>
      <c r="Q37" s="42"/>
      <c r="U37" s="42"/>
    </row>
    <row r="38">
      <c r="E38" s="40"/>
      <c r="F38" s="42"/>
      <c r="G38" s="40"/>
      <c r="I38" s="41"/>
      <c r="M38" s="42"/>
      <c r="N38" s="42"/>
      <c r="P38" s="42"/>
      <c r="Q38" s="42"/>
      <c r="U38" s="42"/>
    </row>
    <row r="39">
      <c r="E39" s="40"/>
      <c r="F39" s="42"/>
      <c r="G39" s="40"/>
      <c r="I39" s="41"/>
      <c r="M39" s="42"/>
      <c r="N39" s="42"/>
      <c r="P39" s="42"/>
      <c r="Q39" s="42"/>
      <c r="U39" s="42"/>
    </row>
    <row r="40">
      <c r="E40" s="40"/>
      <c r="F40" s="42"/>
      <c r="G40" s="40"/>
      <c r="I40" s="41"/>
      <c r="M40" s="42"/>
      <c r="N40" s="42"/>
      <c r="P40" s="42"/>
      <c r="Q40" s="42"/>
      <c r="U40" s="42"/>
    </row>
    <row r="41">
      <c r="E41" s="40"/>
      <c r="F41" s="42"/>
      <c r="G41" s="40"/>
      <c r="I41" s="41"/>
      <c r="M41" s="42"/>
      <c r="N41" s="42"/>
      <c r="P41" s="42"/>
      <c r="Q41" s="42"/>
      <c r="U41" s="42"/>
    </row>
    <row r="42">
      <c r="E42" s="40"/>
      <c r="F42" s="42"/>
      <c r="G42" s="40"/>
      <c r="I42" s="41"/>
      <c r="M42" s="42"/>
      <c r="N42" s="42"/>
      <c r="P42" s="42"/>
      <c r="Q42" s="42"/>
      <c r="U42" s="42"/>
    </row>
    <row r="43">
      <c r="E43" s="40"/>
      <c r="F43" s="42"/>
      <c r="G43" s="40"/>
      <c r="I43" s="41"/>
      <c r="M43" s="42"/>
      <c r="N43" s="42"/>
      <c r="P43" s="42"/>
      <c r="Q43" s="42"/>
      <c r="U43" s="42"/>
    </row>
    <row r="44">
      <c r="E44" s="40"/>
      <c r="F44" s="42"/>
      <c r="G44" s="40"/>
      <c r="I44" s="41"/>
      <c r="M44" s="42"/>
      <c r="N44" s="42"/>
      <c r="P44" s="42"/>
      <c r="Q44" s="42"/>
      <c r="U44" s="42"/>
    </row>
    <row r="45">
      <c r="E45" s="40"/>
      <c r="F45" s="42"/>
      <c r="G45" s="40"/>
      <c r="I45" s="41"/>
      <c r="M45" s="42"/>
      <c r="N45" s="42"/>
      <c r="P45" s="42"/>
      <c r="Q45" s="42"/>
      <c r="U45" s="42"/>
    </row>
    <row r="46">
      <c r="E46" s="40"/>
      <c r="F46" s="42"/>
      <c r="G46" s="40"/>
      <c r="I46" s="41"/>
      <c r="M46" s="42"/>
      <c r="N46" s="42"/>
      <c r="P46" s="42"/>
      <c r="Q46" s="42"/>
      <c r="U46" s="42"/>
    </row>
    <row r="47">
      <c r="E47" s="40"/>
      <c r="F47" s="42"/>
      <c r="G47" s="40"/>
      <c r="I47" s="41"/>
      <c r="M47" s="42"/>
      <c r="N47" s="42"/>
      <c r="P47" s="42"/>
      <c r="Q47" s="42"/>
      <c r="U47" s="42"/>
    </row>
    <row r="48">
      <c r="E48" s="40"/>
      <c r="F48" s="42"/>
      <c r="G48" s="40"/>
      <c r="I48" s="41"/>
      <c r="M48" s="42"/>
      <c r="N48" s="42"/>
      <c r="P48" s="42"/>
      <c r="Q48" s="42"/>
      <c r="U48" s="42"/>
    </row>
    <row r="49">
      <c r="E49" s="40"/>
      <c r="F49" s="42"/>
      <c r="G49" s="40"/>
      <c r="I49" s="41"/>
      <c r="M49" s="42"/>
      <c r="N49" s="42"/>
      <c r="P49" s="42"/>
      <c r="Q49" s="42"/>
      <c r="U49" s="42"/>
    </row>
    <row r="50">
      <c r="E50" s="40"/>
      <c r="F50" s="42"/>
      <c r="G50" s="40"/>
      <c r="I50" s="41"/>
      <c r="M50" s="42"/>
      <c r="N50" s="42"/>
      <c r="P50" s="42"/>
      <c r="Q50" s="42"/>
      <c r="U50" s="42"/>
    </row>
    <row r="51">
      <c r="E51" s="40"/>
      <c r="F51" s="42"/>
      <c r="G51" s="40"/>
      <c r="I51" s="41"/>
      <c r="M51" s="42"/>
      <c r="N51" s="42"/>
      <c r="P51" s="42"/>
      <c r="Q51" s="42"/>
      <c r="U51" s="42"/>
    </row>
    <row r="52">
      <c r="E52" s="40"/>
      <c r="F52" s="42"/>
      <c r="G52" s="40"/>
      <c r="I52" s="41"/>
      <c r="M52" s="42"/>
      <c r="N52" s="42"/>
      <c r="P52" s="42"/>
      <c r="Q52" s="42"/>
      <c r="U52" s="42"/>
    </row>
    <row r="53">
      <c r="E53" s="40"/>
      <c r="F53" s="42"/>
      <c r="G53" s="40"/>
      <c r="I53" s="41"/>
      <c r="M53" s="42"/>
      <c r="N53" s="42"/>
      <c r="P53" s="42"/>
      <c r="Q53" s="42"/>
      <c r="U53" s="42"/>
    </row>
    <row r="54">
      <c r="E54" s="40"/>
      <c r="F54" s="42"/>
      <c r="G54" s="40"/>
      <c r="I54" s="41"/>
      <c r="M54" s="42"/>
      <c r="N54" s="42"/>
      <c r="P54" s="42"/>
      <c r="Q54" s="42"/>
      <c r="U54" s="42"/>
    </row>
    <row r="55">
      <c r="E55" s="40"/>
      <c r="F55" s="42"/>
      <c r="G55" s="40"/>
      <c r="I55" s="41"/>
      <c r="M55" s="42"/>
      <c r="N55" s="42"/>
      <c r="P55" s="42"/>
      <c r="Q55" s="42"/>
      <c r="U55" s="42"/>
    </row>
    <row r="56">
      <c r="E56" s="40"/>
      <c r="F56" s="42"/>
      <c r="G56" s="40"/>
      <c r="I56" s="41"/>
      <c r="M56" s="42"/>
      <c r="N56" s="42"/>
      <c r="P56" s="42"/>
      <c r="Q56" s="42"/>
      <c r="U56" s="42"/>
    </row>
    <row r="57">
      <c r="E57" s="40"/>
      <c r="F57" s="42"/>
      <c r="G57" s="40"/>
      <c r="I57" s="41"/>
      <c r="M57" s="42"/>
      <c r="N57" s="42"/>
      <c r="P57" s="42"/>
      <c r="Q57" s="42"/>
      <c r="U57" s="42"/>
    </row>
    <row r="58">
      <c r="E58" s="40"/>
      <c r="F58" s="42"/>
      <c r="G58" s="40"/>
      <c r="I58" s="41"/>
      <c r="M58" s="42"/>
      <c r="N58" s="42"/>
      <c r="P58" s="42"/>
      <c r="Q58" s="42"/>
      <c r="U58" s="42"/>
    </row>
    <row r="59">
      <c r="E59" s="40"/>
      <c r="F59" s="42"/>
      <c r="G59" s="40"/>
      <c r="M59" s="42"/>
      <c r="N59" s="42"/>
      <c r="P59" s="42"/>
      <c r="Q59" s="42"/>
      <c r="U59" s="42"/>
    </row>
    <row r="60">
      <c r="E60" s="40"/>
      <c r="F60" s="42"/>
      <c r="G60" s="40"/>
      <c r="M60" s="42"/>
      <c r="N60" s="42"/>
      <c r="P60" s="42"/>
      <c r="Q60" s="42"/>
      <c r="U60" s="42"/>
    </row>
    <row r="61">
      <c r="E61" s="40"/>
      <c r="F61" s="42"/>
      <c r="G61" s="40"/>
      <c r="M61" s="42"/>
      <c r="N61" s="42"/>
      <c r="P61" s="42"/>
      <c r="Q61" s="42"/>
      <c r="U61" s="42"/>
    </row>
    <row r="62">
      <c r="E62" s="40"/>
      <c r="F62" s="42"/>
      <c r="G62" s="40"/>
      <c r="M62" s="42"/>
      <c r="N62" s="42"/>
      <c r="P62" s="42"/>
      <c r="Q62" s="42"/>
      <c r="U62" s="42"/>
    </row>
    <row r="63">
      <c r="E63" s="40"/>
      <c r="F63" s="42"/>
      <c r="G63" s="40"/>
      <c r="M63" s="42"/>
      <c r="N63" s="42"/>
      <c r="P63" s="42"/>
      <c r="Q63" s="42"/>
      <c r="U63" s="42"/>
    </row>
    <row r="64">
      <c r="E64" s="40"/>
      <c r="F64" s="42"/>
      <c r="G64" s="40"/>
      <c r="M64" s="42"/>
      <c r="N64" s="42"/>
      <c r="P64" s="42"/>
      <c r="Q64" s="42"/>
      <c r="U64" s="42"/>
    </row>
    <row r="65">
      <c r="E65" s="40"/>
      <c r="F65" s="42"/>
      <c r="G65" s="40"/>
      <c r="M65" s="42"/>
      <c r="N65" s="42"/>
      <c r="P65" s="42"/>
      <c r="Q65" s="42"/>
      <c r="U65" s="42"/>
    </row>
    <row r="66">
      <c r="E66" s="40"/>
      <c r="F66" s="42"/>
      <c r="G66" s="40"/>
      <c r="M66" s="42"/>
      <c r="N66" s="42"/>
      <c r="P66" s="42"/>
      <c r="Q66" s="42"/>
      <c r="U66" s="42"/>
    </row>
    <row r="67">
      <c r="E67" s="40"/>
      <c r="F67" s="42"/>
      <c r="G67" s="40"/>
      <c r="M67" s="42"/>
      <c r="N67" s="42"/>
      <c r="P67" s="42"/>
      <c r="Q67" s="42"/>
      <c r="U67" s="42"/>
    </row>
    <row r="68">
      <c r="E68" s="40"/>
      <c r="F68" s="42"/>
      <c r="G68" s="40"/>
      <c r="M68" s="42"/>
      <c r="N68" s="42"/>
      <c r="P68" s="42"/>
      <c r="Q68" s="42"/>
      <c r="U68" s="42"/>
    </row>
    <row r="69">
      <c r="E69" s="40"/>
      <c r="F69" s="42"/>
      <c r="G69" s="40"/>
      <c r="M69" s="42"/>
      <c r="N69" s="42"/>
      <c r="P69" s="42"/>
      <c r="Q69" s="42"/>
      <c r="U69" s="42"/>
    </row>
    <row r="70">
      <c r="E70" s="40"/>
      <c r="F70" s="42"/>
      <c r="G70" s="40"/>
      <c r="M70" s="42"/>
      <c r="N70" s="42"/>
      <c r="P70" s="42"/>
      <c r="Q70" s="42"/>
      <c r="U70" s="42"/>
    </row>
    <row r="71">
      <c r="E71" s="40"/>
      <c r="F71" s="42"/>
      <c r="G71" s="40"/>
      <c r="M71" s="42"/>
      <c r="N71" s="42"/>
      <c r="P71" s="42"/>
      <c r="Q71" s="42"/>
      <c r="U71" s="42"/>
    </row>
    <row r="72">
      <c r="E72" s="40"/>
      <c r="F72" s="42"/>
      <c r="G72" s="40"/>
      <c r="M72" s="42"/>
      <c r="N72" s="42"/>
      <c r="P72" s="42"/>
      <c r="Q72" s="42"/>
      <c r="U72" s="42"/>
    </row>
    <row r="73">
      <c r="E73" s="40"/>
      <c r="F73" s="42"/>
      <c r="G73" s="40"/>
      <c r="M73" s="42"/>
      <c r="N73" s="42"/>
      <c r="P73" s="42"/>
      <c r="Q73" s="42"/>
      <c r="U73" s="42"/>
    </row>
    <row r="74">
      <c r="E74" s="40"/>
      <c r="F74" s="42"/>
      <c r="G74" s="40"/>
      <c r="M74" s="42"/>
      <c r="N74" s="42"/>
      <c r="P74" s="42"/>
      <c r="Q74" s="42"/>
      <c r="U74" s="42"/>
    </row>
    <row r="75">
      <c r="E75" s="40"/>
      <c r="F75" s="42"/>
      <c r="G75" s="40"/>
      <c r="M75" s="42"/>
      <c r="N75" s="42"/>
      <c r="P75" s="42"/>
      <c r="Q75" s="42"/>
      <c r="U75" s="42"/>
    </row>
    <row r="76">
      <c r="E76" s="40"/>
      <c r="F76" s="42"/>
      <c r="G76" s="40"/>
      <c r="M76" s="42"/>
      <c r="N76" s="42"/>
      <c r="P76" s="42"/>
      <c r="Q76" s="42"/>
      <c r="U76" s="42"/>
    </row>
    <row r="77">
      <c r="E77" s="40"/>
      <c r="F77" s="42"/>
      <c r="G77" s="40"/>
      <c r="M77" s="42"/>
      <c r="N77" s="42"/>
      <c r="P77" s="42"/>
      <c r="Q77" s="42"/>
      <c r="U77" s="42"/>
    </row>
    <row r="78">
      <c r="E78" s="40"/>
      <c r="F78" s="42"/>
      <c r="G78" s="40"/>
      <c r="M78" s="42"/>
      <c r="N78" s="42"/>
      <c r="P78" s="42"/>
      <c r="Q78" s="42"/>
      <c r="U78" s="42"/>
    </row>
    <row r="79">
      <c r="E79" s="40"/>
      <c r="F79" s="42"/>
      <c r="G79" s="40"/>
      <c r="M79" s="42"/>
      <c r="N79" s="42"/>
      <c r="P79" s="42"/>
      <c r="Q79" s="42"/>
      <c r="U79" s="42"/>
    </row>
    <row r="80">
      <c r="E80" s="40"/>
      <c r="F80" s="42"/>
      <c r="G80" s="40"/>
      <c r="M80" s="42"/>
      <c r="N80" s="42"/>
      <c r="P80" s="42"/>
      <c r="Q80" s="42"/>
      <c r="U80" s="42"/>
    </row>
    <row r="81">
      <c r="E81" s="40"/>
      <c r="F81" s="42"/>
      <c r="G81" s="40"/>
      <c r="M81" s="42"/>
      <c r="N81" s="42"/>
      <c r="P81" s="42"/>
      <c r="Q81" s="42"/>
      <c r="U81" s="42"/>
    </row>
    <row r="82">
      <c r="E82" s="40"/>
      <c r="F82" s="42"/>
      <c r="G82" s="40"/>
      <c r="M82" s="42"/>
      <c r="N82" s="42"/>
      <c r="P82" s="42"/>
      <c r="Q82" s="42"/>
      <c r="U82" s="42"/>
    </row>
    <row r="83">
      <c r="E83" s="40"/>
      <c r="F83" s="42"/>
      <c r="G83" s="40"/>
      <c r="M83" s="42"/>
      <c r="N83" s="42"/>
      <c r="P83" s="42"/>
      <c r="Q83" s="42"/>
      <c r="U83" s="42"/>
    </row>
    <row r="84">
      <c r="E84" s="40"/>
      <c r="F84" s="42"/>
      <c r="G84" s="40"/>
      <c r="M84" s="42"/>
      <c r="N84" s="42"/>
      <c r="P84" s="42"/>
      <c r="Q84" s="42"/>
      <c r="U84" s="42"/>
    </row>
    <row r="85">
      <c r="E85" s="40"/>
      <c r="F85" s="42"/>
      <c r="G85" s="40"/>
      <c r="M85" s="42"/>
      <c r="N85" s="42"/>
      <c r="P85" s="42"/>
      <c r="Q85" s="42"/>
      <c r="U85" s="42"/>
    </row>
    <row r="86">
      <c r="E86" s="40"/>
      <c r="F86" s="42"/>
      <c r="G86" s="40"/>
      <c r="M86" s="42"/>
      <c r="N86" s="42"/>
      <c r="P86" s="42"/>
      <c r="Q86" s="42"/>
      <c r="U86" s="42"/>
    </row>
    <row r="87">
      <c r="E87" s="40"/>
      <c r="F87" s="42"/>
      <c r="G87" s="40"/>
      <c r="M87" s="42"/>
      <c r="N87" s="42"/>
      <c r="P87" s="42"/>
      <c r="Q87" s="42"/>
      <c r="U87" s="42"/>
    </row>
    <row r="88">
      <c r="E88" s="40"/>
      <c r="F88" s="42"/>
      <c r="G88" s="40"/>
      <c r="M88" s="42"/>
      <c r="N88" s="42"/>
      <c r="P88" s="42"/>
      <c r="Q88" s="42"/>
      <c r="U88" s="42"/>
    </row>
    <row r="89">
      <c r="E89" s="40"/>
      <c r="F89" s="42"/>
      <c r="G89" s="40"/>
      <c r="M89" s="42"/>
      <c r="N89" s="42"/>
      <c r="P89" s="42"/>
      <c r="Q89" s="42"/>
      <c r="U89" s="42"/>
    </row>
    <row r="90">
      <c r="E90" s="40"/>
      <c r="F90" s="42"/>
      <c r="G90" s="40"/>
      <c r="M90" s="42"/>
      <c r="N90" s="42"/>
      <c r="P90" s="42"/>
      <c r="Q90" s="42"/>
      <c r="U90" s="42"/>
    </row>
    <row r="91">
      <c r="E91" s="40"/>
      <c r="F91" s="42"/>
      <c r="G91" s="40"/>
      <c r="M91" s="42"/>
      <c r="N91" s="42"/>
      <c r="P91" s="42"/>
      <c r="Q91" s="42"/>
      <c r="U91" s="42"/>
    </row>
    <row r="92">
      <c r="E92" s="40"/>
      <c r="F92" s="42"/>
      <c r="G92" s="40"/>
      <c r="M92" s="42"/>
      <c r="N92" s="42"/>
      <c r="P92" s="42"/>
      <c r="Q92" s="42"/>
      <c r="U92" s="42"/>
    </row>
    <row r="93">
      <c r="E93" s="40"/>
      <c r="F93" s="42"/>
      <c r="G93" s="40"/>
      <c r="M93" s="42"/>
      <c r="N93" s="42"/>
      <c r="P93" s="42"/>
      <c r="Q93" s="42"/>
      <c r="U93" s="42"/>
    </row>
    <row r="94">
      <c r="E94" s="40"/>
      <c r="F94" s="42"/>
      <c r="G94" s="40"/>
      <c r="M94" s="42"/>
      <c r="N94" s="42"/>
      <c r="P94" s="42"/>
      <c r="Q94" s="42"/>
      <c r="U94" s="42"/>
    </row>
    <row r="95">
      <c r="E95" s="40"/>
      <c r="F95" s="42"/>
      <c r="G95" s="40"/>
      <c r="M95" s="42"/>
      <c r="N95" s="42"/>
      <c r="P95" s="42"/>
      <c r="Q95" s="42"/>
      <c r="U95" s="42"/>
    </row>
    <row r="96">
      <c r="E96" s="40"/>
      <c r="F96" s="42"/>
      <c r="G96" s="40"/>
      <c r="M96" s="42"/>
      <c r="N96" s="42"/>
      <c r="P96" s="42"/>
      <c r="Q96" s="42"/>
      <c r="U96" s="42"/>
    </row>
    <row r="97">
      <c r="E97" s="40"/>
      <c r="F97" s="42"/>
      <c r="G97" s="40"/>
      <c r="M97" s="42"/>
      <c r="N97" s="42"/>
      <c r="P97" s="42"/>
      <c r="Q97" s="42"/>
      <c r="U97" s="42"/>
    </row>
    <row r="98">
      <c r="E98" s="40"/>
      <c r="F98" s="42"/>
      <c r="G98" s="40"/>
      <c r="M98" s="42"/>
      <c r="N98" s="42"/>
      <c r="P98" s="42"/>
      <c r="Q98" s="42"/>
      <c r="U98" s="42"/>
    </row>
    <row r="99">
      <c r="E99" s="40"/>
      <c r="F99" s="42"/>
      <c r="G99" s="40"/>
      <c r="M99" s="42"/>
      <c r="N99" s="42"/>
      <c r="P99" s="42"/>
      <c r="Q99" s="42"/>
      <c r="U99" s="42"/>
    </row>
    <row r="100">
      <c r="E100" s="40"/>
      <c r="F100" s="42"/>
      <c r="G100" s="40"/>
      <c r="M100" s="42"/>
      <c r="N100" s="42"/>
      <c r="P100" s="42"/>
      <c r="Q100" s="42"/>
      <c r="U100" s="42"/>
    </row>
    <row r="101">
      <c r="E101" s="40"/>
      <c r="F101" s="42"/>
      <c r="G101" s="40"/>
      <c r="M101" s="42"/>
      <c r="N101" s="42"/>
      <c r="P101" s="42"/>
      <c r="Q101" s="42"/>
      <c r="U101" s="42"/>
    </row>
    <row r="102">
      <c r="E102" s="40"/>
      <c r="F102" s="42"/>
      <c r="G102" s="40"/>
      <c r="M102" s="42"/>
      <c r="N102" s="42"/>
      <c r="P102" s="42"/>
      <c r="Q102" s="42"/>
      <c r="U102" s="42"/>
    </row>
    <row r="103">
      <c r="E103" s="40"/>
      <c r="F103" s="42"/>
      <c r="G103" s="40"/>
      <c r="M103" s="42"/>
      <c r="N103" s="42"/>
      <c r="P103" s="42"/>
      <c r="Q103" s="42"/>
      <c r="U103" s="42"/>
    </row>
    <row r="104">
      <c r="E104" s="40"/>
      <c r="F104" s="42"/>
      <c r="G104" s="40"/>
      <c r="M104" s="42"/>
      <c r="N104" s="42"/>
      <c r="P104" s="42"/>
      <c r="Q104" s="42"/>
      <c r="U104" s="42"/>
    </row>
    <row r="105">
      <c r="E105" s="40"/>
      <c r="F105" s="42"/>
      <c r="G105" s="40"/>
      <c r="M105" s="42"/>
      <c r="N105" s="42"/>
      <c r="P105" s="42"/>
      <c r="Q105" s="42"/>
      <c r="U105" s="42"/>
    </row>
    <row r="106">
      <c r="E106" s="40"/>
      <c r="F106" s="42"/>
      <c r="G106" s="40"/>
      <c r="M106" s="42"/>
      <c r="N106" s="42"/>
      <c r="P106" s="42"/>
      <c r="Q106" s="42"/>
      <c r="U106" s="42"/>
    </row>
    <row r="107">
      <c r="E107" s="40"/>
      <c r="F107" s="42"/>
      <c r="G107" s="40"/>
      <c r="M107" s="42"/>
      <c r="N107" s="42"/>
      <c r="P107" s="42"/>
      <c r="Q107" s="42"/>
      <c r="U107" s="42"/>
    </row>
    <row r="108">
      <c r="E108" s="40"/>
      <c r="F108" s="42"/>
      <c r="G108" s="40"/>
      <c r="M108" s="42"/>
      <c r="N108" s="42"/>
      <c r="P108" s="42"/>
      <c r="Q108" s="42"/>
      <c r="U108" s="42"/>
    </row>
    <row r="109">
      <c r="E109" s="40"/>
      <c r="F109" s="42"/>
      <c r="G109" s="40"/>
      <c r="M109" s="42"/>
      <c r="N109" s="42"/>
      <c r="P109" s="42"/>
      <c r="Q109" s="42"/>
      <c r="U109" s="42"/>
    </row>
    <row r="110">
      <c r="E110" s="40"/>
      <c r="F110" s="42"/>
      <c r="G110" s="40"/>
      <c r="M110" s="42"/>
      <c r="N110" s="42"/>
      <c r="P110" s="42"/>
      <c r="Q110" s="42"/>
      <c r="U110" s="42"/>
    </row>
    <row r="111">
      <c r="E111" s="40"/>
      <c r="F111" s="42"/>
      <c r="G111" s="40"/>
      <c r="M111" s="42"/>
      <c r="N111" s="42"/>
      <c r="P111" s="42"/>
      <c r="Q111" s="42"/>
      <c r="U111" s="42"/>
    </row>
    <row r="112">
      <c r="E112" s="40"/>
      <c r="F112" s="42"/>
      <c r="G112" s="40"/>
      <c r="M112" s="42"/>
      <c r="N112" s="42"/>
      <c r="P112" s="42"/>
      <c r="Q112" s="42"/>
      <c r="U112" s="42"/>
    </row>
    <row r="113">
      <c r="E113" s="40"/>
      <c r="F113" s="42"/>
      <c r="G113" s="40"/>
      <c r="M113" s="42"/>
      <c r="N113" s="42"/>
      <c r="P113" s="42"/>
      <c r="Q113" s="42"/>
      <c r="U113" s="42"/>
    </row>
    <row r="114">
      <c r="E114" s="40"/>
      <c r="F114" s="42"/>
      <c r="G114" s="40"/>
      <c r="M114" s="42"/>
      <c r="N114" s="42"/>
      <c r="P114" s="42"/>
      <c r="Q114" s="42"/>
      <c r="U114" s="42"/>
    </row>
    <row r="115">
      <c r="E115" s="40"/>
      <c r="F115" s="42"/>
      <c r="G115" s="40"/>
      <c r="M115" s="42"/>
      <c r="N115" s="42"/>
      <c r="P115" s="42"/>
      <c r="Q115" s="42"/>
      <c r="U115" s="42"/>
    </row>
    <row r="116">
      <c r="E116" s="40"/>
      <c r="F116" s="42"/>
      <c r="G116" s="40"/>
      <c r="M116" s="42"/>
      <c r="N116" s="42"/>
      <c r="P116" s="42"/>
      <c r="Q116" s="42"/>
      <c r="U116" s="42"/>
    </row>
    <row r="117">
      <c r="E117" s="40"/>
      <c r="F117" s="42"/>
      <c r="G117" s="40"/>
      <c r="M117" s="42"/>
      <c r="N117" s="42"/>
      <c r="P117" s="42"/>
      <c r="Q117" s="42"/>
      <c r="U117" s="42"/>
    </row>
    <row r="118">
      <c r="E118" s="40"/>
      <c r="F118" s="42"/>
      <c r="G118" s="40"/>
      <c r="M118" s="42"/>
      <c r="N118" s="42"/>
      <c r="P118" s="42"/>
      <c r="Q118" s="42"/>
      <c r="U118" s="42"/>
    </row>
    <row r="119">
      <c r="E119" s="40"/>
      <c r="F119" s="42"/>
      <c r="G119" s="40"/>
      <c r="M119" s="42"/>
      <c r="N119" s="42"/>
      <c r="P119" s="42"/>
      <c r="Q119" s="42"/>
      <c r="U119" s="42"/>
    </row>
    <row r="120">
      <c r="E120" s="40"/>
      <c r="F120" s="42"/>
      <c r="G120" s="40"/>
      <c r="M120" s="42"/>
      <c r="N120" s="42"/>
      <c r="P120" s="42"/>
      <c r="Q120" s="42"/>
      <c r="U120" s="42"/>
    </row>
    <row r="121">
      <c r="E121" s="40"/>
      <c r="F121" s="42"/>
      <c r="G121" s="40"/>
      <c r="M121" s="42"/>
      <c r="N121" s="42"/>
      <c r="P121" s="42"/>
      <c r="Q121" s="42"/>
      <c r="U121" s="42"/>
    </row>
    <row r="122">
      <c r="E122" s="40"/>
      <c r="F122" s="42"/>
      <c r="G122" s="40"/>
      <c r="M122" s="42"/>
      <c r="N122" s="42"/>
      <c r="P122" s="42"/>
      <c r="Q122" s="42"/>
      <c r="U122" s="42"/>
    </row>
    <row r="123">
      <c r="E123" s="40"/>
      <c r="F123" s="42"/>
      <c r="G123" s="40"/>
      <c r="M123" s="42"/>
      <c r="N123" s="42"/>
      <c r="P123" s="42"/>
      <c r="Q123" s="42"/>
      <c r="U123" s="42"/>
    </row>
    <row r="124">
      <c r="E124" s="40"/>
      <c r="F124" s="42"/>
      <c r="G124" s="40"/>
      <c r="M124" s="42"/>
      <c r="N124" s="42"/>
      <c r="P124" s="42"/>
      <c r="Q124" s="42"/>
      <c r="U124" s="42"/>
    </row>
    <row r="125">
      <c r="E125" s="40"/>
      <c r="F125" s="42"/>
      <c r="G125" s="40"/>
      <c r="M125" s="42"/>
      <c r="N125" s="42"/>
      <c r="P125" s="42"/>
      <c r="Q125" s="42"/>
      <c r="U125" s="42"/>
    </row>
    <row r="126">
      <c r="E126" s="40"/>
      <c r="F126" s="42"/>
      <c r="G126" s="40"/>
      <c r="M126" s="42"/>
      <c r="N126" s="42"/>
      <c r="P126" s="42"/>
      <c r="Q126" s="42"/>
      <c r="U126" s="42"/>
    </row>
    <row r="127">
      <c r="E127" s="40"/>
      <c r="F127" s="42"/>
      <c r="G127" s="40"/>
      <c r="M127" s="42"/>
      <c r="N127" s="42"/>
      <c r="P127" s="42"/>
      <c r="Q127" s="42"/>
      <c r="U127" s="42"/>
    </row>
    <row r="128">
      <c r="E128" s="40"/>
      <c r="F128" s="42"/>
      <c r="G128" s="40"/>
      <c r="M128" s="42"/>
      <c r="N128" s="42"/>
      <c r="P128" s="42"/>
      <c r="Q128" s="42"/>
      <c r="U128" s="42"/>
    </row>
    <row r="129">
      <c r="E129" s="40"/>
      <c r="F129" s="42"/>
      <c r="G129" s="40"/>
      <c r="M129" s="42"/>
      <c r="N129" s="42"/>
      <c r="P129" s="42"/>
      <c r="Q129" s="42"/>
      <c r="U129" s="42"/>
    </row>
    <row r="130">
      <c r="E130" s="40"/>
      <c r="F130" s="42"/>
      <c r="G130" s="40"/>
      <c r="M130" s="42"/>
      <c r="N130" s="42"/>
      <c r="P130" s="42"/>
      <c r="Q130" s="42"/>
      <c r="U130" s="42"/>
    </row>
    <row r="131">
      <c r="E131" s="40"/>
      <c r="F131" s="42"/>
      <c r="G131" s="40"/>
      <c r="M131" s="42"/>
      <c r="N131" s="42"/>
      <c r="P131" s="42"/>
      <c r="Q131" s="42"/>
      <c r="U131" s="42"/>
    </row>
    <row r="132">
      <c r="E132" s="40"/>
      <c r="F132" s="42"/>
      <c r="G132" s="40"/>
      <c r="M132" s="42"/>
      <c r="N132" s="42"/>
      <c r="P132" s="42"/>
      <c r="Q132" s="42"/>
      <c r="U132" s="42"/>
    </row>
    <row r="133">
      <c r="E133" s="40"/>
      <c r="F133" s="42"/>
      <c r="G133" s="40"/>
      <c r="M133" s="42"/>
      <c r="N133" s="42"/>
      <c r="P133" s="42"/>
      <c r="Q133" s="42"/>
      <c r="U133" s="42"/>
    </row>
    <row r="134">
      <c r="E134" s="40"/>
      <c r="F134" s="42"/>
      <c r="G134" s="40"/>
      <c r="M134" s="42"/>
      <c r="N134" s="42"/>
      <c r="P134" s="42"/>
      <c r="Q134" s="42"/>
      <c r="U134" s="42"/>
    </row>
    <row r="135">
      <c r="E135" s="40"/>
      <c r="F135" s="42"/>
      <c r="G135" s="40"/>
      <c r="M135" s="42"/>
      <c r="N135" s="42"/>
      <c r="P135" s="42"/>
      <c r="Q135" s="42"/>
      <c r="U135" s="42"/>
    </row>
    <row r="136">
      <c r="E136" s="40"/>
      <c r="F136" s="42"/>
      <c r="G136" s="40"/>
      <c r="M136" s="42"/>
      <c r="N136" s="42"/>
      <c r="P136" s="42"/>
      <c r="Q136" s="42"/>
      <c r="U136" s="42"/>
    </row>
    <row r="137">
      <c r="E137" s="40"/>
      <c r="F137" s="42"/>
      <c r="G137" s="40"/>
      <c r="M137" s="42"/>
      <c r="N137" s="42"/>
      <c r="P137" s="42"/>
      <c r="Q137" s="42"/>
      <c r="U137" s="42"/>
    </row>
    <row r="138">
      <c r="E138" s="40"/>
      <c r="F138" s="42"/>
      <c r="G138" s="40"/>
      <c r="M138" s="42"/>
      <c r="N138" s="42"/>
      <c r="P138" s="42"/>
      <c r="Q138" s="42"/>
      <c r="U138" s="42"/>
    </row>
    <row r="139">
      <c r="E139" s="40"/>
      <c r="F139" s="42"/>
      <c r="G139" s="40"/>
      <c r="M139" s="42"/>
      <c r="N139" s="42"/>
      <c r="P139" s="42"/>
      <c r="Q139" s="42"/>
      <c r="U139" s="42"/>
    </row>
    <row r="140">
      <c r="E140" s="40"/>
      <c r="F140" s="42"/>
      <c r="G140" s="40"/>
      <c r="M140" s="42"/>
      <c r="N140" s="42"/>
      <c r="P140" s="42"/>
      <c r="Q140" s="42"/>
      <c r="U140" s="42"/>
    </row>
    <row r="141">
      <c r="E141" s="40"/>
      <c r="F141" s="42"/>
      <c r="G141" s="40"/>
      <c r="M141" s="42"/>
      <c r="N141" s="42"/>
      <c r="P141" s="42"/>
      <c r="Q141" s="42"/>
      <c r="U141" s="42"/>
    </row>
    <row r="142">
      <c r="E142" s="40"/>
      <c r="F142" s="42"/>
      <c r="G142" s="40"/>
      <c r="M142" s="42"/>
      <c r="N142" s="42"/>
      <c r="P142" s="42"/>
      <c r="Q142" s="42"/>
      <c r="U142" s="42"/>
    </row>
    <row r="143">
      <c r="E143" s="40"/>
      <c r="F143" s="42"/>
      <c r="G143" s="40"/>
      <c r="M143" s="42"/>
      <c r="N143" s="42"/>
      <c r="P143" s="42"/>
      <c r="Q143" s="42"/>
      <c r="U143" s="42"/>
    </row>
    <row r="144">
      <c r="E144" s="40"/>
      <c r="F144" s="42"/>
      <c r="G144" s="40"/>
      <c r="M144" s="42"/>
      <c r="N144" s="42"/>
      <c r="P144" s="42"/>
      <c r="Q144" s="42"/>
      <c r="U144" s="42"/>
    </row>
    <row r="145">
      <c r="E145" s="40"/>
      <c r="F145" s="42"/>
      <c r="G145" s="40"/>
      <c r="M145" s="42"/>
      <c r="N145" s="42"/>
      <c r="P145" s="42"/>
      <c r="Q145" s="42"/>
      <c r="U145" s="42"/>
    </row>
    <row r="146">
      <c r="E146" s="40"/>
      <c r="F146" s="42"/>
      <c r="G146" s="40"/>
      <c r="M146" s="42"/>
      <c r="N146" s="42"/>
      <c r="P146" s="42"/>
      <c r="Q146" s="42"/>
      <c r="U146" s="42"/>
    </row>
    <row r="147">
      <c r="E147" s="40"/>
      <c r="F147" s="42"/>
      <c r="G147" s="40"/>
      <c r="M147" s="42"/>
      <c r="N147" s="42"/>
      <c r="P147" s="42"/>
      <c r="Q147" s="42"/>
      <c r="U147" s="42"/>
    </row>
    <row r="148">
      <c r="E148" s="40"/>
      <c r="F148" s="42"/>
      <c r="G148" s="40"/>
      <c r="M148" s="42"/>
      <c r="N148" s="42"/>
      <c r="P148" s="42"/>
      <c r="Q148" s="42"/>
      <c r="U148" s="42"/>
    </row>
    <row r="149">
      <c r="E149" s="40"/>
      <c r="F149" s="42"/>
      <c r="G149" s="40"/>
      <c r="M149" s="42"/>
      <c r="N149" s="42"/>
      <c r="P149" s="42"/>
      <c r="Q149" s="42"/>
      <c r="U149" s="42"/>
    </row>
    <row r="150">
      <c r="E150" s="40"/>
      <c r="F150" s="42"/>
      <c r="G150" s="40"/>
      <c r="M150" s="42"/>
      <c r="N150" s="42"/>
      <c r="P150" s="42"/>
      <c r="Q150" s="42"/>
      <c r="U150" s="42"/>
    </row>
    <row r="151">
      <c r="E151" s="40"/>
      <c r="F151" s="42"/>
      <c r="G151" s="40"/>
      <c r="M151" s="42"/>
      <c r="N151" s="42"/>
      <c r="P151" s="42"/>
      <c r="Q151" s="42"/>
      <c r="U151" s="42"/>
    </row>
    <row r="152">
      <c r="E152" s="40"/>
      <c r="F152" s="42"/>
      <c r="G152" s="40"/>
      <c r="M152" s="42"/>
      <c r="N152" s="42"/>
      <c r="P152" s="42"/>
      <c r="Q152" s="42"/>
      <c r="U152" s="42"/>
    </row>
    <row r="153">
      <c r="E153" s="40"/>
      <c r="F153" s="42"/>
      <c r="G153" s="40"/>
      <c r="M153" s="42"/>
      <c r="N153" s="42"/>
      <c r="P153" s="42"/>
      <c r="Q153" s="42"/>
      <c r="U153" s="42"/>
    </row>
    <row r="154">
      <c r="E154" s="40"/>
      <c r="F154" s="42"/>
      <c r="G154" s="40"/>
      <c r="M154" s="42"/>
      <c r="N154" s="42"/>
      <c r="P154" s="42"/>
      <c r="Q154" s="42"/>
      <c r="U154" s="42"/>
    </row>
    <row r="155">
      <c r="E155" s="40"/>
      <c r="F155" s="42"/>
      <c r="G155" s="40"/>
      <c r="M155" s="42"/>
      <c r="N155" s="42"/>
      <c r="P155" s="42"/>
      <c r="Q155" s="42"/>
      <c r="U155" s="42"/>
    </row>
    <row r="156">
      <c r="E156" s="40"/>
      <c r="F156" s="42"/>
      <c r="G156" s="40"/>
      <c r="M156" s="42"/>
      <c r="N156" s="42"/>
      <c r="P156" s="42"/>
      <c r="Q156" s="42"/>
      <c r="U156" s="42"/>
    </row>
    <row r="157">
      <c r="E157" s="40"/>
      <c r="F157" s="42"/>
      <c r="G157" s="40"/>
      <c r="M157" s="42"/>
      <c r="N157" s="42"/>
      <c r="P157" s="42"/>
      <c r="Q157" s="42"/>
      <c r="U157" s="42"/>
    </row>
    <row r="158">
      <c r="E158" s="40"/>
      <c r="F158" s="42"/>
      <c r="G158" s="40"/>
      <c r="M158" s="42"/>
      <c r="N158" s="42"/>
      <c r="P158" s="42"/>
      <c r="Q158" s="42"/>
      <c r="U158" s="42"/>
    </row>
    <row r="159">
      <c r="E159" s="40"/>
      <c r="F159" s="42"/>
      <c r="G159" s="40"/>
      <c r="M159" s="42"/>
      <c r="N159" s="42"/>
      <c r="P159" s="42"/>
      <c r="Q159" s="42"/>
      <c r="U159" s="42"/>
    </row>
    <row r="160">
      <c r="E160" s="40"/>
      <c r="F160" s="42"/>
      <c r="G160" s="40"/>
      <c r="M160" s="42"/>
      <c r="N160" s="42"/>
      <c r="P160" s="42"/>
      <c r="Q160" s="42"/>
      <c r="U160" s="42"/>
    </row>
    <row r="161">
      <c r="E161" s="40"/>
      <c r="F161" s="42"/>
      <c r="G161" s="40"/>
      <c r="M161" s="42"/>
      <c r="N161" s="42"/>
      <c r="P161" s="42"/>
      <c r="Q161" s="42"/>
      <c r="U161" s="42"/>
    </row>
    <row r="162">
      <c r="E162" s="40"/>
      <c r="F162" s="42"/>
      <c r="G162" s="40"/>
      <c r="M162" s="42"/>
      <c r="N162" s="42"/>
      <c r="P162" s="42"/>
      <c r="Q162" s="42"/>
      <c r="U162" s="42"/>
    </row>
    <row r="163">
      <c r="E163" s="40"/>
      <c r="F163" s="42"/>
      <c r="G163" s="40"/>
      <c r="M163" s="42"/>
      <c r="N163" s="42"/>
      <c r="P163" s="42"/>
      <c r="Q163" s="42"/>
      <c r="U163" s="42"/>
    </row>
    <row r="164">
      <c r="E164" s="40"/>
      <c r="F164" s="42"/>
      <c r="G164" s="40"/>
      <c r="M164" s="42"/>
      <c r="N164" s="42"/>
      <c r="P164" s="42"/>
      <c r="Q164" s="42"/>
      <c r="U164" s="42"/>
    </row>
    <row r="165">
      <c r="E165" s="40"/>
      <c r="F165" s="42"/>
      <c r="G165" s="40"/>
      <c r="M165" s="42"/>
      <c r="N165" s="42"/>
      <c r="P165" s="42"/>
      <c r="Q165" s="42"/>
      <c r="U165" s="42"/>
    </row>
    <row r="166">
      <c r="E166" s="40"/>
      <c r="F166" s="42"/>
      <c r="G166" s="40"/>
      <c r="M166" s="42"/>
      <c r="N166" s="42"/>
      <c r="P166" s="42"/>
      <c r="Q166" s="42"/>
      <c r="U166" s="42"/>
    </row>
    <row r="167">
      <c r="E167" s="40"/>
      <c r="F167" s="42"/>
      <c r="G167" s="40"/>
      <c r="M167" s="42"/>
      <c r="N167" s="42"/>
      <c r="P167" s="42"/>
      <c r="Q167" s="42"/>
      <c r="U167" s="42"/>
    </row>
    <row r="168">
      <c r="E168" s="40"/>
      <c r="F168" s="42"/>
      <c r="G168" s="40"/>
      <c r="M168" s="42"/>
      <c r="N168" s="42"/>
      <c r="P168" s="42"/>
      <c r="Q168" s="42"/>
      <c r="U168" s="42"/>
    </row>
    <row r="169">
      <c r="E169" s="40"/>
      <c r="F169" s="42"/>
      <c r="G169" s="40"/>
      <c r="M169" s="42"/>
      <c r="N169" s="42"/>
      <c r="P169" s="42"/>
      <c r="Q169" s="42"/>
      <c r="U169" s="42"/>
    </row>
    <row r="170">
      <c r="E170" s="40"/>
      <c r="F170" s="42"/>
      <c r="G170" s="40"/>
      <c r="M170" s="42"/>
      <c r="N170" s="42"/>
      <c r="P170" s="42"/>
      <c r="Q170" s="42"/>
      <c r="U170" s="42"/>
    </row>
    <row r="171">
      <c r="E171" s="40"/>
      <c r="F171" s="42"/>
      <c r="G171" s="40"/>
      <c r="M171" s="42"/>
      <c r="N171" s="42"/>
      <c r="P171" s="42"/>
      <c r="Q171" s="42"/>
      <c r="U171" s="42"/>
    </row>
    <row r="172">
      <c r="E172" s="40"/>
      <c r="F172" s="42"/>
      <c r="G172" s="40"/>
      <c r="M172" s="42"/>
      <c r="N172" s="42"/>
      <c r="P172" s="42"/>
      <c r="Q172" s="42"/>
      <c r="U172" s="42"/>
    </row>
    <row r="173">
      <c r="E173" s="40"/>
      <c r="F173" s="42"/>
      <c r="G173" s="40"/>
      <c r="M173" s="42"/>
      <c r="N173" s="42"/>
      <c r="P173" s="42"/>
      <c r="Q173" s="42"/>
      <c r="U173" s="42"/>
    </row>
    <row r="174">
      <c r="E174" s="40"/>
      <c r="F174" s="42"/>
      <c r="G174" s="40"/>
      <c r="M174" s="42"/>
      <c r="N174" s="42"/>
      <c r="P174" s="42"/>
      <c r="Q174" s="42"/>
      <c r="U174" s="42"/>
    </row>
    <row r="175">
      <c r="E175" s="40"/>
      <c r="F175" s="42"/>
      <c r="G175" s="40"/>
      <c r="M175" s="42"/>
      <c r="N175" s="42"/>
      <c r="P175" s="42"/>
      <c r="Q175" s="42"/>
      <c r="U175" s="42"/>
    </row>
    <row r="176">
      <c r="E176" s="40"/>
      <c r="F176" s="42"/>
      <c r="G176" s="40"/>
      <c r="M176" s="42"/>
      <c r="N176" s="42"/>
      <c r="P176" s="42"/>
      <c r="Q176" s="42"/>
      <c r="U176" s="42"/>
    </row>
    <row r="177">
      <c r="E177" s="40"/>
      <c r="F177" s="42"/>
      <c r="G177" s="40"/>
      <c r="M177" s="42"/>
      <c r="N177" s="42"/>
      <c r="P177" s="42"/>
      <c r="Q177" s="42"/>
      <c r="U177" s="42"/>
    </row>
    <row r="178">
      <c r="E178" s="40"/>
      <c r="F178" s="42"/>
      <c r="G178" s="40"/>
      <c r="M178" s="42"/>
      <c r="N178" s="42"/>
      <c r="P178" s="42"/>
      <c r="Q178" s="42"/>
      <c r="U178" s="42"/>
    </row>
    <row r="179">
      <c r="E179" s="40"/>
      <c r="F179" s="42"/>
      <c r="G179" s="40"/>
      <c r="M179" s="42"/>
      <c r="N179" s="42"/>
      <c r="P179" s="42"/>
      <c r="Q179" s="42"/>
      <c r="U179" s="42"/>
    </row>
    <row r="180">
      <c r="E180" s="40"/>
      <c r="F180" s="42"/>
      <c r="G180" s="40"/>
      <c r="M180" s="42"/>
      <c r="N180" s="42"/>
      <c r="P180" s="42"/>
      <c r="Q180" s="42"/>
      <c r="U180" s="42"/>
    </row>
    <row r="181">
      <c r="E181" s="40"/>
      <c r="F181" s="42"/>
      <c r="G181" s="40"/>
      <c r="M181" s="42"/>
      <c r="N181" s="42"/>
      <c r="P181" s="42"/>
      <c r="Q181" s="42"/>
      <c r="U181" s="42"/>
    </row>
    <row r="182">
      <c r="E182" s="40"/>
      <c r="F182" s="42"/>
      <c r="G182" s="40"/>
      <c r="M182" s="42"/>
      <c r="N182" s="42"/>
      <c r="P182" s="42"/>
      <c r="Q182" s="42"/>
      <c r="U182" s="42"/>
    </row>
    <row r="183">
      <c r="E183" s="40"/>
      <c r="F183" s="42"/>
      <c r="G183" s="40"/>
      <c r="M183" s="42"/>
      <c r="N183" s="42"/>
      <c r="P183" s="42"/>
      <c r="Q183" s="42"/>
      <c r="U183" s="42"/>
    </row>
    <row r="184">
      <c r="E184" s="40"/>
      <c r="F184" s="42"/>
      <c r="G184" s="40"/>
      <c r="M184" s="42"/>
      <c r="N184" s="42"/>
      <c r="P184" s="42"/>
      <c r="Q184" s="42"/>
      <c r="U184" s="42"/>
    </row>
    <row r="185">
      <c r="E185" s="40"/>
      <c r="F185" s="42"/>
      <c r="G185" s="40"/>
      <c r="M185" s="42"/>
      <c r="N185" s="42"/>
      <c r="P185" s="42"/>
      <c r="Q185" s="42"/>
      <c r="U185" s="42"/>
    </row>
    <row r="186">
      <c r="E186" s="40"/>
      <c r="F186" s="42"/>
      <c r="G186" s="40"/>
      <c r="M186" s="42"/>
      <c r="N186" s="42"/>
      <c r="P186" s="42"/>
      <c r="Q186" s="42"/>
      <c r="U186" s="42"/>
    </row>
    <row r="187">
      <c r="E187" s="40"/>
      <c r="F187" s="42"/>
      <c r="G187" s="40"/>
      <c r="M187" s="42"/>
      <c r="N187" s="42"/>
      <c r="P187" s="42"/>
      <c r="Q187" s="42"/>
      <c r="U187" s="42"/>
    </row>
    <row r="188">
      <c r="E188" s="40"/>
      <c r="F188" s="42"/>
      <c r="G188" s="40"/>
      <c r="M188" s="42"/>
      <c r="N188" s="42"/>
      <c r="P188" s="42"/>
      <c r="Q188" s="42"/>
      <c r="U188" s="42"/>
    </row>
    <row r="189">
      <c r="E189" s="40"/>
      <c r="F189" s="42"/>
      <c r="G189" s="40"/>
      <c r="M189" s="42"/>
      <c r="N189" s="42"/>
      <c r="P189" s="42"/>
      <c r="Q189" s="42"/>
      <c r="U189" s="42"/>
    </row>
    <row r="190">
      <c r="E190" s="40"/>
      <c r="F190" s="42"/>
      <c r="G190" s="40"/>
      <c r="M190" s="42"/>
      <c r="N190" s="42"/>
      <c r="P190" s="42"/>
      <c r="Q190" s="42"/>
      <c r="U190" s="42"/>
    </row>
    <row r="191">
      <c r="E191" s="40"/>
      <c r="F191" s="42"/>
      <c r="G191" s="40"/>
      <c r="M191" s="42"/>
      <c r="N191" s="42"/>
      <c r="P191" s="42"/>
      <c r="Q191" s="42"/>
      <c r="U191" s="42"/>
    </row>
    <row r="192">
      <c r="E192" s="40"/>
      <c r="F192" s="42"/>
      <c r="G192" s="40"/>
      <c r="M192" s="42"/>
      <c r="N192" s="42"/>
      <c r="P192" s="42"/>
      <c r="Q192" s="42"/>
      <c r="U192" s="42"/>
    </row>
    <row r="193">
      <c r="E193" s="40"/>
      <c r="F193" s="42"/>
      <c r="G193" s="40"/>
      <c r="M193" s="42"/>
      <c r="N193" s="42"/>
      <c r="P193" s="42"/>
      <c r="Q193" s="42"/>
      <c r="U193" s="42"/>
    </row>
    <row r="194">
      <c r="E194" s="40"/>
      <c r="F194" s="42"/>
      <c r="G194" s="40"/>
      <c r="M194" s="42"/>
      <c r="N194" s="42"/>
      <c r="P194" s="42"/>
      <c r="Q194" s="42"/>
      <c r="U194" s="42"/>
    </row>
    <row r="195">
      <c r="E195" s="40"/>
      <c r="F195" s="42"/>
      <c r="G195" s="40"/>
      <c r="M195" s="42"/>
      <c r="N195" s="42"/>
      <c r="P195" s="42"/>
      <c r="Q195" s="42"/>
      <c r="U195" s="42"/>
    </row>
    <row r="196">
      <c r="E196" s="40"/>
      <c r="F196" s="42"/>
      <c r="G196" s="40"/>
      <c r="M196" s="42"/>
      <c r="N196" s="42"/>
      <c r="P196" s="42"/>
      <c r="Q196" s="42"/>
      <c r="U196" s="42"/>
    </row>
    <row r="197">
      <c r="E197" s="40"/>
      <c r="F197" s="42"/>
      <c r="G197" s="40"/>
      <c r="M197" s="42"/>
      <c r="N197" s="42"/>
      <c r="P197" s="42"/>
      <c r="Q197" s="42"/>
      <c r="U197" s="42"/>
    </row>
    <row r="198">
      <c r="E198" s="40"/>
      <c r="F198" s="42"/>
      <c r="G198" s="40"/>
      <c r="M198" s="42"/>
      <c r="N198" s="42"/>
      <c r="P198" s="42"/>
      <c r="Q198" s="42"/>
      <c r="U198" s="42"/>
    </row>
    <row r="199">
      <c r="E199" s="40"/>
      <c r="F199" s="42"/>
      <c r="G199" s="40"/>
      <c r="M199" s="42"/>
      <c r="N199" s="42"/>
      <c r="P199" s="42"/>
      <c r="Q199" s="42"/>
      <c r="U199" s="42"/>
    </row>
    <row r="200">
      <c r="E200" s="40"/>
      <c r="F200" s="42"/>
      <c r="G200" s="40"/>
      <c r="M200" s="42"/>
      <c r="N200" s="42"/>
      <c r="P200" s="42"/>
      <c r="Q200" s="42"/>
      <c r="U200" s="42"/>
    </row>
    <row r="201">
      <c r="E201" s="40"/>
      <c r="F201" s="42"/>
      <c r="G201" s="40"/>
      <c r="M201" s="42"/>
      <c r="N201" s="42"/>
      <c r="P201" s="42"/>
      <c r="Q201" s="42"/>
      <c r="U201" s="42"/>
    </row>
    <row r="202">
      <c r="E202" s="40"/>
      <c r="F202" s="42"/>
      <c r="G202" s="40"/>
      <c r="M202" s="42"/>
      <c r="N202" s="42"/>
      <c r="P202" s="42"/>
      <c r="Q202" s="42"/>
      <c r="U202" s="42"/>
    </row>
    <row r="203">
      <c r="E203" s="40"/>
      <c r="F203" s="42"/>
      <c r="G203" s="40"/>
      <c r="M203" s="42"/>
      <c r="N203" s="42"/>
      <c r="P203" s="42"/>
      <c r="Q203" s="42"/>
      <c r="U203" s="42"/>
    </row>
    <row r="204">
      <c r="E204" s="40"/>
      <c r="F204" s="42"/>
      <c r="G204" s="40"/>
      <c r="M204" s="42"/>
      <c r="N204" s="42"/>
      <c r="P204" s="42"/>
      <c r="Q204" s="42"/>
      <c r="U204" s="42"/>
    </row>
    <row r="205">
      <c r="E205" s="40"/>
      <c r="F205" s="42"/>
      <c r="G205" s="40"/>
      <c r="M205" s="42"/>
      <c r="N205" s="42"/>
      <c r="P205" s="42"/>
      <c r="Q205" s="42"/>
      <c r="U205" s="42"/>
    </row>
    <row r="206">
      <c r="E206" s="40"/>
      <c r="F206" s="42"/>
      <c r="G206" s="40"/>
      <c r="M206" s="42"/>
      <c r="N206" s="42"/>
      <c r="P206" s="42"/>
      <c r="Q206" s="42"/>
      <c r="U206" s="42"/>
    </row>
    <row r="207">
      <c r="E207" s="40"/>
      <c r="F207" s="42"/>
      <c r="G207" s="40"/>
      <c r="M207" s="42"/>
      <c r="N207" s="42"/>
      <c r="P207" s="42"/>
      <c r="Q207" s="42"/>
      <c r="U207" s="42"/>
    </row>
    <row r="208">
      <c r="E208" s="40"/>
      <c r="F208" s="42"/>
      <c r="G208" s="40"/>
      <c r="M208" s="42"/>
      <c r="N208" s="42"/>
      <c r="P208" s="42"/>
      <c r="Q208" s="42"/>
      <c r="U208" s="42"/>
    </row>
    <row r="209">
      <c r="E209" s="40"/>
      <c r="F209" s="42"/>
      <c r="G209" s="40"/>
      <c r="M209" s="42"/>
      <c r="N209" s="42"/>
      <c r="P209" s="42"/>
      <c r="Q209" s="42"/>
      <c r="U209" s="42"/>
    </row>
    <row r="210">
      <c r="E210" s="40"/>
      <c r="F210" s="42"/>
      <c r="G210" s="40"/>
      <c r="M210" s="42"/>
      <c r="N210" s="42"/>
      <c r="P210" s="42"/>
      <c r="Q210" s="42"/>
      <c r="U210" s="42"/>
    </row>
    <row r="211">
      <c r="E211" s="40"/>
      <c r="F211" s="42"/>
      <c r="G211" s="40"/>
      <c r="M211" s="42"/>
      <c r="N211" s="42"/>
      <c r="P211" s="42"/>
      <c r="Q211" s="42"/>
      <c r="U211" s="42"/>
    </row>
    <row r="212">
      <c r="E212" s="40"/>
      <c r="F212" s="42"/>
      <c r="G212" s="40"/>
      <c r="M212" s="42"/>
      <c r="N212" s="42"/>
      <c r="P212" s="42"/>
      <c r="Q212" s="42"/>
      <c r="U212" s="42"/>
    </row>
    <row r="213">
      <c r="E213" s="40"/>
      <c r="F213" s="42"/>
      <c r="G213" s="40"/>
      <c r="M213" s="42"/>
      <c r="N213" s="42"/>
      <c r="P213" s="42"/>
      <c r="Q213" s="42"/>
      <c r="U213" s="42"/>
    </row>
    <row r="214">
      <c r="E214" s="40"/>
      <c r="F214" s="42"/>
      <c r="G214" s="40"/>
      <c r="M214" s="42"/>
      <c r="N214" s="42"/>
      <c r="P214" s="42"/>
      <c r="Q214" s="42"/>
      <c r="U214" s="42"/>
    </row>
    <row r="215">
      <c r="E215" s="40"/>
      <c r="F215" s="42"/>
      <c r="G215" s="40"/>
      <c r="M215" s="42"/>
      <c r="N215" s="42"/>
      <c r="P215" s="42"/>
      <c r="Q215" s="42"/>
      <c r="U215" s="42"/>
    </row>
    <row r="216">
      <c r="E216" s="40"/>
      <c r="F216" s="42"/>
      <c r="G216" s="40"/>
      <c r="M216" s="42"/>
      <c r="N216" s="42"/>
      <c r="P216" s="42"/>
      <c r="Q216" s="42"/>
      <c r="U216" s="42"/>
    </row>
    <row r="217">
      <c r="E217" s="40"/>
      <c r="F217" s="42"/>
      <c r="G217" s="40"/>
      <c r="M217" s="42"/>
      <c r="N217" s="42"/>
      <c r="P217" s="42"/>
      <c r="Q217" s="42"/>
      <c r="U217" s="42"/>
    </row>
    <row r="218">
      <c r="E218" s="40"/>
      <c r="F218" s="42"/>
      <c r="G218" s="40"/>
      <c r="M218" s="42"/>
      <c r="N218" s="42"/>
      <c r="P218" s="42"/>
      <c r="Q218" s="42"/>
      <c r="U218" s="42"/>
    </row>
    <row r="219">
      <c r="E219" s="40"/>
      <c r="F219" s="42"/>
      <c r="G219" s="40"/>
      <c r="M219" s="42"/>
      <c r="N219" s="42"/>
      <c r="P219" s="42"/>
      <c r="Q219" s="42"/>
      <c r="U219" s="42"/>
    </row>
    <row r="220">
      <c r="E220" s="40"/>
      <c r="F220" s="42"/>
      <c r="G220" s="40"/>
      <c r="M220" s="42"/>
      <c r="N220" s="42"/>
      <c r="P220" s="42"/>
      <c r="Q220" s="42"/>
      <c r="U220" s="42"/>
    </row>
    <row r="221">
      <c r="E221" s="40"/>
      <c r="F221" s="42"/>
      <c r="G221" s="40"/>
      <c r="M221" s="42"/>
      <c r="N221" s="42"/>
      <c r="P221" s="42"/>
      <c r="Q221" s="42"/>
      <c r="U221" s="42"/>
    </row>
    <row r="222">
      <c r="E222" s="40"/>
      <c r="F222" s="42"/>
      <c r="G222" s="40"/>
      <c r="M222" s="42"/>
      <c r="N222" s="42"/>
      <c r="P222" s="42"/>
      <c r="Q222" s="42"/>
      <c r="U222" s="42"/>
    </row>
    <row r="223">
      <c r="E223" s="40"/>
      <c r="F223" s="42"/>
      <c r="G223" s="40"/>
      <c r="M223" s="42"/>
      <c r="N223" s="42"/>
      <c r="P223" s="42"/>
      <c r="Q223" s="42"/>
      <c r="U223" s="42"/>
    </row>
    <row r="224">
      <c r="E224" s="40"/>
      <c r="F224" s="42"/>
      <c r="G224" s="40"/>
      <c r="M224" s="42"/>
      <c r="N224" s="42"/>
      <c r="P224" s="42"/>
      <c r="Q224" s="42"/>
      <c r="U224" s="42"/>
    </row>
    <row r="225">
      <c r="E225" s="40"/>
      <c r="F225" s="42"/>
      <c r="G225" s="40"/>
      <c r="M225" s="42"/>
      <c r="N225" s="42"/>
      <c r="P225" s="42"/>
      <c r="Q225" s="42"/>
      <c r="U225" s="42"/>
    </row>
    <row r="226">
      <c r="E226" s="40"/>
      <c r="F226" s="42"/>
      <c r="G226" s="40"/>
      <c r="M226" s="42"/>
      <c r="N226" s="42"/>
      <c r="P226" s="42"/>
      <c r="Q226" s="42"/>
      <c r="U226" s="42"/>
    </row>
    <row r="227">
      <c r="E227" s="40"/>
      <c r="F227" s="42"/>
      <c r="G227" s="40"/>
      <c r="M227" s="42"/>
      <c r="N227" s="42"/>
      <c r="P227" s="42"/>
      <c r="Q227" s="42"/>
      <c r="U227" s="42"/>
    </row>
    <row r="228">
      <c r="E228" s="40"/>
      <c r="F228" s="42"/>
      <c r="G228" s="40"/>
      <c r="M228" s="42"/>
      <c r="N228" s="42"/>
      <c r="P228" s="42"/>
      <c r="Q228" s="42"/>
      <c r="U228" s="42"/>
    </row>
    <row r="229">
      <c r="E229" s="40"/>
      <c r="F229" s="42"/>
      <c r="G229" s="40"/>
      <c r="M229" s="42"/>
      <c r="N229" s="42"/>
      <c r="P229" s="42"/>
      <c r="Q229" s="42"/>
      <c r="U229" s="42"/>
    </row>
    <row r="230">
      <c r="E230" s="40"/>
      <c r="F230" s="42"/>
      <c r="G230" s="40"/>
      <c r="M230" s="42"/>
      <c r="N230" s="42"/>
      <c r="P230" s="42"/>
      <c r="Q230" s="42"/>
      <c r="U230" s="42"/>
    </row>
    <row r="231">
      <c r="E231" s="40"/>
      <c r="F231" s="42"/>
      <c r="G231" s="40"/>
      <c r="M231" s="42"/>
      <c r="N231" s="42"/>
      <c r="P231" s="42"/>
      <c r="Q231" s="42"/>
      <c r="U231" s="42"/>
    </row>
    <row r="232">
      <c r="E232" s="40"/>
      <c r="F232" s="42"/>
      <c r="G232" s="40"/>
      <c r="M232" s="42"/>
      <c r="N232" s="42"/>
      <c r="P232" s="42"/>
      <c r="Q232" s="42"/>
      <c r="U232" s="42"/>
    </row>
    <row r="233">
      <c r="E233" s="40"/>
      <c r="F233" s="42"/>
      <c r="G233" s="40"/>
      <c r="M233" s="42"/>
      <c r="N233" s="42"/>
      <c r="P233" s="42"/>
      <c r="Q233" s="42"/>
      <c r="U233" s="42"/>
    </row>
    <row r="234">
      <c r="E234" s="40"/>
      <c r="F234" s="42"/>
      <c r="G234" s="40"/>
      <c r="M234" s="42"/>
      <c r="N234" s="42"/>
      <c r="P234" s="42"/>
      <c r="Q234" s="42"/>
      <c r="U234" s="42"/>
    </row>
    <row r="235">
      <c r="E235" s="40"/>
      <c r="F235" s="42"/>
      <c r="G235" s="40"/>
      <c r="M235" s="42"/>
      <c r="N235" s="42"/>
      <c r="P235" s="42"/>
      <c r="Q235" s="42"/>
      <c r="U235" s="42"/>
    </row>
    <row r="236">
      <c r="E236" s="40"/>
      <c r="F236" s="42"/>
      <c r="G236" s="40"/>
      <c r="M236" s="42"/>
      <c r="N236" s="42"/>
      <c r="P236" s="42"/>
      <c r="Q236" s="42"/>
      <c r="U236" s="42"/>
    </row>
    <row r="237">
      <c r="E237" s="40"/>
      <c r="F237" s="42"/>
      <c r="G237" s="40"/>
      <c r="M237" s="42"/>
      <c r="N237" s="42"/>
      <c r="P237" s="42"/>
      <c r="Q237" s="42"/>
      <c r="U237" s="42"/>
    </row>
    <row r="238">
      <c r="E238" s="40"/>
      <c r="F238" s="42"/>
      <c r="G238" s="40"/>
      <c r="M238" s="42"/>
      <c r="N238" s="42"/>
      <c r="P238" s="42"/>
      <c r="Q238" s="42"/>
      <c r="U238" s="42"/>
    </row>
    <row r="239">
      <c r="E239" s="40"/>
      <c r="F239" s="42"/>
      <c r="G239" s="40"/>
      <c r="M239" s="42"/>
      <c r="N239" s="42"/>
      <c r="P239" s="42"/>
      <c r="Q239" s="42"/>
      <c r="U239" s="42"/>
    </row>
    <row r="240">
      <c r="E240" s="40"/>
      <c r="F240" s="42"/>
      <c r="G240" s="40"/>
      <c r="M240" s="42"/>
      <c r="N240" s="42"/>
      <c r="P240" s="42"/>
      <c r="Q240" s="42"/>
      <c r="U240" s="42"/>
    </row>
    <row r="241">
      <c r="E241" s="40"/>
      <c r="F241" s="42"/>
      <c r="G241" s="40"/>
      <c r="M241" s="42"/>
      <c r="N241" s="42"/>
      <c r="P241" s="42"/>
      <c r="Q241" s="42"/>
      <c r="U241" s="42"/>
    </row>
    <row r="242">
      <c r="E242" s="40"/>
      <c r="F242" s="42"/>
      <c r="G242" s="40"/>
      <c r="M242" s="42"/>
      <c r="N242" s="42"/>
      <c r="P242" s="42"/>
      <c r="Q242" s="42"/>
      <c r="U242" s="42"/>
    </row>
    <row r="243">
      <c r="E243" s="40"/>
      <c r="F243" s="42"/>
      <c r="G243" s="40"/>
      <c r="M243" s="42"/>
      <c r="N243" s="42"/>
      <c r="P243" s="42"/>
      <c r="Q243" s="42"/>
      <c r="U243" s="42"/>
    </row>
    <row r="244">
      <c r="E244" s="40"/>
      <c r="F244" s="42"/>
      <c r="G244" s="40"/>
      <c r="M244" s="42"/>
      <c r="N244" s="42"/>
      <c r="P244" s="42"/>
      <c r="Q244" s="42"/>
      <c r="U244" s="42"/>
    </row>
    <row r="245">
      <c r="E245" s="40"/>
      <c r="F245" s="42"/>
      <c r="G245" s="40"/>
      <c r="M245" s="42"/>
      <c r="N245" s="42"/>
      <c r="P245" s="42"/>
      <c r="Q245" s="42"/>
      <c r="U245" s="42"/>
    </row>
    <row r="246">
      <c r="E246" s="40"/>
      <c r="F246" s="42"/>
      <c r="G246" s="40"/>
      <c r="M246" s="42"/>
      <c r="N246" s="42"/>
      <c r="P246" s="42"/>
      <c r="Q246" s="42"/>
      <c r="U246" s="42"/>
    </row>
    <row r="247">
      <c r="E247" s="40"/>
      <c r="F247" s="42"/>
      <c r="G247" s="40"/>
      <c r="M247" s="42"/>
      <c r="N247" s="42"/>
      <c r="P247" s="42"/>
      <c r="Q247" s="42"/>
      <c r="U247" s="42"/>
    </row>
    <row r="248">
      <c r="E248" s="40"/>
      <c r="F248" s="42"/>
      <c r="G248" s="40"/>
      <c r="M248" s="42"/>
      <c r="N248" s="42"/>
      <c r="P248" s="42"/>
      <c r="Q248" s="42"/>
      <c r="U248" s="42"/>
    </row>
    <row r="249">
      <c r="E249" s="40"/>
      <c r="F249" s="42"/>
      <c r="G249" s="40"/>
      <c r="M249" s="42"/>
      <c r="N249" s="42"/>
      <c r="P249" s="42"/>
      <c r="Q249" s="42"/>
      <c r="U249" s="42"/>
    </row>
    <row r="250">
      <c r="E250" s="40"/>
      <c r="F250" s="42"/>
      <c r="G250" s="40"/>
      <c r="M250" s="42"/>
      <c r="N250" s="42"/>
      <c r="P250" s="42"/>
      <c r="Q250" s="42"/>
      <c r="U250" s="42"/>
    </row>
    <row r="251">
      <c r="E251" s="40"/>
      <c r="F251" s="42"/>
      <c r="G251" s="40"/>
      <c r="M251" s="42"/>
      <c r="N251" s="42"/>
      <c r="P251" s="42"/>
      <c r="Q251" s="42"/>
      <c r="U251" s="42"/>
    </row>
    <row r="252">
      <c r="E252" s="40"/>
      <c r="F252" s="42"/>
      <c r="G252" s="40"/>
      <c r="M252" s="42"/>
      <c r="N252" s="42"/>
      <c r="P252" s="42"/>
      <c r="Q252" s="42"/>
      <c r="U252" s="42"/>
    </row>
    <row r="253">
      <c r="E253" s="40"/>
      <c r="F253" s="42"/>
      <c r="G253" s="40"/>
      <c r="M253" s="42"/>
      <c r="N253" s="42"/>
      <c r="P253" s="42"/>
      <c r="Q253" s="42"/>
      <c r="U253" s="42"/>
    </row>
    <row r="254">
      <c r="E254" s="40"/>
      <c r="F254" s="42"/>
      <c r="G254" s="40"/>
      <c r="M254" s="42"/>
      <c r="N254" s="42"/>
      <c r="P254" s="42"/>
      <c r="Q254" s="42"/>
      <c r="U254" s="42"/>
    </row>
    <row r="255">
      <c r="E255" s="40"/>
      <c r="F255" s="42"/>
      <c r="G255" s="40"/>
      <c r="M255" s="42"/>
      <c r="N255" s="42"/>
      <c r="P255" s="42"/>
      <c r="Q255" s="42"/>
      <c r="U255" s="42"/>
    </row>
    <row r="256">
      <c r="E256" s="40"/>
      <c r="F256" s="42"/>
      <c r="G256" s="40"/>
      <c r="M256" s="42"/>
      <c r="N256" s="42"/>
      <c r="P256" s="42"/>
      <c r="Q256" s="42"/>
      <c r="U256" s="42"/>
    </row>
    <row r="257">
      <c r="E257" s="40"/>
      <c r="F257" s="42"/>
      <c r="G257" s="40"/>
      <c r="M257" s="42"/>
      <c r="N257" s="42"/>
      <c r="P257" s="42"/>
      <c r="Q257" s="42"/>
      <c r="U257" s="42"/>
    </row>
    <row r="258">
      <c r="E258" s="40"/>
      <c r="F258" s="42"/>
      <c r="G258" s="40"/>
      <c r="M258" s="42"/>
      <c r="N258" s="42"/>
      <c r="P258" s="42"/>
      <c r="Q258" s="42"/>
      <c r="U258" s="42"/>
    </row>
    <row r="259">
      <c r="E259" s="40"/>
      <c r="F259" s="42"/>
      <c r="G259" s="40"/>
      <c r="M259" s="42"/>
      <c r="N259" s="42"/>
      <c r="P259" s="42"/>
      <c r="Q259" s="42"/>
      <c r="U259" s="42"/>
    </row>
    <row r="260">
      <c r="E260" s="40"/>
      <c r="F260" s="42"/>
      <c r="G260" s="40"/>
      <c r="M260" s="42"/>
      <c r="N260" s="42"/>
      <c r="P260" s="42"/>
      <c r="Q260" s="42"/>
      <c r="U260" s="42"/>
    </row>
    <row r="261">
      <c r="E261" s="40"/>
      <c r="F261" s="42"/>
      <c r="G261" s="40"/>
      <c r="M261" s="42"/>
      <c r="N261" s="42"/>
      <c r="P261" s="42"/>
      <c r="Q261" s="42"/>
      <c r="U261" s="42"/>
    </row>
    <row r="262">
      <c r="E262" s="40"/>
      <c r="F262" s="42"/>
      <c r="G262" s="40"/>
      <c r="M262" s="42"/>
      <c r="N262" s="42"/>
      <c r="P262" s="42"/>
      <c r="Q262" s="42"/>
      <c r="U262" s="42"/>
    </row>
    <row r="263">
      <c r="E263" s="40"/>
      <c r="F263" s="42"/>
      <c r="G263" s="40"/>
      <c r="M263" s="42"/>
      <c r="N263" s="42"/>
      <c r="P263" s="42"/>
      <c r="Q263" s="42"/>
      <c r="U263" s="42"/>
    </row>
    <row r="264">
      <c r="E264" s="40"/>
      <c r="F264" s="42"/>
      <c r="G264" s="40"/>
      <c r="M264" s="42"/>
      <c r="N264" s="42"/>
      <c r="P264" s="42"/>
      <c r="Q264" s="42"/>
      <c r="U264" s="42"/>
    </row>
    <row r="265">
      <c r="E265" s="40"/>
      <c r="F265" s="42"/>
      <c r="G265" s="40"/>
      <c r="M265" s="42"/>
      <c r="N265" s="42"/>
      <c r="P265" s="42"/>
      <c r="Q265" s="42"/>
      <c r="U265" s="42"/>
    </row>
    <row r="266">
      <c r="E266" s="40"/>
      <c r="F266" s="42"/>
      <c r="G266" s="40"/>
      <c r="M266" s="42"/>
      <c r="N266" s="42"/>
      <c r="P266" s="42"/>
      <c r="Q266" s="42"/>
      <c r="U266" s="42"/>
    </row>
    <row r="267">
      <c r="E267" s="40"/>
      <c r="F267" s="42"/>
      <c r="G267" s="40"/>
      <c r="M267" s="42"/>
      <c r="N267" s="42"/>
      <c r="P267" s="42"/>
      <c r="Q267" s="42"/>
      <c r="U267" s="42"/>
    </row>
    <row r="268">
      <c r="E268" s="40"/>
      <c r="F268" s="42"/>
      <c r="G268" s="40"/>
      <c r="M268" s="42"/>
      <c r="N268" s="42"/>
      <c r="P268" s="42"/>
      <c r="Q268" s="42"/>
      <c r="U268" s="42"/>
    </row>
    <row r="269">
      <c r="E269" s="40"/>
      <c r="F269" s="42"/>
      <c r="G269" s="40"/>
      <c r="M269" s="42"/>
      <c r="N269" s="42"/>
      <c r="P269" s="42"/>
      <c r="Q269" s="42"/>
      <c r="U269" s="42"/>
    </row>
    <row r="270">
      <c r="E270" s="40"/>
      <c r="F270" s="42"/>
      <c r="G270" s="40"/>
      <c r="M270" s="42"/>
      <c r="N270" s="42"/>
      <c r="P270" s="42"/>
      <c r="Q270" s="42"/>
      <c r="U270" s="42"/>
    </row>
    <row r="271">
      <c r="E271" s="40"/>
      <c r="F271" s="42"/>
      <c r="G271" s="40"/>
      <c r="M271" s="42"/>
      <c r="N271" s="42"/>
      <c r="P271" s="42"/>
      <c r="Q271" s="42"/>
      <c r="U271" s="42"/>
    </row>
    <row r="272">
      <c r="E272" s="40"/>
      <c r="F272" s="42"/>
      <c r="G272" s="40"/>
      <c r="M272" s="42"/>
      <c r="N272" s="42"/>
      <c r="P272" s="42"/>
      <c r="Q272" s="42"/>
      <c r="U272" s="42"/>
    </row>
    <row r="273">
      <c r="E273" s="40"/>
      <c r="F273" s="42"/>
      <c r="G273" s="40"/>
      <c r="M273" s="42"/>
      <c r="N273" s="42"/>
      <c r="P273" s="42"/>
      <c r="Q273" s="42"/>
      <c r="U273" s="42"/>
    </row>
    <row r="274">
      <c r="E274" s="40"/>
      <c r="F274" s="42"/>
      <c r="G274" s="40"/>
      <c r="M274" s="42"/>
      <c r="N274" s="42"/>
      <c r="P274" s="42"/>
      <c r="Q274" s="42"/>
      <c r="U274" s="42"/>
    </row>
    <row r="275">
      <c r="E275" s="40"/>
      <c r="F275" s="42"/>
      <c r="G275" s="40"/>
      <c r="M275" s="42"/>
      <c r="N275" s="42"/>
      <c r="P275" s="42"/>
      <c r="Q275" s="42"/>
      <c r="U275" s="42"/>
    </row>
    <row r="276">
      <c r="E276" s="40"/>
      <c r="F276" s="42"/>
      <c r="G276" s="40"/>
      <c r="M276" s="42"/>
      <c r="N276" s="42"/>
      <c r="P276" s="42"/>
      <c r="Q276" s="42"/>
      <c r="U276" s="42"/>
    </row>
    <row r="277">
      <c r="E277" s="40"/>
      <c r="F277" s="42"/>
      <c r="G277" s="40"/>
      <c r="M277" s="42"/>
      <c r="N277" s="42"/>
      <c r="P277" s="42"/>
      <c r="Q277" s="42"/>
      <c r="U277" s="42"/>
    </row>
    <row r="278">
      <c r="E278" s="40"/>
      <c r="F278" s="42"/>
      <c r="G278" s="40"/>
      <c r="M278" s="42"/>
      <c r="N278" s="42"/>
      <c r="P278" s="42"/>
      <c r="Q278" s="42"/>
      <c r="U278" s="42"/>
    </row>
    <row r="279">
      <c r="E279" s="40"/>
      <c r="F279" s="42"/>
      <c r="G279" s="40"/>
      <c r="M279" s="42"/>
      <c r="N279" s="42"/>
      <c r="P279" s="42"/>
      <c r="Q279" s="42"/>
      <c r="U279" s="42"/>
    </row>
    <row r="280">
      <c r="E280" s="40"/>
      <c r="F280" s="42"/>
      <c r="G280" s="40"/>
      <c r="M280" s="42"/>
      <c r="N280" s="42"/>
      <c r="P280" s="42"/>
      <c r="Q280" s="42"/>
      <c r="U280" s="42"/>
    </row>
    <row r="281">
      <c r="E281" s="40"/>
      <c r="F281" s="42"/>
      <c r="G281" s="40"/>
      <c r="M281" s="42"/>
      <c r="N281" s="42"/>
      <c r="P281" s="42"/>
      <c r="Q281" s="42"/>
      <c r="U281" s="42"/>
    </row>
    <row r="282">
      <c r="E282" s="40"/>
      <c r="F282" s="42"/>
      <c r="G282" s="40"/>
      <c r="M282" s="42"/>
      <c r="N282" s="42"/>
      <c r="P282" s="42"/>
      <c r="Q282" s="42"/>
      <c r="U282" s="42"/>
    </row>
    <row r="283">
      <c r="E283" s="40"/>
      <c r="F283" s="42"/>
      <c r="G283" s="40"/>
      <c r="M283" s="42"/>
      <c r="N283" s="42"/>
      <c r="P283" s="42"/>
      <c r="Q283" s="42"/>
      <c r="U283" s="42"/>
    </row>
    <row r="284">
      <c r="E284" s="40"/>
      <c r="F284" s="42"/>
      <c r="G284" s="40"/>
      <c r="M284" s="42"/>
      <c r="N284" s="42"/>
      <c r="P284" s="42"/>
      <c r="Q284" s="42"/>
      <c r="U284" s="42"/>
    </row>
    <row r="285">
      <c r="E285" s="40"/>
      <c r="F285" s="42"/>
      <c r="G285" s="40"/>
      <c r="M285" s="42"/>
      <c r="N285" s="42"/>
      <c r="P285" s="42"/>
      <c r="Q285" s="42"/>
      <c r="U285" s="42"/>
    </row>
    <row r="286">
      <c r="E286" s="40"/>
      <c r="F286" s="42"/>
      <c r="G286" s="40"/>
      <c r="M286" s="42"/>
      <c r="N286" s="42"/>
      <c r="P286" s="42"/>
      <c r="Q286" s="42"/>
      <c r="U286" s="42"/>
    </row>
    <row r="287">
      <c r="E287" s="40"/>
      <c r="F287" s="42"/>
      <c r="G287" s="40"/>
      <c r="M287" s="42"/>
      <c r="N287" s="42"/>
      <c r="P287" s="42"/>
      <c r="Q287" s="42"/>
      <c r="U287" s="42"/>
    </row>
    <row r="288">
      <c r="E288" s="40"/>
      <c r="F288" s="42"/>
      <c r="G288" s="40"/>
      <c r="M288" s="42"/>
      <c r="N288" s="42"/>
      <c r="P288" s="42"/>
      <c r="Q288" s="42"/>
      <c r="U288" s="42"/>
    </row>
    <row r="289">
      <c r="E289" s="40"/>
      <c r="F289" s="42"/>
      <c r="G289" s="40"/>
      <c r="M289" s="42"/>
      <c r="N289" s="42"/>
      <c r="P289" s="42"/>
      <c r="Q289" s="42"/>
      <c r="U289" s="42"/>
    </row>
    <row r="290">
      <c r="E290" s="40"/>
      <c r="F290" s="42"/>
      <c r="G290" s="40"/>
      <c r="M290" s="42"/>
      <c r="N290" s="42"/>
      <c r="P290" s="42"/>
      <c r="Q290" s="42"/>
      <c r="U290" s="42"/>
    </row>
    <row r="291">
      <c r="E291" s="40"/>
      <c r="F291" s="42"/>
      <c r="G291" s="40"/>
      <c r="M291" s="42"/>
      <c r="N291" s="42"/>
      <c r="P291" s="42"/>
      <c r="Q291" s="42"/>
      <c r="U291" s="42"/>
    </row>
    <row r="292">
      <c r="E292" s="40"/>
      <c r="F292" s="42"/>
      <c r="G292" s="40"/>
      <c r="M292" s="42"/>
      <c r="N292" s="42"/>
      <c r="P292" s="42"/>
      <c r="Q292" s="42"/>
      <c r="U292" s="42"/>
    </row>
    <row r="293">
      <c r="E293" s="40"/>
      <c r="F293" s="42"/>
      <c r="G293" s="40"/>
      <c r="M293" s="42"/>
      <c r="N293" s="42"/>
      <c r="P293" s="42"/>
      <c r="Q293" s="42"/>
      <c r="U293" s="42"/>
    </row>
    <row r="294">
      <c r="E294" s="40"/>
      <c r="F294" s="42"/>
      <c r="G294" s="40"/>
      <c r="M294" s="42"/>
      <c r="N294" s="42"/>
      <c r="P294" s="42"/>
      <c r="Q294" s="42"/>
      <c r="U294" s="42"/>
    </row>
    <row r="295">
      <c r="E295" s="40"/>
      <c r="F295" s="42"/>
      <c r="G295" s="40"/>
      <c r="M295" s="42"/>
      <c r="N295" s="42"/>
      <c r="P295" s="42"/>
      <c r="Q295" s="42"/>
      <c r="U295" s="42"/>
    </row>
    <row r="296">
      <c r="E296" s="40"/>
      <c r="F296" s="42"/>
      <c r="G296" s="40"/>
      <c r="M296" s="42"/>
      <c r="N296" s="42"/>
      <c r="P296" s="42"/>
      <c r="Q296" s="42"/>
      <c r="U296" s="42"/>
    </row>
    <row r="297">
      <c r="E297" s="40"/>
      <c r="F297" s="42"/>
      <c r="G297" s="40"/>
      <c r="M297" s="42"/>
      <c r="N297" s="42"/>
      <c r="P297" s="42"/>
      <c r="Q297" s="42"/>
      <c r="U297" s="42"/>
    </row>
    <row r="298">
      <c r="E298" s="40"/>
      <c r="F298" s="42"/>
      <c r="G298" s="40"/>
      <c r="M298" s="42"/>
      <c r="N298" s="42"/>
      <c r="P298" s="42"/>
      <c r="Q298" s="42"/>
      <c r="U298" s="42"/>
    </row>
    <row r="299">
      <c r="E299" s="40"/>
      <c r="F299" s="42"/>
      <c r="G299" s="40"/>
      <c r="M299" s="42"/>
      <c r="N299" s="42"/>
      <c r="P299" s="42"/>
      <c r="Q299" s="42"/>
      <c r="U299" s="42"/>
    </row>
    <row r="300">
      <c r="E300" s="40"/>
      <c r="F300" s="42"/>
      <c r="G300" s="40"/>
      <c r="M300" s="42"/>
      <c r="N300" s="42"/>
      <c r="P300" s="42"/>
      <c r="Q300" s="42"/>
      <c r="U300" s="42"/>
    </row>
    <row r="301">
      <c r="E301" s="40"/>
      <c r="F301" s="42"/>
      <c r="G301" s="40"/>
      <c r="M301" s="42"/>
      <c r="N301" s="42"/>
      <c r="P301" s="42"/>
      <c r="Q301" s="42"/>
      <c r="U301" s="42"/>
    </row>
    <row r="302">
      <c r="E302" s="40"/>
      <c r="F302" s="42"/>
      <c r="G302" s="40"/>
      <c r="M302" s="42"/>
      <c r="N302" s="42"/>
      <c r="P302" s="42"/>
      <c r="Q302" s="42"/>
      <c r="U302" s="42"/>
    </row>
    <row r="303">
      <c r="E303" s="40"/>
      <c r="F303" s="42"/>
      <c r="G303" s="40"/>
      <c r="M303" s="42"/>
      <c r="N303" s="42"/>
      <c r="P303" s="42"/>
      <c r="Q303" s="42"/>
      <c r="U303" s="42"/>
    </row>
    <row r="304">
      <c r="E304" s="40"/>
      <c r="F304" s="42"/>
      <c r="G304" s="40"/>
      <c r="M304" s="42"/>
      <c r="N304" s="42"/>
      <c r="P304" s="42"/>
      <c r="Q304" s="42"/>
      <c r="U304" s="42"/>
    </row>
    <row r="305">
      <c r="E305" s="40"/>
      <c r="F305" s="42"/>
      <c r="G305" s="40"/>
      <c r="M305" s="42"/>
      <c r="N305" s="42"/>
      <c r="P305" s="42"/>
      <c r="Q305" s="42"/>
      <c r="U305" s="42"/>
    </row>
    <row r="306">
      <c r="E306" s="40"/>
      <c r="F306" s="42"/>
      <c r="G306" s="40"/>
      <c r="M306" s="42"/>
      <c r="N306" s="42"/>
      <c r="P306" s="42"/>
      <c r="Q306" s="42"/>
      <c r="U306" s="42"/>
    </row>
    <row r="307">
      <c r="E307" s="40"/>
      <c r="F307" s="42"/>
      <c r="G307" s="40"/>
      <c r="M307" s="42"/>
      <c r="N307" s="42"/>
      <c r="P307" s="42"/>
      <c r="Q307" s="42"/>
      <c r="U307" s="42"/>
    </row>
    <row r="308">
      <c r="E308" s="40"/>
      <c r="F308" s="42"/>
      <c r="G308" s="40"/>
      <c r="M308" s="42"/>
      <c r="N308" s="42"/>
      <c r="P308" s="42"/>
      <c r="Q308" s="42"/>
      <c r="U308" s="42"/>
    </row>
    <row r="309">
      <c r="E309" s="40"/>
      <c r="F309" s="42"/>
      <c r="G309" s="40"/>
      <c r="M309" s="42"/>
      <c r="N309" s="42"/>
      <c r="P309" s="42"/>
      <c r="Q309" s="42"/>
      <c r="U309" s="42"/>
    </row>
    <row r="310">
      <c r="E310" s="40"/>
      <c r="F310" s="42"/>
      <c r="G310" s="40"/>
      <c r="M310" s="42"/>
      <c r="N310" s="42"/>
      <c r="P310" s="42"/>
      <c r="Q310" s="42"/>
      <c r="U310" s="42"/>
    </row>
    <row r="311">
      <c r="E311" s="40"/>
      <c r="F311" s="42"/>
      <c r="G311" s="40"/>
      <c r="M311" s="42"/>
      <c r="N311" s="42"/>
      <c r="P311" s="42"/>
      <c r="Q311" s="42"/>
      <c r="U311" s="42"/>
    </row>
    <row r="312">
      <c r="E312" s="40"/>
      <c r="F312" s="42"/>
      <c r="G312" s="40"/>
      <c r="M312" s="42"/>
      <c r="N312" s="42"/>
      <c r="P312" s="42"/>
      <c r="Q312" s="42"/>
      <c r="U312" s="42"/>
    </row>
    <row r="313">
      <c r="E313" s="40"/>
      <c r="F313" s="42"/>
      <c r="G313" s="40"/>
      <c r="M313" s="42"/>
      <c r="N313" s="42"/>
      <c r="P313" s="42"/>
      <c r="Q313" s="42"/>
      <c r="U313" s="42"/>
    </row>
    <row r="314">
      <c r="E314" s="40"/>
      <c r="F314" s="42"/>
      <c r="G314" s="40"/>
      <c r="M314" s="42"/>
      <c r="N314" s="42"/>
      <c r="P314" s="42"/>
      <c r="Q314" s="42"/>
      <c r="U314" s="42"/>
    </row>
    <row r="315">
      <c r="E315" s="40"/>
      <c r="F315" s="42"/>
      <c r="G315" s="40"/>
      <c r="M315" s="42"/>
      <c r="N315" s="42"/>
      <c r="P315" s="42"/>
      <c r="Q315" s="42"/>
      <c r="U315" s="42"/>
    </row>
    <row r="316">
      <c r="E316" s="40"/>
      <c r="F316" s="42"/>
      <c r="G316" s="40"/>
      <c r="M316" s="42"/>
      <c r="N316" s="42"/>
      <c r="P316" s="42"/>
      <c r="Q316" s="42"/>
      <c r="U316" s="42"/>
    </row>
    <row r="317">
      <c r="E317" s="40"/>
      <c r="F317" s="42"/>
      <c r="G317" s="40"/>
      <c r="M317" s="42"/>
      <c r="N317" s="42"/>
      <c r="P317" s="42"/>
      <c r="Q317" s="42"/>
      <c r="U317" s="42"/>
    </row>
    <row r="318">
      <c r="E318" s="40"/>
      <c r="F318" s="42"/>
      <c r="G318" s="40"/>
      <c r="M318" s="42"/>
      <c r="N318" s="42"/>
      <c r="P318" s="42"/>
      <c r="Q318" s="42"/>
      <c r="U318" s="42"/>
    </row>
    <row r="319">
      <c r="E319" s="40"/>
      <c r="F319" s="42"/>
      <c r="G319" s="40"/>
      <c r="M319" s="42"/>
      <c r="N319" s="42"/>
      <c r="P319" s="42"/>
      <c r="Q319" s="42"/>
      <c r="U319" s="42"/>
    </row>
    <row r="320">
      <c r="E320" s="40"/>
      <c r="F320" s="42"/>
      <c r="G320" s="40"/>
      <c r="M320" s="42"/>
      <c r="N320" s="42"/>
      <c r="P320" s="42"/>
      <c r="Q320" s="42"/>
      <c r="U320" s="42"/>
    </row>
    <row r="321">
      <c r="E321" s="40"/>
      <c r="F321" s="42"/>
      <c r="G321" s="40"/>
      <c r="M321" s="42"/>
      <c r="N321" s="42"/>
      <c r="P321" s="42"/>
      <c r="Q321" s="42"/>
      <c r="U321" s="42"/>
    </row>
    <row r="322">
      <c r="E322" s="40"/>
      <c r="F322" s="42"/>
      <c r="G322" s="40"/>
      <c r="M322" s="42"/>
      <c r="N322" s="42"/>
      <c r="P322" s="42"/>
      <c r="Q322" s="42"/>
      <c r="U322" s="42"/>
    </row>
    <row r="323">
      <c r="E323" s="40"/>
      <c r="F323" s="42"/>
      <c r="G323" s="40"/>
      <c r="M323" s="42"/>
      <c r="N323" s="42"/>
      <c r="P323" s="42"/>
      <c r="Q323" s="42"/>
      <c r="U323" s="42"/>
    </row>
    <row r="324">
      <c r="E324" s="40"/>
      <c r="F324" s="42"/>
      <c r="G324" s="40"/>
      <c r="M324" s="42"/>
      <c r="N324" s="42"/>
      <c r="P324" s="42"/>
      <c r="Q324" s="42"/>
      <c r="U324" s="42"/>
    </row>
    <row r="325">
      <c r="E325" s="40"/>
      <c r="F325" s="42"/>
      <c r="G325" s="40"/>
      <c r="M325" s="42"/>
      <c r="N325" s="42"/>
      <c r="P325" s="42"/>
      <c r="Q325" s="42"/>
      <c r="U325" s="42"/>
    </row>
    <row r="326">
      <c r="E326" s="40"/>
      <c r="F326" s="42"/>
      <c r="G326" s="40"/>
      <c r="M326" s="42"/>
      <c r="N326" s="42"/>
      <c r="P326" s="42"/>
      <c r="Q326" s="42"/>
      <c r="U326" s="42"/>
    </row>
    <row r="327">
      <c r="E327" s="40"/>
      <c r="F327" s="42"/>
      <c r="G327" s="40"/>
      <c r="M327" s="42"/>
      <c r="N327" s="42"/>
      <c r="P327" s="42"/>
      <c r="Q327" s="42"/>
      <c r="U327" s="42"/>
    </row>
    <row r="328">
      <c r="E328" s="40"/>
      <c r="F328" s="42"/>
      <c r="G328" s="40"/>
      <c r="M328" s="42"/>
      <c r="N328" s="42"/>
      <c r="P328" s="42"/>
      <c r="Q328" s="42"/>
      <c r="U328" s="42"/>
    </row>
    <row r="329">
      <c r="E329" s="40"/>
      <c r="F329" s="42"/>
      <c r="G329" s="40"/>
      <c r="M329" s="42"/>
      <c r="N329" s="42"/>
      <c r="P329" s="42"/>
      <c r="Q329" s="42"/>
      <c r="U329" s="42"/>
    </row>
    <row r="330">
      <c r="E330" s="40"/>
      <c r="F330" s="42"/>
      <c r="G330" s="40"/>
      <c r="M330" s="42"/>
      <c r="N330" s="42"/>
      <c r="P330" s="42"/>
      <c r="Q330" s="42"/>
      <c r="U330" s="42"/>
    </row>
    <row r="331">
      <c r="E331" s="40"/>
      <c r="F331" s="42"/>
      <c r="G331" s="40"/>
      <c r="M331" s="42"/>
      <c r="N331" s="42"/>
      <c r="P331" s="42"/>
      <c r="Q331" s="42"/>
      <c r="U331" s="42"/>
    </row>
    <row r="332">
      <c r="E332" s="40"/>
      <c r="F332" s="42"/>
      <c r="G332" s="40"/>
      <c r="M332" s="42"/>
      <c r="N332" s="42"/>
      <c r="P332" s="42"/>
      <c r="Q332" s="42"/>
      <c r="U332" s="42"/>
    </row>
    <row r="333">
      <c r="E333" s="40"/>
      <c r="F333" s="42"/>
      <c r="G333" s="40"/>
      <c r="M333" s="42"/>
      <c r="N333" s="42"/>
      <c r="P333" s="42"/>
      <c r="Q333" s="42"/>
      <c r="U333" s="42"/>
    </row>
    <row r="334">
      <c r="E334" s="40"/>
      <c r="F334" s="42"/>
      <c r="G334" s="40"/>
      <c r="M334" s="42"/>
      <c r="N334" s="42"/>
      <c r="P334" s="42"/>
      <c r="Q334" s="42"/>
      <c r="U334" s="42"/>
    </row>
    <row r="335">
      <c r="E335" s="40"/>
      <c r="F335" s="42"/>
      <c r="G335" s="40"/>
      <c r="M335" s="42"/>
      <c r="N335" s="42"/>
      <c r="P335" s="42"/>
      <c r="Q335" s="42"/>
      <c r="U335" s="42"/>
    </row>
    <row r="336">
      <c r="E336" s="40"/>
      <c r="F336" s="42"/>
      <c r="G336" s="40"/>
      <c r="M336" s="42"/>
      <c r="N336" s="42"/>
      <c r="P336" s="42"/>
      <c r="Q336" s="42"/>
      <c r="U336" s="42"/>
    </row>
    <row r="337">
      <c r="E337" s="40"/>
      <c r="F337" s="42"/>
      <c r="G337" s="40"/>
      <c r="M337" s="42"/>
      <c r="N337" s="42"/>
      <c r="P337" s="42"/>
      <c r="Q337" s="42"/>
      <c r="U337" s="42"/>
    </row>
    <row r="338">
      <c r="E338" s="40"/>
      <c r="F338" s="42"/>
      <c r="G338" s="40"/>
      <c r="M338" s="42"/>
      <c r="N338" s="42"/>
      <c r="P338" s="42"/>
      <c r="Q338" s="42"/>
      <c r="U338" s="42"/>
    </row>
    <row r="339">
      <c r="E339" s="40"/>
      <c r="F339" s="42"/>
      <c r="G339" s="40"/>
      <c r="M339" s="42"/>
      <c r="N339" s="42"/>
      <c r="P339" s="42"/>
      <c r="Q339" s="42"/>
      <c r="U339" s="42"/>
    </row>
    <row r="340">
      <c r="E340" s="40"/>
      <c r="F340" s="42"/>
      <c r="G340" s="40"/>
      <c r="M340" s="42"/>
      <c r="N340" s="42"/>
      <c r="P340" s="42"/>
      <c r="Q340" s="42"/>
      <c r="U340" s="42"/>
    </row>
    <row r="341">
      <c r="E341" s="40"/>
      <c r="F341" s="42"/>
      <c r="G341" s="40"/>
      <c r="M341" s="42"/>
      <c r="N341" s="42"/>
      <c r="P341" s="42"/>
      <c r="Q341" s="42"/>
      <c r="U341" s="42"/>
    </row>
    <row r="342">
      <c r="E342" s="40"/>
      <c r="F342" s="42"/>
      <c r="G342" s="40"/>
      <c r="M342" s="42"/>
      <c r="N342" s="42"/>
      <c r="P342" s="42"/>
      <c r="Q342" s="42"/>
      <c r="U342" s="42"/>
    </row>
    <row r="343">
      <c r="E343" s="40"/>
      <c r="F343" s="42"/>
      <c r="G343" s="40"/>
      <c r="M343" s="42"/>
      <c r="N343" s="42"/>
      <c r="P343" s="42"/>
      <c r="Q343" s="42"/>
      <c r="U343" s="42"/>
    </row>
    <row r="344">
      <c r="E344" s="40"/>
      <c r="F344" s="42"/>
      <c r="G344" s="40"/>
      <c r="M344" s="42"/>
      <c r="N344" s="42"/>
      <c r="P344" s="42"/>
      <c r="Q344" s="42"/>
      <c r="U344" s="42"/>
    </row>
    <row r="345">
      <c r="E345" s="40"/>
      <c r="F345" s="42"/>
      <c r="G345" s="40"/>
      <c r="M345" s="42"/>
      <c r="N345" s="42"/>
      <c r="P345" s="42"/>
      <c r="Q345" s="42"/>
      <c r="U345" s="42"/>
    </row>
    <row r="346">
      <c r="E346" s="40"/>
      <c r="F346" s="42"/>
      <c r="G346" s="40"/>
      <c r="M346" s="42"/>
      <c r="N346" s="42"/>
      <c r="P346" s="42"/>
      <c r="Q346" s="42"/>
      <c r="U346" s="42"/>
    </row>
    <row r="347">
      <c r="E347" s="40"/>
      <c r="F347" s="42"/>
      <c r="G347" s="40"/>
      <c r="M347" s="42"/>
      <c r="N347" s="42"/>
      <c r="P347" s="42"/>
      <c r="Q347" s="42"/>
      <c r="U347" s="42"/>
    </row>
    <row r="348">
      <c r="E348" s="40"/>
      <c r="F348" s="42"/>
      <c r="G348" s="40"/>
      <c r="M348" s="42"/>
      <c r="N348" s="42"/>
      <c r="P348" s="42"/>
      <c r="Q348" s="42"/>
      <c r="U348" s="42"/>
    </row>
    <row r="349">
      <c r="E349" s="40"/>
      <c r="F349" s="42"/>
      <c r="G349" s="40"/>
      <c r="M349" s="42"/>
      <c r="N349" s="42"/>
      <c r="P349" s="42"/>
      <c r="Q349" s="42"/>
      <c r="U349" s="42"/>
    </row>
    <row r="350">
      <c r="E350" s="40"/>
      <c r="F350" s="42"/>
      <c r="G350" s="40"/>
      <c r="M350" s="42"/>
      <c r="N350" s="42"/>
      <c r="P350" s="42"/>
      <c r="Q350" s="42"/>
      <c r="U350" s="42"/>
    </row>
    <row r="351">
      <c r="E351" s="40"/>
      <c r="F351" s="42"/>
      <c r="G351" s="40"/>
      <c r="M351" s="42"/>
      <c r="N351" s="42"/>
      <c r="P351" s="42"/>
      <c r="Q351" s="42"/>
      <c r="U351" s="42"/>
    </row>
    <row r="352">
      <c r="E352" s="40"/>
      <c r="F352" s="42"/>
      <c r="G352" s="40"/>
      <c r="M352" s="42"/>
      <c r="N352" s="42"/>
      <c r="P352" s="42"/>
      <c r="Q352" s="42"/>
      <c r="U352" s="42"/>
    </row>
    <row r="353">
      <c r="E353" s="40"/>
      <c r="F353" s="42"/>
      <c r="G353" s="40"/>
      <c r="M353" s="42"/>
      <c r="N353" s="42"/>
      <c r="P353" s="42"/>
      <c r="Q353" s="42"/>
      <c r="U353" s="42"/>
    </row>
    <row r="354">
      <c r="E354" s="40"/>
      <c r="F354" s="42"/>
      <c r="G354" s="40"/>
      <c r="M354" s="42"/>
      <c r="N354" s="42"/>
      <c r="P354" s="42"/>
      <c r="Q354" s="42"/>
      <c r="U354" s="42"/>
    </row>
    <row r="355">
      <c r="E355" s="40"/>
      <c r="F355" s="42"/>
      <c r="G355" s="40"/>
      <c r="M355" s="42"/>
      <c r="N355" s="42"/>
      <c r="P355" s="42"/>
      <c r="Q355" s="42"/>
      <c r="U355" s="42"/>
    </row>
    <row r="356">
      <c r="E356" s="40"/>
      <c r="F356" s="42"/>
      <c r="G356" s="40"/>
      <c r="M356" s="42"/>
      <c r="N356" s="42"/>
      <c r="P356" s="42"/>
      <c r="Q356" s="42"/>
      <c r="U356" s="42"/>
    </row>
    <row r="357">
      <c r="E357" s="40"/>
      <c r="F357" s="42"/>
      <c r="G357" s="40"/>
      <c r="M357" s="42"/>
      <c r="N357" s="42"/>
      <c r="P357" s="42"/>
      <c r="Q357" s="42"/>
      <c r="U357" s="42"/>
    </row>
    <row r="358">
      <c r="E358" s="40"/>
      <c r="F358" s="42"/>
      <c r="G358" s="40"/>
      <c r="M358" s="42"/>
      <c r="N358" s="42"/>
      <c r="P358" s="42"/>
      <c r="Q358" s="42"/>
      <c r="U358" s="42"/>
    </row>
    <row r="359">
      <c r="E359" s="40"/>
      <c r="F359" s="42"/>
      <c r="G359" s="40"/>
      <c r="M359" s="42"/>
      <c r="N359" s="42"/>
      <c r="P359" s="42"/>
      <c r="Q359" s="42"/>
      <c r="U359" s="42"/>
    </row>
    <row r="360">
      <c r="E360" s="40"/>
      <c r="F360" s="42"/>
      <c r="G360" s="40"/>
      <c r="M360" s="42"/>
      <c r="N360" s="42"/>
      <c r="P360" s="42"/>
      <c r="Q360" s="42"/>
      <c r="U360" s="42"/>
    </row>
    <row r="361">
      <c r="E361" s="40"/>
      <c r="F361" s="42"/>
      <c r="G361" s="40"/>
      <c r="M361" s="42"/>
      <c r="N361" s="42"/>
      <c r="P361" s="42"/>
      <c r="Q361" s="42"/>
      <c r="U361" s="42"/>
    </row>
    <row r="362">
      <c r="E362" s="40"/>
      <c r="F362" s="42"/>
      <c r="G362" s="40"/>
      <c r="M362" s="42"/>
      <c r="N362" s="42"/>
      <c r="P362" s="42"/>
      <c r="Q362" s="42"/>
      <c r="U362" s="42"/>
    </row>
    <row r="363">
      <c r="E363" s="40"/>
      <c r="F363" s="42"/>
      <c r="G363" s="40"/>
      <c r="M363" s="42"/>
      <c r="N363" s="42"/>
      <c r="P363" s="42"/>
      <c r="Q363" s="42"/>
      <c r="U363" s="42"/>
    </row>
    <row r="364">
      <c r="E364" s="40"/>
      <c r="F364" s="42"/>
      <c r="G364" s="40"/>
      <c r="M364" s="42"/>
      <c r="N364" s="42"/>
      <c r="P364" s="42"/>
      <c r="Q364" s="42"/>
      <c r="U364" s="42"/>
    </row>
    <row r="365">
      <c r="E365" s="40"/>
      <c r="F365" s="42"/>
      <c r="G365" s="40"/>
      <c r="M365" s="42"/>
      <c r="N365" s="42"/>
      <c r="P365" s="42"/>
      <c r="Q365" s="42"/>
      <c r="U365" s="42"/>
    </row>
    <row r="366">
      <c r="E366" s="40"/>
      <c r="F366" s="42"/>
      <c r="G366" s="40"/>
      <c r="M366" s="42"/>
      <c r="N366" s="42"/>
      <c r="P366" s="42"/>
      <c r="Q366" s="42"/>
      <c r="U366" s="42"/>
    </row>
    <row r="367">
      <c r="E367" s="40"/>
      <c r="F367" s="42"/>
      <c r="G367" s="40"/>
      <c r="M367" s="42"/>
      <c r="N367" s="42"/>
      <c r="P367" s="42"/>
      <c r="Q367" s="42"/>
      <c r="U367" s="42"/>
    </row>
    <row r="368">
      <c r="E368" s="40"/>
      <c r="F368" s="42"/>
      <c r="G368" s="40"/>
      <c r="M368" s="42"/>
      <c r="N368" s="42"/>
      <c r="P368" s="42"/>
      <c r="Q368" s="42"/>
      <c r="U368" s="42"/>
    </row>
    <row r="369">
      <c r="E369" s="40"/>
      <c r="F369" s="42"/>
      <c r="G369" s="40"/>
      <c r="M369" s="42"/>
      <c r="N369" s="42"/>
      <c r="P369" s="42"/>
      <c r="Q369" s="42"/>
      <c r="U369" s="42"/>
    </row>
    <row r="370">
      <c r="E370" s="40"/>
      <c r="F370" s="42"/>
      <c r="G370" s="40"/>
      <c r="M370" s="42"/>
      <c r="N370" s="42"/>
      <c r="P370" s="42"/>
      <c r="Q370" s="42"/>
      <c r="U370" s="42"/>
    </row>
    <row r="371">
      <c r="E371" s="40"/>
      <c r="F371" s="42"/>
      <c r="G371" s="40"/>
      <c r="M371" s="42"/>
      <c r="N371" s="42"/>
      <c r="P371" s="42"/>
      <c r="Q371" s="42"/>
      <c r="U371" s="42"/>
    </row>
    <row r="372">
      <c r="E372" s="40"/>
      <c r="F372" s="42"/>
      <c r="G372" s="40"/>
      <c r="M372" s="42"/>
      <c r="N372" s="42"/>
      <c r="P372" s="42"/>
      <c r="Q372" s="42"/>
      <c r="U372" s="42"/>
    </row>
    <row r="373">
      <c r="E373" s="40"/>
      <c r="F373" s="42"/>
      <c r="G373" s="40"/>
      <c r="M373" s="42"/>
      <c r="N373" s="42"/>
      <c r="P373" s="42"/>
      <c r="Q373" s="42"/>
      <c r="U373" s="42"/>
    </row>
    <row r="374">
      <c r="E374" s="40"/>
      <c r="F374" s="42"/>
      <c r="G374" s="40"/>
      <c r="M374" s="42"/>
      <c r="N374" s="42"/>
      <c r="P374" s="42"/>
      <c r="Q374" s="42"/>
      <c r="U374" s="42"/>
    </row>
    <row r="375">
      <c r="E375" s="40"/>
      <c r="F375" s="42"/>
      <c r="G375" s="40"/>
      <c r="M375" s="42"/>
      <c r="N375" s="42"/>
      <c r="P375" s="42"/>
      <c r="Q375" s="42"/>
      <c r="U375" s="42"/>
    </row>
    <row r="376">
      <c r="E376" s="40"/>
      <c r="F376" s="42"/>
      <c r="G376" s="40"/>
      <c r="M376" s="42"/>
      <c r="N376" s="42"/>
      <c r="P376" s="42"/>
      <c r="Q376" s="42"/>
      <c r="U376" s="42"/>
    </row>
    <row r="377">
      <c r="E377" s="40"/>
      <c r="F377" s="42"/>
      <c r="G377" s="40"/>
      <c r="M377" s="42"/>
      <c r="N377" s="42"/>
      <c r="P377" s="42"/>
      <c r="Q377" s="42"/>
      <c r="U377" s="42"/>
    </row>
    <row r="378">
      <c r="E378" s="40"/>
      <c r="F378" s="42"/>
      <c r="G378" s="40"/>
      <c r="M378" s="42"/>
      <c r="N378" s="42"/>
      <c r="P378" s="42"/>
      <c r="Q378" s="42"/>
      <c r="U378" s="42"/>
    </row>
    <row r="379">
      <c r="E379" s="40"/>
      <c r="F379" s="42"/>
      <c r="G379" s="40"/>
      <c r="M379" s="42"/>
      <c r="N379" s="42"/>
      <c r="P379" s="42"/>
      <c r="Q379" s="42"/>
      <c r="U379" s="42"/>
    </row>
    <row r="380">
      <c r="E380" s="40"/>
      <c r="F380" s="42"/>
      <c r="G380" s="40"/>
      <c r="M380" s="42"/>
      <c r="N380" s="42"/>
      <c r="P380" s="42"/>
      <c r="Q380" s="42"/>
      <c r="U380" s="42"/>
    </row>
    <row r="381">
      <c r="E381" s="40"/>
      <c r="F381" s="42"/>
      <c r="G381" s="40"/>
      <c r="M381" s="42"/>
      <c r="N381" s="42"/>
      <c r="P381" s="42"/>
      <c r="Q381" s="42"/>
      <c r="U381" s="42"/>
    </row>
    <row r="382">
      <c r="E382" s="40"/>
      <c r="F382" s="42"/>
      <c r="G382" s="40"/>
      <c r="M382" s="42"/>
      <c r="N382" s="42"/>
      <c r="P382" s="42"/>
      <c r="Q382" s="42"/>
      <c r="U382" s="42"/>
    </row>
    <row r="383">
      <c r="E383" s="40"/>
      <c r="F383" s="42"/>
      <c r="G383" s="40"/>
      <c r="M383" s="42"/>
      <c r="N383" s="42"/>
      <c r="P383" s="42"/>
      <c r="Q383" s="42"/>
      <c r="U383" s="42"/>
    </row>
    <row r="384">
      <c r="E384" s="40"/>
      <c r="F384" s="42"/>
      <c r="G384" s="40"/>
      <c r="M384" s="42"/>
      <c r="N384" s="42"/>
      <c r="P384" s="42"/>
      <c r="Q384" s="42"/>
      <c r="U384" s="42"/>
    </row>
    <row r="385">
      <c r="E385" s="40"/>
      <c r="F385" s="42"/>
      <c r="G385" s="40"/>
      <c r="M385" s="42"/>
      <c r="N385" s="42"/>
      <c r="P385" s="42"/>
      <c r="Q385" s="42"/>
      <c r="U385" s="42"/>
    </row>
    <row r="386">
      <c r="E386" s="40"/>
      <c r="F386" s="42"/>
      <c r="G386" s="40"/>
      <c r="M386" s="42"/>
      <c r="N386" s="42"/>
      <c r="P386" s="42"/>
      <c r="Q386" s="42"/>
      <c r="U386" s="42"/>
    </row>
    <row r="387">
      <c r="E387" s="40"/>
      <c r="F387" s="42"/>
      <c r="G387" s="40"/>
      <c r="M387" s="42"/>
      <c r="N387" s="42"/>
      <c r="P387" s="42"/>
      <c r="Q387" s="42"/>
      <c r="U387" s="42"/>
    </row>
    <row r="388">
      <c r="E388" s="40"/>
      <c r="F388" s="42"/>
      <c r="G388" s="40"/>
      <c r="M388" s="42"/>
      <c r="N388" s="42"/>
      <c r="P388" s="42"/>
      <c r="Q388" s="42"/>
      <c r="U388" s="42"/>
    </row>
    <row r="389">
      <c r="E389" s="40"/>
      <c r="F389" s="42"/>
      <c r="G389" s="40"/>
      <c r="M389" s="42"/>
      <c r="N389" s="42"/>
      <c r="P389" s="42"/>
      <c r="Q389" s="42"/>
      <c r="U389" s="42"/>
    </row>
    <row r="390">
      <c r="E390" s="40"/>
      <c r="F390" s="42"/>
      <c r="G390" s="40"/>
      <c r="M390" s="42"/>
      <c r="N390" s="42"/>
      <c r="P390" s="42"/>
      <c r="Q390" s="42"/>
      <c r="U390" s="42"/>
    </row>
    <row r="391">
      <c r="E391" s="40"/>
      <c r="F391" s="42"/>
      <c r="G391" s="40"/>
      <c r="M391" s="42"/>
      <c r="N391" s="42"/>
      <c r="P391" s="42"/>
      <c r="Q391" s="42"/>
      <c r="U391" s="42"/>
    </row>
    <row r="392">
      <c r="E392" s="40"/>
      <c r="F392" s="42"/>
      <c r="G392" s="40"/>
      <c r="M392" s="42"/>
      <c r="N392" s="42"/>
      <c r="P392" s="42"/>
      <c r="Q392" s="42"/>
      <c r="U392" s="42"/>
    </row>
    <row r="393">
      <c r="E393" s="40"/>
      <c r="F393" s="42"/>
      <c r="G393" s="40"/>
      <c r="M393" s="42"/>
      <c r="N393" s="42"/>
      <c r="P393" s="42"/>
      <c r="Q393" s="42"/>
      <c r="U393" s="42"/>
    </row>
    <row r="394">
      <c r="E394" s="40"/>
      <c r="F394" s="42"/>
      <c r="G394" s="40"/>
      <c r="M394" s="42"/>
      <c r="N394" s="42"/>
      <c r="P394" s="42"/>
      <c r="Q394" s="42"/>
      <c r="U394" s="42"/>
    </row>
    <row r="395">
      <c r="E395" s="40"/>
      <c r="F395" s="42"/>
      <c r="G395" s="40"/>
      <c r="M395" s="42"/>
      <c r="N395" s="42"/>
      <c r="P395" s="42"/>
      <c r="Q395" s="42"/>
      <c r="U395" s="42"/>
    </row>
    <row r="396">
      <c r="E396" s="40"/>
      <c r="F396" s="42"/>
      <c r="G396" s="40"/>
      <c r="M396" s="42"/>
      <c r="N396" s="42"/>
      <c r="P396" s="42"/>
      <c r="Q396" s="42"/>
      <c r="U396" s="42"/>
    </row>
    <row r="397">
      <c r="E397" s="40"/>
      <c r="F397" s="42"/>
      <c r="G397" s="40"/>
      <c r="M397" s="42"/>
      <c r="N397" s="42"/>
      <c r="P397" s="42"/>
      <c r="Q397" s="42"/>
      <c r="U397" s="42"/>
    </row>
    <row r="398">
      <c r="E398" s="40"/>
      <c r="F398" s="42"/>
      <c r="G398" s="40"/>
      <c r="M398" s="42"/>
      <c r="N398" s="42"/>
      <c r="P398" s="42"/>
      <c r="Q398" s="42"/>
      <c r="U398" s="42"/>
    </row>
    <row r="399">
      <c r="E399" s="40"/>
      <c r="F399" s="42"/>
      <c r="G399" s="40"/>
      <c r="M399" s="42"/>
      <c r="N399" s="42"/>
      <c r="P399" s="42"/>
      <c r="Q399" s="42"/>
      <c r="U399" s="42"/>
    </row>
    <row r="400">
      <c r="E400" s="40"/>
      <c r="F400" s="42"/>
      <c r="G400" s="40"/>
      <c r="M400" s="42"/>
      <c r="N400" s="42"/>
      <c r="P400" s="42"/>
      <c r="Q400" s="42"/>
      <c r="U400" s="42"/>
    </row>
    <row r="401">
      <c r="E401" s="40"/>
      <c r="F401" s="42"/>
      <c r="G401" s="40"/>
      <c r="M401" s="42"/>
      <c r="N401" s="42"/>
      <c r="P401" s="42"/>
      <c r="Q401" s="42"/>
      <c r="U401" s="42"/>
    </row>
    <row r="402">
      <c r="E402" s="40"/>
      <c r="F402" s="42"/>
      <c r="G402" s="40"/>
      <c r="M402" s="42"/>
      <c r="N402" s="42"/>
      <c r="P402" s="42"/>
      <c r="Q402" s="42"/>
      <c r="U402" s="42"/>
    </row>
    <row r="403">
      <c r="E403" s="40"/>
      <c r="F403" s="42"/>
      <c r="G403" s="40"/>
      <c r="M403" s="42"/>
      <c r="N403" s="42"/>
      <c r="P403" s="42"/>
      <c r="Q403" s="42"/>
      <c r="U403" s="42"/>
    </row>
    <row r="404">
      <c r="E404" s="40"/>
      <c r="F404" s="42"/>
      <c r="G404" s="40"/>
      <c r="M404" s="42"/>
      <c r="N404" s="42"/>
      <c r="P404" s="42"/>
      <c r="Q404" s="42"/>
      <c r="U404" s="42"/>
    </row>
    <row r="405">
      <c r="E405" s="40"/>
      <c r="F405" s="42"/>
      <c r="G405" s="40"/>
      <c r="M405" s="42"/>
      <c r="N405" s="42"/>
      <c r="P405" s="42"/>
      <c r="Q405" s="42"/>
      <c r="U405" s="42"/>
    </row>
    <row r="406">
      <c r="E406" s="40"/>
      <c r="F406" s="42"/>
      <c r="G406" s="40"/>
      <c r="M406" s="42"/>
      <c r="N406" s="42"/>
      <c r="P406" s="42"/>
      <c r="Q406" s="42"/>
      <c r="U406" s="42"/>
    </row>
    <row r="407">
      <c r="E407" s="40"/>
      <c r="F407" s="42"/>
      <c r="G407" s="40"/>
      <c r="M407" s="42"/>
      <c r="N407" s="42"/>
      <c r="P407" s="42"/>
      <c r="Q407" s="42"/>
      <c r="U407" s="42"/>
    </row>
    <row r="408">
      <c r="E408" s="40"/>
      <c r="F408" s="42"/>
      <c r="G408" s="40"/>
      <c r="M408" s="42"/>
      <c r="N408" s="42"/>
      <c r="P408" s="42"/>
      <c r="Q408" s="42"/>
      <c r="U408" s="42"/>
    </row>
    <row r="409">
      <c r="E409" s="40"/>
      <c r="F409" s="42"/>
      <c r="G409" s="40"/>
      <c r="M409" s="42"/>
      <c r="N409" s="42"/>
      <c r="P409" s="42"/>
      <c r="Q409" s="42"/>
      <c r="U409" s="42"/>
    </row>
    <row r="410">
      <c r="E410" s="40"/>
      <c r="F410" s="42"/>
      <c r="G410" s="40"/>
      <c r="M410" s="42"/>
      <c r="N410" s="42"/>
      <c r="P410" s="42"/>
      <c r="Q410" s="42"/>
      <c r="U410" s="42"/>
    </row>
    <row r="411">
      <c r="E411" s="40"/>
      <c r="F411" s="42"/>
      <c r="G411" s="40"/>
      <c r="M411" s="42"/>
      <c r="N411" s="42"/>
      <c r="P411" s="42"/>
      <c r="Q411" s="42"/>
      <c r="U411" s="42"/>
    </row>
    <row r="412">
      <c r="E412" s="40"/>
      <c r="F412" s="42"/>
      <c r="G412" s="40"/>
      <c r="M412" s="42"/>
      <c r="N412" s="42"/>
      <c r="P412" s="42"/>
      <c r="Q412" s="42"/>
      <c r="U412" s="42"/>
    </row>
    <row r="413">
      <c r="E413" s="40"/>
      <c r="F413" s="42"/>
      <c r="G413" s="40"/>
      <c r="M413" s="42"/>
      <c r="N413" s="42"/>
      <c r="P413" s="42"/>
      <c r="Q413" s="42"/>
      <c r="U413" s="42"/>
    </row>
    <row r="414">
      <c r="E414" s="40"/>
      <c r="F414" s="42"/>
      <c r="G414" s="40"/>
      <c r="M414" s="42"/>
      <c r="N414" s="42"/>
      <c r="P414" s="42"/>
      <c r="Q414" s="42"/>
      <c r="U414" s="42"/>
    </row>
    <row r="415">
      <c r="E415" s="40"/>
      <c r="F415" s="42"/>
      <c r="G415" s="40"/>
      <c r="M415" s="42"/>
      <c r="N415" s="42"/>
      <c r="P415" s="42"/>
      <c r="Q415" s="42"/>
      <c r="U415" s="42"/>
    </row>
    <row r="416">
      <c r="E416" s="40"/>
      <c r="F416" s="42"/>
      <c r="G416" s="40"/>
      <c r="M416" s="42"/>
      <c r="N416" s="42"/>
      <c r="P416" s="42"/>
      <c r="Q416" s="42"/>
      <c r="U416" s="42"/>
    </row>
    <row r="417">
      <c r="E417" s="40"/>
      <c r="F417" s="42"/>
      <c r="G417" s="40"/>
      <c r="M417" s="42"/>
      <c r="N417" s="42"/>
      <c r="P417" s="42"/>
      <c r="Q417" s="42"/>
      <c r="U417" s="42"/>
    </row>
    <row r="418">
      <c r="E418" s="40"/>
      <c r="F418" s="42"/>
      <c r="G418" s="40"/>
      <c r="M418" s="42"/>
      <c r="N418" s="42"/>
      <c r="P418" s="42"/>
      <c r="Q418" s="42"/>
      <c r="U418" s="42"/>
    </row>
    <row r="419">
      <c r="E419" s="40"/>
      <c r="F419" s="42"/>
      <c r="G419" s="40"/>
      <c r="M419" s="42"/>
      <c r="N419" s="42"/>
      <c r="P419" s="42"/>
      <c r="Q419" s="42"/>
      <c r="U419" s="42"/>
    </row>
    <row r="420">
      <c r="E420" s="40"/>
      <c r="F420" s="42"/>
      <c r="G420" s="40"/>
      <c r="M420" s="42"/>
      <c r="N420" s="42"/>
      <c r="P420" s="42"/>
      <c r="Q420" s="42"/>
      <c r="U420" s="42"/>
    </row>
    <row r="421">
      <c r="E421" s="40"/>
      <c r="F421" s="42"/>
      <c r="G421" s="40"/>
      <c r="M421" s="42"/>
      <c r="N421" s="42"/>
      <c r="P421" s="42"/>
      <c r="Q421" s="42"/>
      <c r="U421" s="42"/>
    </row>
    <row r="422">
      <c r="E422" s="40"/>
      <c r="F422" s="42"/>
      <c r="G422" s="40"/>
      <c r="M422" s="42"/>
      <c r="N422" s="42"/>
      <c r="P422" s="42"/>
      <c r="Q422" s="42"/>
      <c r="U422" s="42"/>
    </row>
    <row r="423">
      <c r="E423" s="40"/>
      <c r="F423" s="42"/>
      <c r="G423" s="40"/>
      <c r="M423" s="42"/>
      <c r="N423" s="42"/>
      <c r="P423" s="42"/>
      <c r="Q423" s="42"/>
      <c r="U423" s="42"/>
    </row>
    <row r="424">
      <c r="E424" s="40"/>
      <c r="F424" s="42"/>
      <c r="G424" s="40"/>
      <c r="M424" s="42"/>
      <c r="N424" s="42"/>
      <c r="P424" s="42"/>
      <c r="Q424" s="42"/>
      <c r="U424" s="42"/>
    </row>
    <row r="425">
      <c r="E425" s="40"/>
      <c r="F425" s="42"/>
      <c r="G425" s="40"/>
      <c r="M425" s="42"/>
      <c r="N425" s="42"/>
      <c r="P425" s="42"/>
      <c r="Q425" s="42"/>
      <c r="U425" s="42"/>
    </row>
    <row r="426">
      <c r="E426" s="40"/>
      <c r="F426" s="42"/>
      <c r="G426" s="40"/>
      <c r="M426" s="42"/>
      <c r="N426" s="42"/>
      <c r="P426" s="42"/>
      <c r="Q426" s="42"/>
      <c r="U426" s="42"/>
    </row>
    <row r="427">
      <c r="E427" s="40"/>
      <c r="F427" s="42"/>
      <c r="G427" s="40"/>
      <c r="M427" s="42"/>
      <c r="N427" s="42"/>
      <c r="P427" s="42"/>
      <c r="Q427" s="42"/>
      <c r="U427" s="42"/>
    </row>
    <row r="428">
      <c r="E428" s="40"/>
      <c r="F428" s="42"/>
      <c r="G428" s="40"/>
      <c r="M428" s="42"/>
      <c r="N428" s="42"/>
      <c r="P428" s="42"/>
      <c r="Q428" s="42"/>
      <c r="U428" s="42"/>
    </row>
    <row r="429">
      <c r="E429" s="40"/>
      <c r="F429" s="42"/>
      <c r="G429" s="40"/>
      <c r="M429" s="42"/>
      <c r="N429" s="42"/>
      <c r="P429" s="42"/>
      <c r="Q429" s="42"/>
      <c r="U429" s="42"/>
    </row>
    <row r="430">
      <c r="E430" s="40"/>
      <c r="F430" s="42"/>
      <c r="G430" s="40"/>
      <c r="M430" s="42"/>
      <c r="N430" s="42"/>
      <c r="P430" s="42"/>
      <c r="Q430" s="42"/>
      <c r="U430" s="42"/>
    </row>
    <row r="431">
      <c r="E431" s="40"/>
      <c r="F431" s="42"/>
      <c r="G431" s="40"/>
      <c r="M431" s="42"/>
      <c r="N431" s="42"/>
      <c r="P431" s="42"/>
      <c r="Q431" s="42"/>
      <c r="U431" s="42"/>
    </row>
    <row r="432">
      <c r="E432" s="40"/>
      <c r="F432" s="42"/>
      <c r="G432" s="40"/>
      <c r="M432" s="42"/>
      <c r="N432" s="42"/>
      <c r="P432" s="42"/>
      <c r="Q432" s="42"/>
      <c r="U432" s="42"/>
    </row>
    <row r="433">
      <c r="E433" s="40"/>
      <c r="F433" s="42"/>
      <c r="G433" s="40"/>
      <c r="M433" s="42"/>
      <c r="N433" s="42"/>
      <c r="P433" s="42"/>
      <c r="Q433" s="42"/>
      <c r="U433" s="42"/>
    </row>
    <row r="434">
      <c r="E434" s="40"/>
      <c r="F434" s="42"/>
      <c r="G434" s="40"/>
      <c r="M434" s="42"/>
      <c r="N434" s="42"/>
      <c r="P434" s="42"/>
      <c r="Q434" s="42"/>
      <c r="U434" s="42"/>
    </row>
    <row r="435">
      <c r="E435" s="40"/>
      <c r="F435" s="42"/>
      <c r="G435" s="40"/>
      <c r="M435" s="42"/>
      <c r="N435" s="42"/>
      <c r="P435" s="42"/>
      <c r="Q435" s="42"/>
      <c r="U435" s="42"/>
    </row>
    <row r="436">
      <c r="E436" s="40"/>
      <c r="F436" s="42"/>
      <c r="G436" s="40"/>
      <c r="M436" s="42"/>
      <c r="N436" s="42"/>
      <c r="P436" s="42"/>
      <c r="Q436" s="42"/>
      <c r="U436" s="42"/>
    </row>
    <row r="437">
      <c r="E437" s="40"/>
      <c r="F437" s="42"/>
      <c r="G437" s="40"/>
      <c r="M437" s="42"/>
      <c r="N437" s="42"/>
      <c r="P437" s="42"/>
      <c r="Q437" s="42"/>
      <c r="U437" s="42"/>
    </row>
    <row r="438">
      <c r="E438" s="40"/>
      <c r="F438" s="42"/>
      <c r="G438" s="40"/>
      <c r="M438" s="42"/>
      <c r="N438" s="42"/>
      <c r="P438" s="42"/>
      <c r="Q438" s="42"/>
      <c r="U438" s="42"/>
    </row>
    <row r="439">
      <c r="E439" s="40"/>
      <c r="F439" s="42"/>
      <c r="G439" s="40"/>
      <c r="M439" s="42"/>
      <c r="N439" s="42"/>
      <c r="P439" s="42"/>
      <c r="Q439" s="42"/>
      <c r="U439" s="42"/>
    </row>
    <row r="440">
      <c r="E440" s="40"/>
      <c r="F440" s="42"/>
      <c r="G440" s="40"/>
      <c r="M440" s="42"/>
      <c r="N440" s="42"/>
      <c r="P440" s="42"/>
      <c r="Q440" s="42"/>
      <c r="U440" s="42"/>
    </row>
    <row r="441">
      <c r="E441" s="40"/>
      <c r="F441" s="42"/>
      <c r="G441" s="40"/>
      <c r="M441" s="42"/>
      <c r="N441" s="42"/>
      <c r="P441" s="42"/>
      <c r="Q441" s="42"/>
      <c r="U441" s="42"/>
    </row>
    <row r="442">
      <c r="E442" s="40"/>
      <c r="F442" s="42"/>
      <c r="G442" s="40"/>
      <c r="M442" s="42"/>
      <c r="N442" s="42"/>
      <c r="P442" s="42"/>
      <c r="Q442" s="42"/>
      <c r="U442" s="42"/>
    </row>
    <row r="443">
      <c r="E443" s="40"/>
      <c r="F443" s="42"/>
      <c r="G443" s="40"/>
      <c r="M443" s="42"/>
      <c r="N443" s="42"/>
      <c r="P443" s="42"/>
      <c r="Q443" s="42"/>
      <c r="U443" s="42"/>
    </row>
    <row r="444">
      <c r="E444" s="40"/>
      <c r="F444" s="42"/>
      <c r="G444" s="40"/>
      <c r="M444" s="42"/>
      <c r="N444" s="42"/>
      <c r="P444" s="42"/>
      <c r="Q444" s="42"/>
      <c r="U444" s="42"/>
    </row>
    <row r="445">
      <c r="E445" s="40"/>
      <c r="F445" s="42"/>
      <c r="G445" s="40"/>
      <c r="M445" s="42"/>
      <c r="N445" s="42"/>
      <c r="P445" s="42"/>
      <c r="Q445" s="42"/>
      <c r="U445" s="42"/>
    </row>
    <row r="446">
      <c r="E446" s="40"/>
      <c r="F446" s="42"/>
      <c r="G446" s="40"/>
      <c r="M446" s="42"/>
      <c r="N446" s="42"/>
      <c r="P446" s="42"/>
      <c r="Q446" s="42"/>
      <c r="U446" s="42"/>
    </row>
    <row r="447">
      <c r="E447" s="40"/>
      <c r="F447" s="42"/>
      <c r="G447" s="40"/>
      <c r="M447" s="42"/>
      <c r="N447" s="42"/>
      <c r="P447" s="42"/>
      <c r="Q447" s="42"/>
      <c r="U447" s="42"/>
    </row>
    <row r="448">
      <c r="E448" s="40"/>
      <c r="F448" s="42"/>
      <c r="G448" s="40"/>
      <c r="M448" s="42"/>
      <c r="N448" s="42"/>
      <c r="P448" s="42"/>
      <c r="Q448" s="42"/>
      <c r="U448" s="42"/>
    </row>
    <row r="449">
      <c r="E449" s="40"/>
      <c r="F449" s="42"/>
      <c r="G449" s="40"/>
      <c r="M449" s="42"/>
      <c r="N449" s="42"/>
      <c r="P449" s="42"/>
      <c r="Q449" s="42"/>
      <c r="U449" s="42"/>
    </row>
    <row r="450">
      <c r="E450" s="40"/>
      <c r="F450" s="42"/>
      <c r="G450" s="40"/>
      <c r="M450" s="42"/>
      <c r="N450" s="42"/>
      <c r="P450" s="42"/>
      <c r="Q450" s="42"/>
      <c r="U450" s="42"/>
    </row>
    <row r="451">
      <c r="E451" s="40"/>
      <c r="F451" s="42"/>
      <c r="G451" s="40"/>
      <c r="M451" s="42"/>
      <c r="N451" s="42"/>
      <c r="P451" s="42"/>
      <c r="Q451" s="42"/>
      <c r="U451" s="42"/>
    </row>
    <row r="452">
      <c r="E452" s="40"/>
      <c r="F452" s="42"/>
      <c r="G452" s="40"/>
      <c r="M452" s="42"/>
      <c r="N452" s="42"/>
      <c r="P452" s="42"/>
      <c r="Q452" s="42"/>
      <c r="U452" s="42"/>
    </row>
    <row r="453">
      <c r="E453" s="40"/>
      <c r="F453" s="42"/>
      <c r="G453" s="40"/>
      <c r="M453" s="42"/>
      <c r="N453" s="42"/>
      <c r="P453" s="42"/>
      <c r="Q453" s="42"/>
      <c r="U453" s="42"/>
    </row>
    <row r="454">
      <c r="E454" s="40"/>
      <c r="F454" s="42"/>
      <c r="G454" s="40"/>
      <c r="M454" s="42"/>
      <c r="N454" s="42"/>
      <c r="P454" s="42"/>
      <c r="Q454" s="42"/>
      <c r="U454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22.14"/>
    <col customWidth="1" min="3" max="3" width="16.71"/>
    <col customWidth="1" min="4" max="4" width="4.57"/>
    <col customWidth="1" min="5" max="5" width="28.29"/>
    <col customWidth="1" min="6" max="6" width="45.43"/>
    <col customWidth="1" min="7" max="7" width="4.14"/>
    <col customWidth="1" min="9" max="9" width="36.71"/>
    <col customWidth="1" min="10" max="10" width="4.57"/>
    <col customWidth="1" min="13" max="13" width="15.0"/>
  </cols>
  <sheetData>
    <row r="1">
      <c r="A1" s="8" t="s">
        <v>50</v>
      </c>
      <c r="B1" s="5"/>
      <c r="C1" s="5"/>
      <c r="E1" s="8" t="s">
        <v>51</v>
      </c>
      <c r="F1" s="5"/>
      <c r="H1" s="8" t="s">
        <v>52</v>
      </c>
      <c r="I1" s="8"/>
      <c r="K1" s="4" t="s">
        <v>53</v>
      </c>
    </row>
    <row r="2">
      <c r="E2" s="43" t="s">
        <v>54</v>
      </c>
      <c r="H2" s="25" t="s">
        <v>55</v>
      </c>
      <c r="I2" s="43" t="s">
        <v>56</v>
      </c>
      <c r="K2" s="8" t="s">
        <v>57</v>
      </c>
      <c r="L2" s="44" t="s">
        <v>58</v>
      </c>
      <c r="M2" s="8" t="s">
        <v>59</v>
      </c>
    </row>
    <row r="3">
      <c r="A3" s="25" t="s">
        <v>60</v>
      </c>
      <c r="B3" s="25" t="s">
        <v>61</v>
      </c>
      <c r="C3" s="25" t="s">
        <v>62</v>
      </c>
      <c r="H3" s="25" t="s">
        <v>55</v>
      </c>
      <c r="I3" s="45" t="s">
        <v>63</v>
      </c>
      <c r="K3" s="25" t="s">
        <v>64</v>
      </c>
      <c r="L3" s="25" t="s">
        <v>65</v>
      </c>
      <c r="M3" s="25" t="s">
        <v>66</v>
      </c>
    </row>
    <row r="4">
      <c r="B4" s="25" t="s">
        <v>26</v>
      </c>
      <c r="C4" s="25" t="s">
        <v>67</v>
      </c>
      <c r="E4" s="25" t="s">
        <v>68</v>
      </c>
      <c r="F4" s="25" t="s">
        <v>69</v>
      </c>
      <c r="K4" s="43" t="s">
        <v>70</v>
      </c>
      <c r="L4" s="25" t="s">
        <v>71</v>
      </c>
      <c r="M4" s="25" t="s">
        <v>72</v>
      </c>
    </row>
    <row r="5">
      <c r="A5" s="25" t="s">
        <v>73</v>
      </c>
      <c r="B5" s="25" t="s">
        <v>74</v>
      </c>
      <c r="C5" s="25" t="s">
        <v>75</v>
      </c>
      <c r="H5" s="25" t="s">
        <v>76</v>
      </c>
      <c r="I5" s="25" t="s">
        <v>77</v>
      </c>
      <c r="L5" s="25" t="s">
        <v>78</v>
      </c>
      <c r="M5" s="25" t="s">
        <v>79</v>
      </c>
    </row>
    <row r="6">
      <c r="A6" s="25" t="s">
        <v>80</v>
      </c>
      <c r="B6" s="25" t="s">
        <v>81</v>
      </c>
      <c r="C6" s="25" t="s">
        <v>82</v>
      </c>
      <c r="E6" s="25" t="s">
        <v>83</v>
      </c>
      <c r="F6" s="25" t="s">
        <v>84</v>
      </c>
      <c r="L6" s="25" t="s">
        <v>85</v>
      </c>
      <c r="M6" s="25" t="s">
        <v>86</v>
      </c>
    </row>
    <row r="7">
      <c r="B7" s="25" t="s">
        <v>87</v>
      </c>
      <c r="C7" s="25" t="s">
        <v>82</v>
      </c>
      <c r="E7" s="25" t="s">
        <v>88</v>
      </c>
      <c r="F7" s="25" t="s">
        <v>89</v>
      </c>
      <c r="L7" s="25" t="s">
        <v>90</v>
      </c>
      <c r="M7" s="25" t="s">
        <v>91</v>
      </c>
    </row>
    <row r="8">
      <c r="A8" s="25" t="s">
        <v>92</v>
      </c>
      <c r="B8" s="25" t="s">
        <v>93</v>
      </c>
      <c r="C8" s="25" t="s">
        <v>94</v>
      </c>
      <c r="H8" s="25" t="s">
        <v>95</v>
      </c>
      <c r="I8" s="45" t="s">
        <v>96</v>
      </c>
      <c r="L8" s="25" t="s">
        <v>97</v>
      </c>
      <c r="M8" s="25" t="s">
        <v>98</v>
      </c>
    </row>
    <row r="9">
      <c r="B9" s="25" t="s">
        <v>99</v>
      </c>
      <c r="C9" s="25" t="s">
        <v>94</v>
      </c>
      <c r="E9" s="25" t="s">
        <v>100</v>
      </c>
      <c r="F9" s="25" t="s">
        <v>101</v>
      </c>
      <c r="H9" s="25" t="s">
        <v>102</v>
      </c>
      <c r="I9" s="45" t="s">
        <v>96</v>
      </c>
      <c r="L9" s="25" t="s">
        <v>103</v>
      </c>
      <c r="M9" s="25" t="s">
        <v>104</v>
      </c>
    </row>
    <row r="10">
      <c r="A10" s="25" t="s">
        <v>105</v>
      </c>
      <c r="B10" s="25" t="s">
        <v>106</v>
      </c>
      <c r="C10" s="25" t="s">
        <v>107</v>
      </c>
      <c r="E10" s="25" t="s">
        <v>108</v>
      </c>
      <c r="F10" s="25" t="s">
        <v>109</v>
      </c>
      <c r="L10" s="25" t="s">
        <v>110</v>
      </c>
      <c r="M10" s="25" t="s">
        <v>111</v>
      </c>
    </row>
    <row r="11">
      <c r="B11" s="25" t="s">
        <v>112</v>
      </c>
      <c r="C11" s="25" t="s">
        <v>113</v>
      </c>
      <c r="E11" s="25" t="s">
        <v>114</v>
      </c>
      <c r="F11" s="25" t="s">
        <v>115</v>
      </c>
      <c r="H11" s="46" t="s">
        <v>116</v>
      </c>
      <c r="I11" s="45" t="s">
        <v>117</v>
      </c>
      <c r="L11" s="25" t="s">
        <v>118</v>
      </c>
    </row>
    <row r="12">
      <c r="A12" s="25" t="s">
        <v>119</v>
      </c>
      <c r="B12" s="25" t="s">
        <v>120</v>
      </c>
      <c r="C12" s="25" t="s">
        <v>121</v>
      </c>
      <c r="L12" s="25" t="s">
        <v>122</v>
      </c>
    </row>
    <row r="13">
      <c r="E13" s="25"/>
      <c r="F13" s="25"/>
      <c r="H13" s="25" t="s">
        <v>123</v>
      </c>
      <c r="I13" s="47" t="s">
        <v>124</v>
      </c>
      <c r="L13" s="25" t="s">
        <v>125</v>
      </c>
    </row>
    <row r="14">
      <c r="A14" s="25" t="s">
        <v>126</v>
      </c>
      <c r="B14" s="25" t="s">
        <v>127</v>
      </c>
      <c r="C14" s="25" t="s">
        <v>128</v>
      </c>
      <c r="E14" s="25" t="s">
        <v>129</v>
      </c>
      <c r="F14" s="25" t="s">
        <v>130</v>
      </c>
      <c r="H14" s="25" t="s">
        <v>131</v>
      </c>
      <c r="I14" s="47" t="s">
        <v>132</v>
      </c>
      <c r="L14" s="25" t="s">
        <v>133</v>
      </c>
    </row>
    <row r="15">
      <c r="B15" s="25" t="s">
        <v>127</v>
      </c>
      <c r="C15" s="25" t="s">
        <v>134</v>
      </c>
      <c r="F15" s="25" t="s">
        <v>135</v>
      </c>
      <c r="H15" s="25" t="s">
        <v>136</v>
      </c>
      <c r="I15" s="47" t="s">
        <v>137</v>
      </c>
      <c r="L15" s="25" t="s">
        <v>138</v>
      </c>
    </row>
    <row r="16">
      <c r="B16" s="25" t="s">
        <v>127</v>
      </c>
      <c r="C16" s="43" t="s">
        <v>139</v>
      </c>
      <c r="F16" s="25" t="s">
        <v>140</v>
      </c>
      <c r="H16" s="48"/>
      <c r="I16" s="49"/>
      <c r="L16" s="25" t="s">
        <v>141</v>
      </c>
    </row>
    <row r="17">
      <c r="B17" s="25" t="s">
        <v>142</v>
      </c>
      <c r="L17" s="25" t="s">
        <v>143</v>
      </c>
    </row>
    <row r="18">
      <c r="B18" s="25" t="s">
        <v>144</v>
      </c>
      <c r="C18" s="25" t="s">
        <v>145</v>
      </c>
      <c r="L18" s="25" t="s">
        <v>95</v>
      </c>
    </row>
    <row r="19">
      <c r="B19" s="25" t="s">
        <v>146</v>
      </c>
      <c r="C19" s="25" t="s">
        <v>145</v>
      </c>
      <c r="L19" s="25" t="s">
        <v>147</v>
      </c>
    </row>
    <row r="20">
      <c r="E20" s="25" t="s">
        <v>148</v>
      </c>
      <c r="F20" s="25" t="s">
        <v>149</v>
      </c>
      <c r="H20" s="46"/>
      <c r="L20" s="25" t="s">
        <v>150</v>
      </c>
    </row>
    <row r="21">
      <c r="A21" s="25" t="s">
        <v>127</v>
      </c>
      <c r="B21" s="25" t="s">
        <v>151</v>
      </c>
      <c r="C21" s="25" t="s">
        <v>152</v>
      </c>
      <c r="E21" s="25" t="s">
        <v>153</v>
      </c>
      <c r="L21" s="25" t="s">
        <v>154</v>
      </c>
    </row>
    <row r="22">
      <c r="A22" s="25" t="s">
        <v>155</v>
      </c>
      <c r="B22" s="25" t="s">
        <v>151</v>
      </c>
      <c r="C22" s="25" t="s">
        <v>152</v>
      </c>
    </row>
    <row r="23">
      <c r="A23" s="25" t="s">
        <v>81</v>
      </c>
      <c r="B23" s="25" t="s">
        <v>156</v>
      </c>
      <c r="C23" s="25" t="s">
        <v>157</v>
      </c>
      <c r="E23" s="25" t="s">
        <v>158</v>
      </c>
      <c r="F23" s="25" t="s">
        <v>159</v>
      </c>
    </row>
    <row r="24">
      <c r="A24" s="25" t="s">
        <v>87</v>
      </c>
      <c r="B24" s="25" t="s">
        <v>156</v>
      </c>
      <c r="C24" s="25" t="s">
        <v>157</v>
      </c>
      <c r="F24" s="25" t="s">
        <v>160</v>
      </c>
    </row>
    <row r="25">
      <c r="F25" s="25" t="s">
        <v>161</v>
      </c>
    </row>
    <row r="26">
      <c r="L26" s="43" t="s">
        <v>162</v>
      </c>
    </row>
    <row r="27">
      <c r="L27" s="43" t="s">
        <v>163</v>
      </c>
    </row>
  </sheetData>
  <mergeCells count="1">
    <mergeCell ref="K1:M1"/>
  </mergeCells>
  <hyperlinks>
    <hyperlink r:id="rId1" ref="E2"/>
    <hyperlink r:id="rId2" ref="I2"/>
    <hyperlink r:id="rId3" ref="I3"/>
    <hyperlink r:id="rId4" ref="K4"/>
    <hyperlink r:id="rId5" ref="I8"/>
    <hyperlink r:id="rId6" ref="I9"/>
    <hyperlink r:id="rId7" ref="I11"/>
    <hyperlink r:id="rId8" ref="C16"/>
    <hyperlink r:id="rId9" ref="L26"/>
    <hyperlink r:id="rId10" ref="L27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8" t="s">
        <v>164</v>
      </c>
      <c r="B1" s="50"/>
    </row>
  </sheetData>
  <drawing r:id="rId1"/>
</worksheet>
</file>