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136409f9a9ed6e63/Plocha/СПбГЭТУ ЛЭТИ им.Ленина/Информатика/лабы/2/"/>
    </mc:Choice>
  </mc:AlternateContent>
  <xr:revisionPtr revIDLastSave="10" documentId="8_{045D799F-CBC5-4A03-A7F3-A949979AD17E}" xr6:coauthVersionLast="47" xr6:coauthVersionMax="47" xr10:uidLastSave="{502DF588-ACA1-4BDD-996B-DA4527BF6F28}"/>
  <bookViews>
    <workbookView xWindow="-108" yWindow="-108" windowWidth="23256" windowHeight="12576" activeTab="3" xr2:uid="{00000000-000D-0000-FFFF-FFFF00000000}"/>
  </bookViews>
  <sheets>
    <sheet name="Январь" sheetId="1" r:id="rId1"/>
    <sheet name="Февраль" sheetId="2" r:id="rId2"/>
    <sheet name="Март" sheetId="3" r:id="rId3"/>
    <sheet name="1 квартал 2022 года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E4" i="4"/>
  <c r="E5" i="4"/>
  <c r="E6" i="4"/>
  <c r="E7" i="4"/>
  <c r="D4" i="4"/>
  <c r="D5" i="4"/>
  <c r="D6" i="4"/>
  <c r="D7" i="4"/>
  <c r="C4" i="4"/>
  <c r="C5" i="4"/>
  <c r="C6" i="4"/>
  <c r="C7" i="4"/>
  <c r="I7" i="3"/>
  <c r="F7" i="3"/>
  <c r="G7" i="3" s="1"/>
  <c r="I6" i="3"/>
  <c r="F6" i="3"/>
  <c r="G6" i="3" s="1"/>
  <c r="I5" i="3"/>
  <c r="F5" i="3"/>
  <c r="G5" i="3" s="1"/>
  <c r="I4" i="3"/>
  <c r="F4" i="3"/>
  <c r="G4" i="3" s="1"/>
  <c r="I3" i="3"/>
  <c r="F3" i="3"/>
  <c r="G3" i="3" s="1"/>
  <c r="I7" i="2"/>
  <c r="F7" i="2"/>
  <c r="G7" i="2" s="1"/>
  <c r="I6" i="2"/>
  <c r="F6" i="2"/>
  <c r="G6" i="2" s="1"/>
  <c r="I5" i="2"/>
  <c r="F5" i="2"/>
  <c r="G5" i="2" s="1"/>
  <c r="I4" i="2"/>
  <c r="F4" i="2"/>
  <c r="G4" i="2" s="1"/>
  <c r="I3" i="2"/>
  <c r="F3" i="2"/>
  <c r="G3" i="2" s="1"/>
  <c r="J4" i="1"/>
  <c r="K4" i="1" s="1"/>
  <c r="J5" i="1"/>
  <c r="J6" i="1"/>
  <c r="J7" i="1"/>
  <c r="K5" i="1"/>
  <c r="K6" i="1"/>
  <c r="K7" i="1"/>
  <c r="I4" i="1"/>
  <c r="I5" i="1"/>
  <c r="I6" i="1"/>
  <c r="I7" i="1"/>
  <c r="I3" i="1"/>
  <c r="H4" i="1"/>
  <c r="H5" i="1"/>
  <c r="H6" i="1"/>
  <c r="H7" i="1"/>
  <c r="G4" i="1"/>
  <c r="G5" i="1"/>
  <c r="G6" i="1"/>
  <c r="G7" i="1"/>
  <c r="G3" i="1"/>
  <c r="H3" i="1" s="1"/>
  <c r="D3" i="4" s="1"/>
  <c r="F4" i="1"/>
  <c r="F5" i="1"/>
  <c r="F6" i="1"/>
  <c r="F7" i="1"/>
  <c r="F3" i="1"/>
  <c r="C3" i="4" l="1"/>
  <c r="J3" i="1"/>
  <c r="E3" i="4" s="1"/>
  <c r="H3" i="3"/>
  <c r="J3" i="3"/>
  <c r="H5" i="3"/>
  <c r="J5" i="3"/>
  <c r="K5" i="3" s="1"/>
  <c r="J4" i="3"/>
  <c r="H4" i="3"/>
  <c r="K4" i="3" s="1"/>
  <c r="J6" i="3"/>
  <c r="H6" i="3"/>
  <c r="K6" i="3" s="1"/>
  <c r="H7" i="3"/>
  <c r="J7" i="3"/>
  <c r="J3" i="2"/>
  <c r="H3" i="2"/>
  <c r="J5" i="2"/>
  <c r="H5" i="2"/>
  <c r="K5" i="2" s="1"/>
  <c r="J6" i="2"/>
  <c r="H6" i="2"/>
  <c r="K6" i="2" s="1"/>
  <c r="J7" i="2"/>
  <c r="K7" i="2" s="1"/>
  <c r="H7" i="2"/>
  <c r="H4" i="2"/>
  <c r="J4" i="2"/>
  <c r="K3" i="1" l="1"/>
  <c r="F3" i="4" s="1"/>
  <c r="K7" i="3"/>
  <c r="K3" i="3"/>
  <c r="K4" i="2"/>
  <c r="K3" i="2"/>
</calcChain>
</file>

<file path=xl/sharedStrings.xml><?xml version="1.0" encoding="utf-8"?>
<sst xmlns="http://schemas.openxmlformats.org/spreadsheetml/2006/main" count="69" uniqueCount="22">
  <si>
    <t>N</t>
  </si>
  <si>
    <t>Фамилия</t>
  </si>
  <si>
    <t>Ижд</t>
  </si>
  <si>
    <t>Надбавка</t>
  </si>
  <si>
    <t>Разр k</t>
  </si>
  <si>
    <t>Арбузов</t>
  </si>
  <si>
    <t>Баранкин</t>
  </si>
  <si>
    <t>Веревкин</t>
  </si>
  <si>
    <t>Голубцов</t>
  </si>
  <si>
    <t>Дубов</t>
  </si>
  <si>
    <t>ММОТ=</t>
  </si>
  <si>
    <t>Оклад 1р=</t>
  </si>
  <si>
    <t>Оклад</t>
  </si>
  <si>
    <t>Всего</t>
  </si>
  <si>
    <t>ПФ</t>
  </si>
  <si>
    <t>n ММОТ</t>
  </si>
  <si>
    <t>П/Н</t>
  </si>
  <si>
    <t>К выдаче</t>
  </si>
  <si>
    <t>пдх/нлг</t>
  </si>
  <si>
    <t>Выдача</t>
  </si>
  <si>
    <t>Расчет заработной платы за январь 2022 года</t>
  </si>
  <si>
    <t xml:space="preserve">Сводный отчет за 1 квартал 2022 года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</si>
</sst>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5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Январь!$F$2</c:f>
              <c:strCache>
                <c:ptCount val="1"/>
                <c:pt idx="0">
                  <c:v>Оклад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Январь!$B$3:$B$7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Январь!$F$3:$F$7</c:f>
              <c:numCache>
                <c:formatCode>General</c:formatCode>
                <c:ptCount val="5"/>
                <c:pt idx="0">
                  <c:v>84</c:v>
                </c:pt>
                <c:pt idx="1">
                  <c:v>105</c:v>
                </c:pt>
                <c:pt idx="2">
                  <c:v>210</c:v>
                </c:pt>
                <c:pt idx="3">
                  <c:v>280</c:v>
                </c:pt>
                <c:pt idx="4">
                  <c:v>403.2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C-460C-8E25-302EAABDA05F}"/>
            </c:ext>
          </c:extLst>
        </c:ser>
        <c:ser>
          <c:idx val="1"/>
          <c:order val="1"/>
          <c:tx>
            <c:strRef>
              <c:f>Январь!$G$2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Январь!$B$3:$B$7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Январь!$G$3:$G$7</c:f>
              <c:numCache>
                <c:formatCode>General</c:formatCode>
                <c:ptCount val="5"/>
                <c:pt idx="0">
                  <c:v>142.79999999999998</c:v>
                </c:pt>
                <c:pt idx="1">
                  <c:v>315</c:v>
                </c:pt>
                <c:pt idx="2">
                  <c:v>273</c:v>
                </c:pt>
                <c:pt idx="3">
                  <c:v>392</c:v>
                </c:pt>
                <c:pt idx="4">
                  <c:v>604.79999999999995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C-460C-8E25-302EAABDA05F}"/>
            </c:ext>
          </c:extLst>
        </c:ser>
        <c:ser>
          <c:idx val="2"/>
          <c:order val="2"/>
          <c:tx>
            <c:strRef>
              <c:f>Январь!$K$2</c:f>
              <c:strCache>
                <c:ptCount val="1"/>
                <c:pt idx="0">
                  <c:v>К выдаче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Январь!$B$3:$B$7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Январь!$K$3:$K$7</c:f>
              <c:numCache>
                <c:formatCode>General</c:formatCode>
                <c:ptCount val="5"/>
                <c:pt idx="0">
                  <c:v>144.44495999999998</c:v>
                </c:pt>
                <c:pt idx="1">
                  <c:v>304.48439999999999</c:v>
                </c:pt>
                <c:pt idx="2">
                  <c:v>277.9128</c:v>
                </c:pt>
                <c:pt idx="3">
                  <c:v>371.5668</c:v>
                </c:pt>
                <c:pt idx="4">
                  <c:v>546.93935999999997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C-460C-8E25-302EAABDA0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7795295"/>
        <c:axId val="697798207"/>
      </c:barChart>
      <c:catAx>
        <c:axId val="69779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798207"/>
        <c:crosses val="autoZero"/>
        <c:auto val="1"/>
        <c:lblAlgn val="ctr"/>
        <c:lblOffset val="100"/>
        <c:noMultiLvlLbl val="0"/>
      </c:catAx>
      <c:valAx>
        <c:axId val="6977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Доходы,</a:t>
                </a:r>
                <a:r>
                  <a:rPr lang="ru-RU" baseline="0"/>
                  <a:t> руб</a:t>
                </a:r>
              </a:p>
              <a:p>
                <a:pPr>
                  <a:defRPr/>
                </a:pPr>
                <a:endParaRPr lang="ru-RU"/>
              </a:p>
            </c:rich>
          </c:tx>
          <c:layout>
            <c:manualLayout>
              <c:xMode val="edge"/>
              <c:yMode val="edge"/>
              <c:x val="2.5000000000000001E-2"/>
              <c:y val="0.27608012540099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79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Февраль!$F$2</c:f>
              <c:strCache>
                <c:ptCount val="1"/>
                <c:pt idx="0">
                  <c:v>Оклад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Февраль!$B$3:$B$7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Февраль!$F$3:$F$7</c:f>
              <c:numCache>
                <c:formatCode>General</c:formatCode>
                <c:ptCount val="5"/>
                <c:pt idx="0">
                  <c:v>102</c:v>
                </c:pt>
                <c:pt idx="1">
                  <c:v>127.5</c:v>
                </c:pt>
                <c:pt idx="2">
                  <c:v>255</c:v>
                </c:pt>
                <c:pt idx="3">
                  <c:v>340</c:v>
                </c:pt>
                <c:pt idx="4">
                  <c:v>489.59999999999997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6-465E-9549-3CEEC8FB8DB4}"/>
            </c:ext>
          </c:extLst>
        </c:ser>
        <c:ser>
          <c:idx val="1"/>
          <c:order val="1"/>
          <c:tx>
            <c:strRef>
              <c:f>Февраль!$G$2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Февраль!$B$3:$B$7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Февраль!$G$3:$G$7</c:f>
              <c:numCache>
                <c:formatCode>General</c:formatCode>
                <c:ptCount val="5"/>
                <c:pt idx="0">
                  <c:v>112.2</c:v>
                </c:pt>
                <c:pt idx="1">
                  <c:v>382.5</c:v>
                </c:pt>
                <c:pt idx="2">
                  <c:v>331.5</c:v>
                </c:pt>
                <c:pt idx="3">
                  <c:v>475.99999999999994</c:v>
                </c:pt>
                <c:pt idx="4">
                  <c:v>734.4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6-465E-9549-3CEEC8FB8DB4}"/>
            </c:ext>
          </c:extLst>
        </c:ser>
        <c:ser>
          <c:idx val="2"/>
          <c:order val="2"/>
          <c:tx>
            <c:strRef>
              <c:f>Февраль!$K$2</c:f>
              <c:strCache>
                <c:ptCount val="1"/>
                <c:pt idx="0">
                  <c:v>К выдаче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Февраль!$B$3:$B$7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Февраль!$K$3:$K$7</c:f>
              <c:numCache>
                <c:formatCode>General</c:formatCode>
                <c:ptCount val="5"/>
                <c:pt idx="0">
                  <c:v>117.78624000000001</c:v>
                </c:pt>
                <c:pt idx="1">
                  <c:v>363.29040000000003</c:v>
                </c:pt>
                <c:pt idx="2">
                  <c:v>328.87799999999999</c:v>
                </c:pt>
                <c:pt idx="3">
                  <c:v>444.74759999999998</c:v>
                </c:pt>
                <c:pt idx="4">
                  <c:v>659.84687999999994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6-465E-9549-3CEEC8FB8D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6083359"/>
        <c:axId val="2056085439"/>
      </c:barChart>
      <c:catAx>
        <c:axId val="205608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085439"/>
        <c:crosses val="autoZero"/>
        <c:auto val="1"/>
        <c:lblAlgn val="ctr"/>
        <c:lblOffset val="100"/>
        <c:noMultiLvlLbl val="0"/>
      </c:catAx>
      <c:valAx>
        <c:axId val="205608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Доходы,</a:t>
                </a:r>
                <a:r>
                  <a:rPr lang="ru-RU" baseline="0"/>
                  <a:t>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08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Март!$F$2</c:f>
              <c:strCache>
                <c:ptCount val="1"/>
                <c:pt idx="0">
                  <c:v>Оклад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Март!$B$3:$B$7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Март!$F$3:$F$7</c:f>
              <c:numCache>
                <c:formatCode>General</c:formatCode>
                <c:ptCount val="5"/>
                <c:pt idx="0">
                  <c:v>102</c:v>
                </c:pt>
                <c:pt idx="1">
                  <c:v>127.5</c:v>
                </c:pt>
                <c:pt idx="2">
                  <c:v>255</c:v>
                </c:pt>
                <c:pt idx="3">
                  <c:v>340</c:v>
                </c:pt>
                <c:pt idx="4">
                  <c:v>489.59999999999997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4-44C2-908E-7F9E66C68CDD}"/>
            </c:ext>
          </c:extLst>
        </c:ser>
        <c:ser>
          <c:idx val="1"/>
          <c:order val="1"/>
          <c:tx>
            <c:strRef>
              <c:f>Март!$G$2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Март!$B$3:$B$7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Март!$G$3:$G$7</c:f>
              <c:numCache>
                <c:formatCode>General</c:formatCode>
                <c:ptCount val="5"/>
                <c:pt idx="0">
                  <c:v>112.2</c:v>
                </c:pt>
                <c:pt idx="1">
                  <c:v>382.5</c:v>
                </c:pt>
                <c:pt idx="2">
                  <c:v>331.5</c:v>
                </c:pt>
                <c:pt idx="3">
                  <c:v>475.99999999999994</c:v>
                </c:pt>
                <c:pt idx="4">
                  <c:v>734.4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4-44C2-908E-7F9E66C68CDD}"/>
            </c:ext>
          </c:extLst>
        </c:ser>
        <c:ser>
          <c:idx val="2"/>
          <c:order val="2"/>
          <c:tx>
            <c:strRef>
              <c:f>Март!$K$2</c:f>
              <c:strCache>
                <c:ptCount val="1"/>
                <c:pt idx="0">
                  <c:v>К выдаче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Март!$B$3:$B$7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Март!$K$3:$K$7</c:f>
              <c:numCache>
                <c:formatCode>General</c:formatCode>
                <c:ptCount val="5"/>
                <c:pt idx="0">
                  <c:v>119.34864</c:v>
                </c:pt>
                <c:pt idx="1">
                  <c:v>365.63400000000001</c:v>
                </c:pt>
                <c:pt idx="2">
                  <c:v>332.00279999999998</c:v>
                </c:pt>
                <c:pt idx="3">
                  <c:v>447.09119999999996</c:v>
                </c:pt>
                <c:pt idx="4">
                  <c:v>661.40927999999997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4-44C2-908E-7F9E66C68C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7192927"/>
        <c:axId val="747194591"/>
      </c:barChart>
      <c:catAx>
        <c:axId val="74719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194591"/>
        <c:crosses val="autoZero"/>
        <c:auto val="1"/>
        <c:lblAlgn val="ctr"/>
        <c:lblOffset val="100"/>
        <c:noMultiLvlLbl val="0"/>
      </c:catAx>
      <c:valAx>
        <c:axId val="7471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Доходы,</a:t>
                </a:r>
                <a:r>
                  <a:rPr lang="ru-RU" baseline="0"/>
                  <a:t> руб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19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Всего</a:t>
            </a:r>
            <a:r>
              <a:rPr lang="ru-RU" baseline="0"/>
              <a:t> начислено в 1 квартале 1998 года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DBB-447F-81FF-4C0E51FF66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DBB-447F-81FF-4C0E51FF66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DBB-447F-81FF-4C0E51FF66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DBB-447F-81FF-4C0E51FF668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DBB-447F-81FF-4C0E51FF668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 квартал 2022 года'!$B$3:$B$7</c:f>
              <c:strCache>
                <c:ptCount val="5"/>
                <c:pt idx="0">
                  <c:v>Арбузов</c:v>
                </c:pt>
                <c:pt idx="1">
                  <c:v>Баранкин</c:v>
                </c:pt>
                <c:pt idx="2">
                  <c:v>Веревкин</c:v>
                </c:pt>
                <c:pt idx="3">
                  <c:v>Голубцов</c:v>
                </c:pt>
                <c:pt idx="4">
                  <c:v>Дубов</c:v>
                </c:pt>
              </c:strCache>
            </c:strRef>
          </c:cat>
          <c:val>
            <c:numRef>
              <c:f>'1 квартал 2022 года'!$C$3:$C$7</c:f>
              <c:numCache>
                <c:formatCode>General</c:formatCode>
                <c:ptCount val="5"/>
                <c:pt idx="0">
                  <c:v>367.2</c:v>
                </c:pt>
                <c:pt idx="1">
                  <c:v>1080</c:v>
                </c:pt>
                <c:pt idx="2">
                  <c:v>936</c:v>
                </c:pt>
                <c:pt idx="3">
                  <c:v>1344</c:v>
                </c:pt>
                <c:pt idx="4">
                  <c:v>2073.6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4-4421-8D79-7B0D5F25E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49530</xdr:rowOff>
    </xdr:from>
    <xdr:to>
      <xdr:col>7</xdr:col>
      <xdr:colOff>251460</xdr:colOff>
      <xdr:row>22</xdr:row>
      <xdr:rowOff>49530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6593EE9-9951-4A49-A35F-3CF563BE9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72390</xdr:rowOff>
    </xdr:from>
    <xdr:to>
      <xdr:col>7</xdr:col>
      <xdr:colOff>304800</xdr:colOff>
      <xdr:row>22</xdr:row>
      <xdr:rowOff>72390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385069B-FD80-4DCF-8DEC-9820B215D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80010</xdr:rowOff>
    </xdr:from>
    <xdr:to>
      <xdr:col>7</xdr:col>
      <xdr:colOff>304800</xdr:colOff>
      <xdr:row>22</xdr:row>
      <xdr:rowOff>80010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4C2E6C9-6614-440E-ABDA-84046D098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140970</xdr:rowOff>
    </xdr:from>
    <xdr:to>
      <xdr:col>7</xdr:col>
      <xdr:colOff>304800</xdr:colOff>
      <xdr:row>22</xdr:row>
      <xdr:rowOff>140970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F8527BA-55B7-46FE-9BCC-D0386936A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workbookViewId="0">
      <selection activeCell="E4" sqref="E4"/>
    </sheetView>
  </sheetViews>
  <sheetFormatPr defaultRowHeight="14.4" x14ac:dyDescent="0.3"/>
  <cols>
    <col min="1" max="1" width="3.6640625" customWidth="1"/>
    <col min="2" max="2" width="14.88671875" customWidth="1"/>
    <col min="3" max="3" width="8.88671875" customWidth="1"/>
    <col min="12" max="12" width="9.6640625" customWidth="1"/>
  </cols>
  <sheetData>
    <row r="1" spans="1:19" x14ac:dyDescent="0.3">
      <c r="A1" s="5" t="s">
        <v>20</v>
      </c>
      <c r="B1" s="5"/>
      <c r="C1" s="5"/>
      <c r="D1" s="5"/>
      <c r="E1" s="5"/>
      <c r="R1" s="2" t="s">
        <v>10</v>
      </c>
      <c r="S1" s="3">
        <v>83.49</v>
      </c>
    </row>
    <row r="2" spans="1:19" x14ac:dyDescent="0.3">
      <c r="A2" s="1" t="s">
        <v>0</v>
      </c>
      <c r="B2" s="1" t="s">
        <v>1</v>
      </c>
      <c r="C2" s="1" t="s">
        <v>4</v>
      </c>
      <c r="D2" s="1" t="s">
        <v>2</v>
      </c>
      <c r="E2" s="1" t="s">
        <v>3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R2" s="2" t="s">
        <v>11</v>
      </c>
      <c r="S2" s="3">
        <v>70</v>
      </c>
    </row>
    <row r="3" spans="1:19" x14ac:dyDescent="0.3">
      <c r="A3">
        <v>1</v>
      </c>
      <c r="B3" t="s">
        <v>5</v>
      </c>
      <c r="C3">
        <v>1.2</v>
      </c>
      <c r="D3">
        <v>1</v>
      </c>
      <c r="E3">
        <v>0.7</v>
      </c>
      <c r="F3">
        <f>C3*$S$2</f>
        <v>84</v>
      </c>
      <c r="G3">
        <f>F3*(1+E3)</f>
        <v>142.79999999999998</v>
      </c>
      <c r="H3">
        <f>G3*0.01</f>
        <v>1.4279999999999999</v>
      </c>
      <c r="I3">
        <f>$S$1*(1+D3)</f>
        <v>166.98</v>
      </c>
      <c r="J3">
        <f>(G3*0.99-I3)*0.12</f>
        <v>-3.0729600000000006</v>
      </c>
      <c r="K3">
        <f>G3-H3-J3</f>
        <v>144.44495999999998</v>
      </c>
    </row>
    <row r="4" spans="1:19" x14ac:dyDescent="0.3">
      <c r="A4">
        <v>2</v>
      </c>
      <c r="B4" t="s">
        <v>6</v>
      </c>
      <c r="C4">
        <v>1.5</v>
      </c>
      <c r="D4">
        <v>2</v>
      </c>
      <c r="E4">
        <v>2</v>
      </c>
      <c r="F4">
        <f t="shared" ref="F4:F7" si="0">C4*$S$2</f>
        <v>105</v>
      </c>
      <c r="G4">
        <f t="shared" ref="G4:G7" si="1">F4*(1+E4)</f>
        <v>315</v>
      </c>
      <c r="H4">
        <f t="shared" ref="H4:H7" si="2">G4*0.01</f>
        <v>3.15</v>
      </c>
      <c r="I4">
        <f t="shared" ref="I4:I7" si="3">$S$1*(1+D4)</f>
        <v>250.46999999999997</v>
      </c>
      <c r="J4">
        <f t="shared" ref="J4:J7" si="4">(G4*0.99-I4)*0.12</f>
        <v>7.3656000000000059</v>
      </c>
      <c r="K4">
        <f t="shared" ref="K4:K7" si="5">G4-H4-J4</f>
        <v>304.48439999999999</v>
      </c>
    </row>
    <row r="5" spans="1:19" x14ac:dyDescent="0.3">
      <c r="A5">
        <v>3</v>
      </c>
      <c r="B5" t="s">
        <v>7</v>
      </c>
      <c r="C5">
        <v>3</v>
      </c>
      <c r="D5">
        <v>3</v>
      </c>
      <c r="E5">
        <v>0.3</v>
      </c>
      <c r="F5">
        <f t="shared" si="0"/>
        <v>210</v>
      </c>
      <c r="G5">
        <f t="shared" si="1"/>
        <v>273</v>
      </c>
      <c r="H5">
        <f t="shared" si="2"/>
        <v>2.73</v>
      </c>
      <c r="I5">
        <f t="shared" si="3"/>
        <v>333.96</v>
      </c>
      <c r="J5">
        <f t="shared" si="4"/>
        <v>-7.6427999999999994</v>
      </c>
      <c r="K5">
        <f t="shared" si="5"/>
        <v>277.9128</v>
      </c>
    </row>
    <row r="6" spans="1:19" x14ac:dyDescent="0.3">
      <c r="A6">
        <v>4</v>
      </c>
      <c r="B6" t="s">
        <v>8</v>
      </c>
      <c r="C6">
        <v>4</v>
      </c>
      <c r="D6">
        <v>2</v>
      </c>
      <c r="E6">
        <v>0.4</v>
      </c>
      <c r="F6">
        <f t="shared" si="0"/>
        <v>280</v>
      </c>
      <c r="G6">
        <f t="shared" si="1"/>
        <v>392</v>
      </c>
      <c r="H6">
        <f t="shared" si="2"/>
        <v>3.92</v>
      </c>
      <c r="I6">
        <f t="shared" si="3"/>
        <v>250.46999999999997</v>
      </c>
      <c r="J6">
        <f t="shared" si="4"/>
        <v>16.513200000000001</v>
      </c>
      <c r="K6">
        <f t="shared" si="5"/>
        <v>371.5668</v>
      </c>
    </row>
    <row r="7" spans="1:19" x14ac:dyDescent="0.3">
      <c r="A7">
        <v>5</v>
      </c>
      <c r="B7" t="s">
        <v>9</v>
      </c>
      <c r="C7">
        <v>5.76</v>
      </c>
      <c r="D7">
        <v>1</v>
      </c>
      <c r="E7">
        <v>0.5</v>
      </c>
      <c r="F7">
        <f t="shared" si="0"/>
        <v>403.2</v>
      </c>
      <c r="G7">
        <f t="shared" si="1"/>
        <v>604.79999999999995</v>
      </c>
      <c r="H7">
        <f t="shared" si="2"/>
        <v>6.048</v>
      </c>
      <c r="I7">
        <f t="shared" si="3"/>
        <v>166.98</v>
      </c>
      <c r="J7">
        <f t="shared" si="4"/>
        <v>51.812639999999988</v>
      </c>
      <c r="K7">
        <f t="shared" si="5"/>
        <v>546.93935999999997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F83D-3CBE-4B0F-880F-C19536D6A7A9}">
  <dimension ref="A1:S7"/>
  <sheetViews>
    <sheetView workbookViewId="0">
      <selection activeCell="A2" sqref="A2"/>
    </sheetView>
  </sheetViews>
  <sheetFormatPr defaultRowHeight="14.4" x14ac:dyDescent="0.3"/>
  <sheetData>
    <row r="1" spans="1:19" x14ac:dyDescent="0.3">
      <c r="A1" s="5" t="s">
        <v>20</v>
      </c>
      <c r="B1" s="5"/>
      <c r="C1" s="5"/>
      <c r="D1" s="5"/>
      <c r="E1" s="5"/>
      <c r="R1" s="2" t="s">
        <v>10</v>
      </c>
      <c r="S1" s="3">
        <v>83.49</v>
      </c>
    </row>
    <row r="2" spans="1:19" x14ac:dyDescent="0.3">
      <c r="A2" s="1" t="s">
        <v>0</v>
      </c>
      <c r="B2" s="1" t="s">
        <v>1</v>
      </c>
      <c r="C2" s="1" t="s">
        <v>4</v>
      </c>
      <c r="D2" s="1" t="s">
        <v>2</v>
      </c>
      <c r="E2" s="1" t="s">
        <v>3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R2" s="2" t="s">
        <v>11</v>
      </c>
      <c r="S2" s="3">
        <v>85</v>
      </c>
    </row>
    <row r="3" spans="1:19" x14ac:dyDescent="0.3">
      <c r="A3">
        <v>1</v>
      </c>
      <c r="B3" t="s">
        <v>5</v>
      </c>
      <c r="C3">
        <v>1.2</v>
      </c>
      <c r="D3">
        <v>1</v>
      </c>
      <c r="E3">
        <v>0.1</v>
      </c>
      <c r="F3">
        <f>C3*$S$2</f>
        <v>102</v>
      </c>
      <c r="G3">
        <f>F3*(1+E3)</f>
        <v>112.2</v>
      </c>
      <c r="H3">
        <f>G3*0.01</f>
        <v>1.1220000000000001</v>
      </c>
      <c r="I3">
        <f>$S$1*(1+D3)</f>
        <v>166.98</v>
      </c>
      <c r="J3">
        <f>(G3*0.99-I3)*0.12</f>
        <v>-6.7082399999999982</v>
      </c>
      <c r="K3">
        <f>G3-H3-J3</f>
        <v>117.78624000000001</v>
      </c>
    </row>
    <row r="4" spans="1:19" x14ac:dyDescent="0.3">
      <c r="A4">
        <v>2</v>
      </c>
      <c r="B4" t="s">
        <v>6</v>
      </c>
      <c r="C4">
        <v>1.5</v>
      </c>
      <c r="D4">
        <v>2</v>
      </c>
      <c r="E4">
        <v>2</v>
      </c>
      <c r="F4">
        <f t="shared" ref="F4:F7" si="0">C4*$S$2</f>
        <v>127.5</v>
      </c>
      <c r="G4">
        <f t="shared" ref="G4:G7" si="1">F4*(1+E4)</f>
        <v>382.5</v>
      </c>
      <c r="H4">
        <f t="shared" ref="H4:H7" si="2">G4*0.01</f>
        <v>3.8250000000000002</v>
      </c>
      <c r="I4">
        <f t="shared" ref="I4:I7" si="3">$S$1*(1+D4)</f>
        <v>250.46999999999997</v>
      </c>
      <c r="J4">
        <f t="shared" ref="J4:J7" si="4">(G4*0.99-I4)*0.12</f>
        <v>15.384600000000004</v>
      </c>
      <c r="K4">
        <f t="shared" ref="K4:K7" si="5">G4-H4-J4</f>
        <v>363.29040000000003</v>
      </c>
    </row>
    <row r="5" spans="1:19" x14ac:dyDescent="0.3">
      <c r="A5">
        <v>3</v>
      </c>
      <c r="B5" t="s">
        <v>7</v>
      </c>
      <c r="C5">
        <v>3</v>
      </c>
      <c r="D5">
        <v>3</v>
      </c>
      <c r="E5">
        <v>0.3</v>
      </c>
      <c r="F5">
        <f t="shared" si="0"/>
        <v>255</v>
      </c>
      <c r="G5">
        <f t="shared" si="1"/>
        <v>331.5</v>
      </c>
      <c r="H5">
        <f t="shared" si="2"/>
        <v>3.3149999999999999</v>
      </c>
      <c r="I5">
        <f t="shared" si="3"/>
        <v>333.96</v>
      </c>
      <c r="J5">
        <f t="shared" si="4"/>
        <v>-0.69299999999999728</v>
      </c>
      <c r="K5">
        <f t="shared" si="5"/>
        <v>328.87799999999999</v>
      </c>
    </row>
    <row r="6" spans="1:19" x14ac:dyDescent="0.3">
      <c r="A6">
        <v>4</v>
      </c>
      <c r="B6" t="s">
        <v>8</v>
      </c>
      <c r="C6">
        <v>4</v>
      </c>
      <c r="D6">
        <v>2</v>
      </c>
      <c r="E6">
        <v>0.4</v>
      </c>
      <c r="F6">
        <f t="shared" si="0"/>
        <v>340</v>
      </c>
      <c r="G6">
        <f t="shared" si="1"/>
        <v>475.99999999999994</v>
      </c>
      <c r="H6">
        <f t="shared" si="2"/>
        <v>4.76</v>
      </c>
      <c r="I6">
        <f t="shared" si="3"/>
        <v>250.46999999999997</v>
      </c>
      <c r="J6">
        <f t="shared" si="4"/>
        <v>26.492399999999996</v>
      </c>
      <c r="K6">
        <f t="shared" si="5"/>
        <v>444.74759999999998</v>
      </c>
    </row>
    <row r="7" spans="1:19" x14ac:dyDescent="0.3">
      <c r="A7">
        <v>5</v>
      </c>
      <c r="B7" t="s">
        <v>9</v>
      </c>
      <c r="C7">
        <v>5.76</v>
      </c>
      <c r="D7">
        <v>1</v>
      </c>
      <c r="E7">
        <v>0.5</v>
      </c>
      <c r="F7">
        <f t="shared" si="0"/>
        <v>489.59999999999997</v>
      </c>
      <c r="G7">
        <f t="shared" si="1"/>
        <v>734.4</v>
      </c>
      <c r="H7">
        <f t="shared" si="2"/>
        <v>7.3440000000000003</v>
      </c>
      <c r="I7">
        <f t="shared" si="3"/>
        <v>166.98</v>
      </c>
      <c r="J7">
        <f t="shared" si="4"/>
        <v>67.209119999999984</v>
      </c>
      <c r="K7">
        <f t="shared" si="5"/>
        <v>659.84687999999994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0F85-BD7D-45D5-B9E5-51D7175C4F2D}">
  <dimension ref="A1:S7"/>
  <sheetViews>
    <sheetView workbookViewId="0">
      <selection activeCell="A2" sqref="A2"/>
    </sheetView>
  </sheetViews>
  <sheetFormatPr defaultRowHeight="14.4" x14ac:dyDescent="0.3"/>
  <sheetData>
    <row r="1" spans="1:19" x14ac:dyDescent="0.3">
      <c r="A1" s="5" t="s">
        <v>20</v>
      </c>
      <c r="B1" s="5"/>
      <c r="C1" s="5"/>
      <c r="D1" s="5"/>
      <c r="E1" s="5"/>
      <c r="R1" s="2" t="s">
        <v>10</v>
      </c>
      <c r="S1" s="3">
        <v>90</v>
      </c>
    </row>
    <row r="2" spans="1:19" x14ac:dyDescent="0.3">
      <c r="A2" s="1" t="s">
        <v>0</v>
      </c>
      <c r="B2" s="1" t="s">
        <v>1</v>
      </c>
      <c r="C2" s="1" t="s">
        <v>4</v>
      </c>
      <c r="D2" s="1" t="s">
        <v>2</v>
      </c>
      <c r="E2" s="1" t="s">
        <v>3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R2" s="2" t="s">
        <v>11</v>
      </c>
      <c r="S2" s="3">
        <v>85</v>
      </c>
    </row>
    <row r="3" spans="1:19" x14ac:dyDescent="0.3">
      <c r="A3">
        <v>1</v>
      </c>
      <c r="B3" t="s">
        <v>5</v>
      </c>
      <c r="C3">
        <v>1.2</v>
      </c>
      <c r="D3">
        <v>1</v>
      </c>
      <c r="E3">
        <v>0.1</v>
      </c>
      <c r="F3">
        <f>C3*$S$2</f>
        <v>102</v>
      </c>
      <c r="G3">
        <f>F3*(1+E3)</f>
        <v>112.2</v>
      </c>
      <c r="H3">
        <f>G3*0.01</f>
        <v>1.1220000000000001</v>
      </c>
      <c r="I3">
        <f>$S$1*(1+D3)</f>
        <v>180</v>
      </c>
      <c r="J3">
        <f>(G3*0.99-I3)*0.12</f>
        <v>-8.2706400000000002</v>
      </c>
      <c r="K3">
        <f>G3-H3-J3</f>
        <v>119.34864</v>
      </c>
    </row>
    <row r="4" spans="1:19" x14ac:dyDescent="0.3">
      <c r="A4">
        <v>2</v>
      </c>
      <c r="B4" t="s">
        <v>6</v>
      </c>
      <c r="C4">
        <v>1.5</v>
      </c>
      <c r="D4">
        <v>2</v>
      </c>
      <c r="E4">
        <v>2</v>
      </c>
      <c r="F4">
        <f t="shared" ref="F4:F7" si="0">C4*$S$2</f>
        <v>127.5</v>
      </c>
      <c r="G4">
        <f t="shared" ref="G4:G7" si="1">F4*(1+E4)</f>
        <v>382.5</v>
      </c>
      <c r="H4">
        <f t="shared" ref="H4:H7" si="2">G4*0.01</f>
        <v>3.8250000000000002</v>
      </c>
      <c r="I4">
        <f t="shared" ref="I4:I7" si="3">$S$1*(1+D4)</f>
        <v>270</v>
      </c>
      <c r="J4">
        <f t="shared" ref="J4:J7" si="4">(G4*0.99-I4)*0.12</f>
        <v>13.041</v>
      </c>
      <c r="K4">
        <f t="shared" ref="K4:K7" si="5">G4-H4-J4</f>
        <v>365.63400000000001</v>
      </c>
    </row>
    <row r="5" spans="1:19" x14ac:dyDescent="0.3">
      <c r="A5">
        <v>3</v>
      </c>
      <c r="B5" t="s">
        <v>7</v>
      </c>
      <c r="C5">
        <v>3</v>
      </c>
      <c r="D5">
        <v>3</v>
      </c>
      <c r="E5">
        <v>0.3</v>
      </c>
      <c r="F5">
        <f t="shared" si="0"/>
        <v>255</v>
      </c>
      <c r="G5">
        <f t="shared" si="1"/>
        <v>331.5</v>
      </c>
      <c r="H5">
        <f t="shared" si="2"/>
        <v>3.3149999999999999</v>
      </c>
      <c r="I5">
        <f t="shared" si="3"/>
        <v>360</v>
      </c>
      <c r="J5">
        <f t="shared" si="4"/>
        <v>-3.8177999999999996</v>
      </c>
      <c r="K5">
        <f t="shared" si="5"/>
        <v>332.00279999999998</v>
      </c>
    </row>
    <row r="6" spans="1:19" x14ac:dyDescent="0.3">
      <c r="A6">
        <v>4</v>
      </c>
      <c r="B6" t="s">
        <v>8</v>
      </c>
      <c r="C6">
        <v>4</v>
      </c>
      <c r="D6">
        <v>2</v>
      </c>
      <c r="E6">
        <v>0.4</v>
      </c>
      <c r="F6">
        <f t="shared" si="0"/>
        <v>340</v>
      </c>
      <c r="G6">
        <f t="shared" si="1"/>
        <v>475.99999999999994</v>
      </c>
      <c r="H6">
        <f t="shared" si="2"/>
        <v>4.76</v>
      </c>
      <c r="I6">
        <f t="shared" si="3"/>
        <v>270</v>
      </c>
      <c r="J6">
        <f t="shared" si="4"/>
        <v>24.148799999999994</v>
      </c>
      <c r="K6">
        <f t="shared" si="5"/>
        <v>447.09119999999996</v>
      </c>
    </row>
    <row r="7" spans="1:19" x14ac:dyDescent="0.3">
      <c r="A7">
        <v>5</v>
      </c>
      <c r="B7" t="s">
        <v>9</v>
      </c>
      <c r="C7">
        <v>5.76</v>
      </c>
      <c r="D7">
        <v>1</v>
      </c>
      <c r="E7">
        <v>0.5</v>
      </c>
      <c r="F7">
        <f t="shared" si="0"/>
        <v>489.59999999999997</v>
      </c>
      <c r="G7">
        <f t="shared" si="1"/>
        <v>734.4</v>
      </c>
      <c r="H7">
        <f t="shared" si="2"/>
        <v>7.3440000000000003</v>
      </c>
      <c r="I7">
        <f t="shared" si="3"/>
        <v>180</v>
      </c>
      <c r="J7">
        <f t="shared" si="4"/>
        <v>65.646719999999988</v>
      </c>
      <c r="K7">
        <f t="shared" si="5"/>
        <v>661.40927999999997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CA2B-E0BF-43DE-ACBF-A24E97F095B0}">
  <dimension ref="A1:F7"/>
  <sheetViews>
    <sheetView tabSelected="1" workbookViewId="0">
      <selection activeCell="A2" sqref="A2"/>
    </sheetView>
  </sheetViews>
  <sheetFormatPr defaultRowHeight="14.4" x14ac:dyDescent="0.3"/>
  <sheetData>
    <row r="1" spans="1:6" x14ac:dyDescent="0.3">
      <c r="A1" s="6" t="s">
        <v>21</v>
      </c>
      <c r="B1" s="6"/>
      <c r="C1" s="6"/>
      <c r="D1" s="6"/>
      <c r="E1" s="6"/>
    </row>
    <row r="2" spans="1:6" x14ac:dyDescent="0.3">
      <c r="A2" s="4" t="s">
        <v>0</v>
      </c>
      <c r="B2" s="4" t="s">
        <v>1</v>
      </c>
      <c r="C2" s="4" t="s">
        <v>13</v>
      </c>
      <c r="D2" s="4" t="s">
        <v>14</v>
      </c>
      <c r="E2" s="4" t="s">
        <v>18</v>
      </c>
      <c r="F2" s="4" t="s">
        <v>19</v>
      </c>
    </row>
    <row r="3" spans="1:6" x14ac:dyDescent="0.3">
      <c r="A3" s="4">
        <v>1</v>
      </c>
      <c r="B3" t="s">
        <v>5</v>
      </c>
      <c r="C3">
        <f>SUM(Январь:Март!G3)</f>
        <v>367.2</v>
      </c>
      <c r="D3">
        <f>SUM(Январь:Март!H3)</f>
        <v>3.6719999999999997</v>
      </c>
      <c r="E3">
        <f>SUM(Январь:Март!J3)</f>
        <v>-18.051839999999999</v>
      </c>
      <c r="F3">
        <f>SUM(Январь:Март!K3)</f>
        <v>381.57983999999999</v>
      </c>
    </row>
    <row r="4" spans="1:6" x14ac:dyDescent="0.3">
      <c r="A4" s="4">
        <v>2</v>
      </c>
      <c r="B4" t="s">
        <v>6</v>
      </c>
      <c r="C4">
        <f>SUM(Январь:Март!G4)</f>
        <v>1080</v>
      </c>
      <c r="D4">
        <f>SUM(Январь:Март!H4)</f>
        <v>10.8</v>
      </c>
      <c r="E4">
        <f>SUM(Январь:Март!J4)</f>
        <v>35.791200000000011</v>
      </c>
      <c r="F4">
        <f>SUM(Январь:Март!K4)</f>
        <v>1033.4088000000002</v>
      </c>
    </row>
    <row r="5" spans="1:6" x14ac:dyDescent="0.3">
      <c r="A5" s="4">
        <v>3</v>
      </c>
      <c r="B5" t="s">
        <v>7</v>
      </c>
      <c r="C5">
        <f>SUM(Январь:Март!G5)</f>
        <v>936</v>
      </c>
      <c r="D5">
        <f>SUM(Январь:Март!H5)</f>
        <v>9.36</v>
      </c>
      <c r="E5">
        <f>SUM(Январь:Март!J5)</f>
        <v>-12.153599999999997</v>
      </c>
      <c r="F5">
        <f>SUM(Январь:Март!K5)</f>
        <v>938.79359999999997</v>
      </c>
    </row>
    <row r="6" spans="1:6" x14ac:dyDescent="0.3">
      <c r="A6" s="4">
        <v>4</v>
      </c>
      <c r="B6" t="s">
        <v>8</v>
      </c>
      <c r="C6">
        <f>SUM(Январь:Март!G6)</f>
        <v>1344</v>
      </c>
      <c r="D6">
        <f>SUM(Январь:Март!H6)</f>
        <v>13.44</v>
      </c>
      <c r="E6">
        <f>SUM(Январь:Март!J6)</f>
        <v>67.154399999999995</v>
      </c>
      <c r="F6">
        <f>SUM(Январь:Март!K6)</f>
        <v>1263.4056</v>
      </c>
    </row>
    <row r="7" spans="1:6" x14ac:dyDescent="0.3">
      <c r="A7" s="4">
        <v>5</v>
      </c>
      <c r="B7" t="s">
        <v>9</v>
      </c>
      <c r="C7">
        <f>SUM(Январь:Март!G7)</f>
        <v>2073.6</v>
      </c>
      <c r="D7">
        <f>SUM(Январь:Март!H7)</f>
        <v>20.736000000000001</v>
      </c>
      <c r="E7">
        <f>SUM(Январь:Март!J7)</f>
        <v>184.66847999999996</v>
      </c>
      <c r="F7">
        <f>SUM(Январь:Март!K7)</f>
        <v>1868.1955199999998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Январь</vt:lpstr>
      <vt:lpstr>Февраль</vt:lpstr>
      <vt:lpstr>Март</vt:lpstr>
      <vt:lpstr>1 квартал 2022 года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 Brat</dc:creator>
  <cp:lastModifiedBy>Vito Brat</cp:lastModifiedBy>
  <dcterms:created xsi:type="dcterms:W3CDTF">2015-06-05T18:19:34Z</dcterms:created>
  <dcterms:modified xsi:type="dcterms:W3CDTF">2022-09-10T07:33:08Z</dcterms:modified>
</cp:coreProperties>
</file>