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. School\EE ITS S2\DOPF\matpower6.0\matpower 9 - PV, ES, multi abal, coba 30\"/>
    </mc:Choice>
  </mc:AlternateContent>
  <bookViews>
    <workbookView xWindow="480" yWindow="450" windowWidth="11205" windowHeight="7695" activeTab="1"/>
  </bookViews>
  <sheets>
    <sheet name="Sheet1" sheetId="1" r:id="rId1"/>
    <sheet name="Data PV" sheetId="2" r:id="rId2"/>
    <sheet name="Data WT" sheetId="3" r:id="rId3"/>
    <sheet name="Data Batery" sheetId="4" r:id="rId4"/>
    <sheet name="Sheet2" sheetId="5" r:id="rId5"/>
  </sheets>
  <calcPr calcId="152511"/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5" i="2"/>
  <c r="K10" i="2"/>
  <c r="K11" i="2" l="1"/>
  <c r="K12" i="2"/>
  <c r="K13" i="2"/>
  <c r="K14" i="2"/>
  <c r="K15" i="2"/>
  <c r="K16" i="2"/>
  <c r="K17" i="2"/>
  <c r="K18" i="2"/>
  <c r="K19" i="2"/>
  <c r="K20" i="2"/>
  <c r="K21" i="2"/>
  <c r="M6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5" i="2"/>
  <c r="F29" i="3" l="1"/>
  <c r="K6" i="2" l="1"/>
  <c r="K7" i="2"/>
  <c r="K8" i="2"/>
  <c r="K9" i="2"/>
  <c r="K22" i="2"/>
  <c r="K23" i="2"/>
  <c r="K24" i="2"/>
  <c r="K25" i="2"/>
  <c r="K26" i="2"/>
  <c r="K27" i="2"/>
  <c r="K28" i="2"/>
  <c r="K5" i="2"/>
  <c r="F8" i="3" l="1"/>
  <c r="F9" i="3"/>
  <c r="G9" i="3" s="1"/>
  <c r="H9" i="3" s="1"/>
  <c r="F10" i="3"/>
  <c r="F11" i="3"/>
  <c r="F12" i="3"/>
  <c r="G12" i="3" s="1"/>
  <c r="H12" i="3" s="1"/>
  <c r="F13" i="3"/>
  <c r="G13" i="3" s="1"/>
  <c r="H13" i="3" s="1"/>
  <c r="F14" i="3"/>
  <c r="F15" i="3"/>
  <c r="F16" i="3"/>
  <c r="G16" i="3" s="1"/>
  <c r="H16" i="3" s="1"/>
  <c r="F17" i="3"/>
  <c r="G17" i="3" s="1"/>
  <c r="H17" i="3" s="1"/>
  <c r="F18" i="3"/>
  <c r="F19" i="3"/>
  <c r="F20" i="3"/>
  <c r="G20" i="3" s="1"/>
  <c r="H20" i="3" s="1"/>
  <c r="F21" i="3"/>
  <c r="G21" i="3" s="1"/>
  <c r="H21" i="3" s="1"/>
  <c r="F22" i="3"/>
  <c r="F23" i="3"/>
  <c r="F24" i="3"/>
  <c r="G24" i="3" s="1"/>
  <c r="H24" i="3" s="1"/>
  <c r="G25" i="3"/>
  <c r="H25" i="3" s="1"/>
  <c r="G28" i="3"/>
  <c r="H28" i="3" s="1"/>
  <c r="G29" i="3"/>
  <c r="H29" i="3" s="1"/>
  <c r="F7" i="3"/>
  <c r="G8" i="3"/>
  <c r="H8" i="3" s="1"/>
  <c r="G10" i="3"/>
  <c r="H10" i="3" s="1"/>
  <c r="G11" i="3"/>
  <c r="H11" i="3" s="1"/>
  <c r="G14" i="3"/>
  <c r="H14" i="3" s="1"/>
  <c r="G15" i="3"/>
  <c r="H15" i="3" s="1"/>
  <c r="G18" i="3"/>
  <c r="H18" i="3" s="1"/>
  <c r="G19" i="3"/>
  <c r="H19" i="3" s="1"/>
  <c r="G22" i="3"/>
  <c r="H22" i="3" s="1"/>
  <c r="G23" i="3"/>
  <c r="H23" i="3" s="1"/>
  <c r="G26" i="3"/>
  <c r="H26" i="3" s="1"/>
  <c r="G27" i="3"/>
  <c r="H27" i="3" s="1"/>
  <c r="G30" i="3"/>
  <c r="H30" i="3" s="1"/>
  <c r="G7" i="3"/>
  <c r="H7" i="3" s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5" i="2"/>
  <c r="J6" i="2" l="1"/>
  <c r="J22" i="2"/>
  <c r="J26" i="2"/>
  <c r="J5" i="2"/>
  <c r="J7" i="2"/>
  <c r="J8" i="2"/>
  <c r="J9" i="2"/>
  <c r="J23" i="2"/>
  <c r="J24" i="2"/>
  <c r="J25" i="2"/>
  <c r="J27" i="2"/>
  <c r="J28" i="2"/>
  <c r="J12" i="3" l="1"/>
  <c r="E10" i="2"/>
  <c r="F10" i="2" s="1"/>
  <c r="G10" i="2" s="1"/>
  <c r="J10" i="2" s="1"/>
  <c r="F22" i="2"/>
  <c r="E22" i="2"/>
  <c r="E31" i="2"/>
  <c r="E11" i="2" l="1"/>
  <c r="F11" i="2" s="1"/>
  <c r="G11" i="2" s="1"/>
  <c r="J11" i="2" s="1"/>
  <c r="E13" i="2"/>
  <c r="F13" i="2" s="1"/>
  <c r="G13" i="2" s="1"/>
  <c r="J13" i="2" s="1"/>
  <c r="E14" i="2"/>
  <c r="F14" i="2" s="1"/>
  <c r="G14" i="2" s="1"/>
  <c r="J14" i="2" s="1"/>
  <c r="E15" i="2"/>
  <c r="F15" i="2" s="1"/>
  <c r="G15" i="2" s="1"/>
  <c r="J15" i="2" s="1"/>
  <c r="E16" i="2"/>
  <c r="F16" i="2" s="1"/>
  <c r="G16" i="2" s="1"/>
  <c r="J16" i="2" s="1"/>
  <c r="E17" i="2"/>
  <c r="F17" i="2" s="1"/>
  <c r="G17" i="2" s="1"/>
  <c r="J17" i="2" s="1"/>
  <c r="E18" i="2"/>
  <c r="F18" i="2" s="1"/>
  <c r="G18" i="2" s="1"/>
  <c r="J18" i="2" s="1"/>
  <c r="E19" i="2"/>
  <c r="F19" i="2" s="1"/>
  <c r="G19" i="2" s="1"/>
  <c r="J19" i="2" s="1"/>
  <c r="E20" i="2"/>
  <c r="F20" i="2" s="1"/>
  <c r="G20" i="2" s="1"/>
  <c r="J20" i="2" s="1"/>
  <c r="E21" i="2"/>
  <c r="F21" i="2" s="1"/>
  <c r="G21" i="2" s="1"/>
  <c r="J21" i="2" s="1"/>
  <c r="E12" i="2"/>
  <c r="F12" i="2" s="1"/>
  <c r="G12" i="2" s="1"/>
  <c r="J12" i="2" s="1"/>
</calcChain>
</file>

<file path=xl/sharedStrings.xml><?xml version="1.0" encoding="utf-8"?>
<sst xmlns="http://schemas.openxmlformats.org/spreadsheetml/2006/main" count="135" uniqueCount="103">
  <si>
    <t>time</t>
  </si>
  <si>
    <t>angin</t>
  </si>
  <si>
    <t>solar</t>
  </si>
  <si>
    <t>suhu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</si>
  <si>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</si>
  <si>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</si>
  <si>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</si>
  <si>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</si>
  <si>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</si>
  <si>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</si>
  <si>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</si>
  <si>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</si>
  <si>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08.00</t>
  </si>
  <si>
    <t>09.00</t>
  </si>
  <si>
    <t>Isc (A)</t>
  </si>
  <si>
    <t>V oc (V)</t>
  </si>
  <si>
    <t>Jam</t>
  </si>
  <si>
    <t>07.00</t>
  </si>
  <si>
    <t>FF</t>
  </si>
  <si>
    <t>Fill factor</t>
  </si>
  <si>
    <t>Pout</t>
  </si>
  <si>
    <r>
      <t>P</t>
    </r>
    <r>
      <rPr>
        <vertAlign val="subscript"/>
        <sz val="12"/>
        <color theme="1"/>
        <rFont val="Times New Roman"/>
        <family val="1"/>
      </rPr>
      <t>out</t>
    </r>
    <r>
      <rPr>
        <sz val="12"/>
        <color theme="1"/>
        <rFont val="Times New Roman"/>
        <family val="1"/>
      </rPr>
      <t xml:space="preserve"> = V</t>
    </r>
    <r>
      <rPr>
        <vertAlign val="subscript"/>
        <sz val="12"/>
        <color theme="1"/>
        <rFont val="Times New Roman"/>
        <family val="1"/>
      </rPr>
      <t>oc</t>
    </r>
    <r>
      <rPr>
        <sz val="12"/>
        <color theme="1"/>
        <rFont val="Times New Roman"/>
        <family val="1"/>
      </rPr>
      <t xml:space="preserve"> x I</t>
    </r>
    <r>
      <rPr>
        <vertAlign val="subscript"/>
        <sz val="12"/>
        <color theme="1"/>
        <rFont val="Times New Roman"/>
        <family val="1"/>
      </rPr>
      <t>sc</t>
    </r>
    <r>
      <rPr>
        <sz val="12"/>
        <color theme="1"/>
        <rFont val="Times New Roman"/>
        <family val="1"/>
      </rPr>
      <t xml:space="preserve"> x FF</t>
    </r>
  </si>
  <si>
    <r>
      <t>FF = V</t>
    </r>
    <r>
      <rPr>
        <vertAlign val="subscript"/>
        <sz val="12"/>
        <color theme="1"/>
        <rFont val="Times New Roman"/>
        <family val="1"/>
      </rPr>
      <t>oc</t>
    </r>
    <r>
      <rPr>
        <sz val="12"/>
        <color theme="1"/>
        <rFont val="Times New Roman"/>
        <family val="1"/>
      </rPr>
      <t xml:space="preserve"> – ln (V</t>
    </r>
    <r>
      <rPr>
        <vertAlign val="subscript"/>
        <sz val="12"/>
        <color theme="1"/>
        <rFont val="Times New Roman"/>
        <family val="1"/>
      </rPr>
      <t>oc</t>
    </r>
    <r>
      <rPr>
        <sz val="12"/>
        <color theme="1"/>
        <rFont val="Times New Roman"/>
        <family val="1"/>
      </rPr>
      <t xml:space="preserve"> + 0.72) / V</t>
    </r>
    <r>
      <rPr>
        <vertAlign val="subscript"/>
        <sz val="12"/>
        <color theme="1"/>
        <rFont val="Times New Roman"/>
        <family val="1"/>
      </rPr>
      <t>o c</t>
    </r>
    <r>
      <rPr>
        <sz val="12"/>
        <color theme="1"/>
        <rFont val="Times New Roman"/>
        <family val="1"/>
      </rPr>
      <t xml:space="preserve"> </t>
    </r>
    <r>
      <rPr>
        <vertAlign val="sub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+ 1</t>
    </r>
  </si>
  <si>
    <t>5 TG</t>
  </si>
  <si>
    <t>5 STG</t>
  </si>
  <si>
    <t>5STG</t>
  </si>
  <si>
    <t>5 S</t>
  </si>
  <si>
    <t>6s</t>
  </si>
  <si>
    <t>8stg</t>
  </si>
  <si>
    <t>10stg</t>
  </si>
  <si>
    <t>10tg</t>
  </si>
  <si>
    <t>11ttl</t>
  </si>
  <si>
    <t>11t</t>
  </si>
  <si>
    <t>14t</t>
  </si>
  <si>
    <t>16ttl</t>
  </si>
  <si>
    <t>18ttl</t>
  </si>
  <si>
    <t>14ttl</t>
  </si>
  <si>
    <t>13ttl</t>
  </si>
  <si>
    <t>13t</t>
  </si>
  <si>
    <t>10ttl</t>
  </si>
  <si>
    <t>km/jam</t>
  </si>
  <si>
    <t>m/s</t>
  </si>
  <si>
    <t>Data Kecepatan Angin 1 Oktober 2014 kota surabaya</t>
  </si>
  <si>
    <t>Pengambilan data irradiasi di Politeknik Elektronika Negeri Surabaya</t>
  </si>
  <si>
    <t>koef =</t>
  </si>
  <si>
    <t>01.00</t>
  </si>
  <si>
    <t>02.00</t>
  </si>
  <si>
    <t>03.00</t>
  </si>
  <si>
    <t>04.00</t>
  </si>
  <si>
    <t>05.00</t>
  </si>
  <si>
    <t>06.00</t>
  </si>
  <si>
    <t>irradiasi</t>
  </si>
  <si>
    <t xml:space="preserve">luas PV = </t>
  </si>
  <si>
    <t>18.00</t>
  </si>
  <si>
    <t>19.00</t>
  </si>
  <si>
    <t>20.00</t>
  </si>
  <si>
    <t>21.00</t>
  </si>
  <si>
    <t>22.00</t>
  </si>
  <si>
    <t>23.00</t>
  </si>
  <si>
    <t>24.00</t>
  </si>
  <si>
    <t>SOC</t>
  </si>
  <si>
    <t>SOCmin</t>
  </si>
  <si>
    <t>Pexcess</t>
  </si>
  <si>
    <t>Battery Full</t>
  </si>
  <si>
    <t>Battery Empty</t>
  </si>
  <si>
    <t>Battery Case 1</t>
  </si>
  <si>
    <t>Battery Case2</t>
  </si>
  <si>
    <t>Battery Case 3</t>
  </si>
  <si>
    <t>SOCstp/max</t>
  </si>
  <si>
    <t>Pcha</t>
  </si>
  <si>
    <t>Pdischa</t>
  </si>
  <si>
    <t>waktu</t>
  </si>
  <si>
    <t>Pbat</t>
  </si>
  <si>
    <t>Cbat</t>
  </si>
  <si>
    <t>Ah</t>
  </si>
  <si>
    <t>V</t>
  </si>
  <si>
    <t>Vbat</t>
  </si>
  <si>
    <r>
      <t>Level Battery</t>
    </r>
    <r>
      <rPr>
        <sz val="10"/>
        <color rgb="FF363636"/>
        <rFont val="Times New Roman"/>
        <family val="1"/>
      </rPr>
      <t xml:space="preserve"> (%)</t>
    </r>
  </si>
  <si>
    <r>
      <t xml:space="preserve">12 V Battery </t>
    </r>
    <r>
      <rPr>
        <sz val="10"/>
        <color rgb="FF363636"/>
        <rFont val="Times New Roman"/>
        <family val="1"/>
      </rPr>
      <t>(V)</t>
    </r>
  </si>
  <si>
    <t>12.7</t>
  </si>
  <si>
    <t>12.5</t>
  </si>
  <si>
    <t>12.42</t>
  </si>
  <si>
    <t>12.32</t>
  </si>
  <si>
    <t>12.20</t>
  </si>
  <si>
    <t>12.06</t>
  </si>
  <si>
    <t>11.9</t>
  </si>
  <si>
    <t>11.75</t>
  </si>
  <si>
    <t>11.58</t>
  </si>
  <si>
    <t>11.31</t>
  </si>
  <si>
    <t>10.5</t>
  </si>
  <si>
    <t>energy</t>
  </si>
  <si>
    <t>SOCmax</t>
  </si>
  <si>
    <t>Pstc</t>
  </si>
  <si>
    <t>Gstc</t>
  </si>
  <si>
    <t>k</t>
  </si>
  <si>
    <t>Tr</t>
  </si>
  <si>
    <t>Ppv (1) W</t>
  </si>
  <si>
    <t>Pwt (1) W</t>
  </si>
  <si>
    <t>Pwt (1) kW</t>
  </si>
  <si>
    <t>Ppv (1) kW</t>
  </si>
  <si>
    <t>MW</t>
  </si>
  <si>
    <t>500 unit (kw)</t>
  </si>
  <si>
    <t>250 unit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</si>
</sst>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0.000"/>
    <numFmt numFmtId="166" formatCode="0.0000"/>
  </numFmts>
  <fonts count="7" x14ac:knownFonts="1">
    <font>
      <sz val="11"/>
      <color theme="1"/>
      <name val="Calibri"/>
      <family val="2"/>
      <charset val="1"/>
      <scheme val="minor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i/>
      <sz val="10"/>
      <color rgb="FF363636"/>
      <name val="Times New Roman"/>
      <family val="1"/>
    </font>
    <font>
      <sz val="10"/>
      <color rgb="FF363636"/>
      <name val="Times New Roman"/>
      <family val="1"/>
    </font>
    <font>
      <b/>
      <sz val="10"/>
      <color rgb="FF363636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64" fontId="1" fillId="6" borderId="1" xfId="0" applyNumberFormat="1" applyFont="1" applyFill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2" fillId="0" borderId="0" xfId="0" applyNumberFormat="1" applyFont="1"/>
    <xf numFmtId="0" fontId="2" fillId="0" borderId="1" xfId="0" applyFont="1" applyBorder="1"/>
    <xf numFmtId="166" fontId="2" fillId="0" borderId="1" xfId="0" applyNumberFormat="1" applyFont="1" applyBorder="1"/>
    <xf numFmtId="0" fontId="2" fillId="0" borderId="0" xfId="0" applyFont="1" applyBorder="1"/>
    <xf numFmtId="166" fontId="2" fillId="0" borderId="0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id-ID" sz="1400"/>
              <a:t>Karakteristik Radiasi</a:t>
            </a:r>
            <a:r>
              <a:rPr lang="id-ID" sz="1400" baseline="0"/>
              <a:t> Sinar Matahari</a:t>
            </a:r>
            <a:endParaRPr lang="id-ID" sz="14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'Data PV'!$B$5:$B$28</c:f>
              <c:strCache>
                <c:ptCount val="24"/>
                <c:pt idx="0">
                  <c:v>01.00</c:v>
                </c:pt>
                <c:pt idx="1">
                  <c:v>02.00</c:v>
                </c:pt>
                <c:pt idx="2">
                  <c:v>03.00</c:v>
                </c:pt>
                <c:pt idx="3">
                  <c:v>04.00</c:v>
                </c:pt>
                <c:pt idx="4">
                  <c:v>05.00</c:v>
                </c:pt>
                <c:pt idx="5">
                  <c:v>06.00</c:v>
                </c:pt>
                <c:pt idx="6">
                  <c:v>07.00</c:v>
                </c:pt>
                <c:pt idx="7">
                  <c:v>08.00</c:v>
                </c:pt>
                <c:pt idx="8">
                  <c:v>09.00</c:v>
                </c:pt>
                <c:pt idx="9">
                  <c:v>10.00</c:v>
                </c:pt>
                <c:pt idx="10">
                  <c:v>11.00</c:v>
                </c:pt>
                <c:pt idx="11">
                  <c:v>12.00</c:v>
                </c:pt>
                <c:pt idx="12">
                  <c:v>13.00</c:v>
                </c:pt>
                <c:pt idx="13">
                  <c:v>14.00</c:v>
                </c:pt>
                <c:pt idx="14">
                  <c:v>15.00</c:v>
                </c:pt>
                <c:pt idx="15">
                  <c:v>16.00</c:v>
                </c:pt>
                <c:pt idx="16">
                  <c:v>17.00</c:v>
                </c:pt>
                <c:pt idx="17">
                  <c:v>18.00</c:v>
                </c:pt>
                <c:pt idx="18">
                  <c:v>19.00</c:v>
                </c:pt>
                <c:pt idx="19">
                  <c:v>20.00</c:v>
                </c:pt>
                <c:pt idx="20">
                  <c:v>21.00</c:v>
                </c:pt>
                <c:pt idx="21">
                  <c:v>22.00</c:v>
                </c:pt>
                <c:pt idx="22">
                  <c:v>23.00</c:v>
                </c:pt>
                <c:pt idx="23">
                  <c:v>24.00</c:v>
                </c:pt>
              </c:strCache>
            </c:strRef>
          </c:xVal>
          <c:yVal>
            <c:numRef>
              <c:f>'Data PV'!$G$5:$G$28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171.67512244856829</c:v>
                </c:pt>
                <c:pt idx="6">
                  <c:v>503.39403373009026</c:v>
                </c:pt>
                <c:pt idx="7">
                  <c:v>763.63212442115685</c:v>
                </c:pt>
                <c:pt idx="8">
                  <c:v>1085.3877027061073</c:v>
                </c:pt>
                <c:pt idx="9">
                  <c:v>1337.1036560686007</c:v>
                </c:pt>
                <c:pt idx="10">
                  <c:v>1359.3534882689958</c:v>
                </c:pt>
                <c:pt idx="11">
                  <c:v>1461.0552622387559</c:v>
                </c:pt>
                <c:pt idx="12">
                  <c:v>1112.4312586687413</c:v>
                </c:pt>
                <c:pt idx="13">
                  <c:v>362.56698236638096</c:v>
                </c:pt>
                <c:pt idx="14">
                  <c:v>444.8310256992242</c:v>
                </c:pt>
                <c:pt idx="15">
                  <c:v>198.82087815258785</c:v>
                </c:pt>
                <c:pt idx="16">
                  <c:v>99.533286432781964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9815216"/>
        <c:axId val="-1379816848"/>
      </c:scatterChart>
      <c:valAx>
        <c:axId val="-1379815216"/>
        <c:scaling>
          <c:orientation val="minMax"/>
          <c:max val="24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Jam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1379816848"/>
        <c:crosses val="autoZero"/>
        <c:crossBetween val="midCat"/>
      </c:valAx>
      <c:valAx>
        <c:axId val="-137981684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Radiasi Sinar Matahari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37981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Karakteristik Temperatur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065817890136487"/>
          <c:y val="0.17956688142904181"/>
          <c:w val="0.78097165980853267"/>
          <c:h val="0.5055139288467582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'Data PV'!$H$4</c:f>
              <c:strCache>
                <c:ptCount val="1"/>
                <c:pt idx="0">
                  <c:v>suhu</c:v>
                </c:pt>
              </c:strCache>
            </c:strRef>
          </c:tx>
          <c:marker>
            <c:symbol val="none"/>
          </c:marker>
          <c:xVal>
            <c:strRef>
              <c:f>'Data PV'!$B$5:$B$28</c:f>
              <c:strCache>
                <c:ptCount val="24"/>
                <c:pt idx="0">
                  <c:v>01.00</c:v>
                </c:pt>
                <c:pt idx="1">
                  <c:v>02.00</c:v>
                </c:pt>
                <c:pt idx="2">
                  <c:v>03.00</c:v>
                </c:pt>
                <c:pt idx="3">
                  <c:v>04.00</c:v>
                </c:pt>
                <c:pt idx="4">
                  <c:v>05.00</c:v>
                </c:pt>
                <c:pt idx="5">
                  <c:v>06.00</c:v>
                </c:pt>
                <c:pt idx="6">
                  <c:v>07.00</c:v>
                </c:pt>
                <c:pt idx="7">
                  <c:v>08.00</c:v>
                </c:pt>
                <c:pt idx="8">
                  <c:v>09.00</c:v>
                </c:pt>
                <c:pt idx="9">
                  <c:v>10.00</c:v>
                </c:pt>
                <c:pt idx="10">
                  <c:v>11.00</c:v>
                </c:pt>
                <c:pt idx="11">
                  <c:v>12.00</c:v>
                </c:pt>
                <c:pt idx="12">
                  <c:v>13.00</c:v>
                </c:pt>
                <c:pt idx="13">
                  <c:v>14.00</c:v>
                </c:pt>
                <c:pt idx="14">
                  <c:v>15.00</c:v>
                </c:pt>
                <c:pt idx="15">
                  <c:v>16.00</c:v>
                </c:pt>
                <c:pt idx="16">
                  <c:v>17.00</c:v>
                </c:pt>
                <c:pt idx="17">
                  <c:v>18.00</c:v>
                </c:pt>
                <c:pt idx="18">
                  <c:v>19.00</c:v>
                </c:pt>
                <c:pt idx="19">
                  <c:v>20.00</c:v>
                </c:pt>
                <c:pt idx="20">
                  <c:v>21.00</c:v>
                </c:pt>
                <c:pt idx="21">
                  <c:v>22.00</c:v>
                </c:pt>
                <c:pt idx="22">
                  <c:v>23.00</c:v>
                </c:pt>
                <c:pt idx="23">
                  <c:v>24.00</c:v>
                </c:pt>
              </c:strCache>
            </c:strRef>
          </c:xVal>
          <c:yVal>
            <c:numRef>
              <c:f>'Data PV'!$H$5:$H$28</c:f>
              <c:numCache>
                <c:formatCode>General</c:formatCode>
                <c:ptCount val="24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35</c:v>
                </c:pt>
                <c:pt idx="11">
                  <c:v>35</c:v>
                </c:pt>
                <c:pt idx="12">
                  <c:v>34</c:v>
                </c:pt>
                <c:pt idx="13">
                  <c:v>35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26</c:v>
                </c:pt>
                <c:pt idx="23">
                  <c:v>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9821200"/>
        <c:axId val="-1379820656"/>
      </c:scatterChart>
      <c:valAx>
        <c:axId val="-1379821200"/>
        <c:scaling>
          <c:orientation val="minMax"/>
          <c:max val="24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Jam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1379820656"/>
        <c:crosses val="autoZero"/>
        <c:crossBetween val="midCat"/>
      </c:valAx>
      <c:valAx>
        <c:axId val="-1379820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Suhu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379821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Kecepatan Angin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'Data WT'!$B$7:$B$30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WT'!$E$7:$E$30</c:f>
              <c:numCache>
                <c:formatCode>General</c:formatCode>
                <c:ptCount val="24"/>
                <c:pt idx="0">
                  <c:v>3.2</c:v>
                </c:pt>
                <c:pt idx="1">
                  <c:v>5.8</c:v>
                </c:pt>
                <c:pt idx="2">
                  <c:v>5.9</c:v>
                </c:pt>
                <c:pt idx="3">
                  <c:v>6</c:v>
                </c:pt>
                <c:pt idx="4">
                  <c:v>5.2</c:v>
                </c:pt>
                <c:pt idx="5">
                  <c:v>4.5999999999999996</c:v>
                </c:pt>
                <c:pt idx="6">
                  <c:v>6.9</c:v>
                </c:pt>
                <c:pt idx="7">
                  <c:v>8.1999999999999993</c:v>
                </c:pt>
                <c:pt idx="8">
                  <c:v>7.6</c:v>
                </c:pt>
                <c:pt idx="9">
                  <c:v>7.2</c:v>
                </c:pt>
                <c:pt idx="10">
                  <c:v>6.3</c:v>
                </c:pt>
                <c:pt idx="11">
                  <c:v>7.3</c:v>
                </c:pt>
                <c:pt idx="12">
                  <c:v>6.8</c:v>
                </c:pt>
                <c:pt idx="13">
                  <c:v>6</c:v>
                </c:pt>
                <c:pt idx="14">
                  <c:v>5.6</c:v>
                </c:pt>
                <c:pt idx="15">
                  <c:v>6.8</c:v>
                </c:pt>
                <c:pt idx="16">
                  <c:v>4.0999999999999996</c:v>
                </c:pt>
                <c:pt idx="17">
                  <c:v>3.6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2</c:v>
                </c:pt>
                <c:pt idx="22">
                  <c:v>3</c:v>
                </c:pt>
                <c:pt idx="23">
                  <c:v>2.7777777779999999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9822288"/>
        <c:axId val="-1379810320"/>
      </c:scatterChart>
      <c:valAx>
        <c:axId val="-1379822288"/>
        <c:scaling>
          <c:orientation val="minMax"/>
          <c:max val="24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Jam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379810320"/>
        <c:crosses val="autoZero"/>
        <c:crossBetween val="midCat"/>
      </c:valAx>
      <c:valAx>
        <c:axId val="-1379810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Kecepatan</a:t>
                </a:r>
                <a:r>
                  <a:rPr lang="id-ID" baseline="0"/>
                  <a:t> Angin (m/s)</a:t>
                </a: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379822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291134</xdr:colOff>
      <xdr:row>4</xdr:row>
      <xdr:rowOff>16565</xdr:rowOff>
    </xdr:from>
    <xdr:to>
      <xdr:col>22</xdr:col>
      <xdr:colOff>298174</xdr:colOff>
      <xdr:row>15</xdr:row>
      <xdr:rowOff>91315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464862</xdr:colOff>
      <xdr:row>16</xdr:row>
      <xdr:rowOff>146497</xdr:rowOff>
    </xdr:from>
    <xdr:to>
      <xdr:col>22</xdr:col>
      <xdr:colOff>485568</xdr:colOff>
      <xdr:row>27</xdr:row>
      <xdr:rowOff>200643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566737</xdr:colOff>
      <xdr:row>2</xdr:row>
      <xdr:rowOff>157162</xdr:rowOff>
    </xdr:from>
    <xdr:to>
      <xdr:col>20</xdr:col>
      <xdr:colOff>444500</xdr:colOff>
      <xdr:row>18</xdr:row>
      <xdr:rowOff>52916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J5" sqref="J5"/>
    </sheetView>
  </sheetViews>
  <sheetFormatPr defaultRowHeight="15" x14ac:dyDescent="0.25"/>
  <cols>
    <col min="4" max="4" width="11.14062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s="1">
        <v>1</v>
      </c>
      <c r="B2" s="5">
        <v>6.1732800000000001</v>
      </c>
      <c r="C2" s="3">
        <v>0</v>
      </c>
      <c r="D2" s="4">
        <v>23</v>
      </c>
    </row>
    <row r="3" spans="1:4" x14ac:dyDescent="0.25">
      <c r="A3" s="1">
        <v>2</v>
      </c>
      <c r="B3" s="5">
        <v>5.1444000000000001</v>
      </c>
      <c r="C3" s="3">
        <v>0</v>
      </c>
      <c r="D3" s="4">
        <v>22.5</v>
      </c>
    </row>
    <row r="4" spans="1:4" x14ac:dyDescent="0.25">
      <c r="A4" s="1">
        <v>3</v>
      </c>
      <c r="B4" s="5">
        <v>3.0866400000000001</v>
      </c>
      <c r="C4" s="3">
        <v>0</v>
      </c>
      <c r="D4" s="4">
        <v>22.5</v>
      </c>
    </row>
    <row r="5" spans="1:4" x14ac:dyDescent="0.25">
      <c r="A5" s="1">
        <v>4</v>
      </c>
      <c r="B5" s="5">
        <v>4.1155200000000001</v>
      </c>
      <c r="C5" s="3">
        <v>0</v>
      </c>
      <c r="D5" s="4">
        <v>22.5</v>
      </c>
    </row>
    <row r="6" spans="1:4" x14ac:dyDescent="0.25">
      <c r="A6" s="1">
        <v>5</v>
      </c>
      <c r="B6" s="5">
        <v>2.5722</v>
      </c>
      <c r="C6" s="3">
        <v>0</v>
      </c>
      <c r="D6" s="4">
        <v>22</v>
      </c>
    </row>
    <row r="7" spans="1:4" x14ac:dyDescent="0.25">
      <c r="A7" s="1">
        <v>6</v>
      </c>
      <c r="B7" s="5">
        <v>4.1155200000000001</v>
      </c>
      <c r="C7" s="3">
        <v>0</v>
      </c>
      <c r="D7" s="4">
        <v>22.5</v>
      </c>
    </row>
    <row r="8" spans="1:4" x14ac:dyDescent="0.25">
      <c r="A8" s="1">
        <v>7</v>
      </c>
      <c r="B8" s="5">
        <v>5.1444000000000001</v>
      </c>
      <c r="C8" s="3">
        <v>25</v>
      </c>
      <c r="D8" s="4">
        <v>22.5</v>
      </c>
    </row>
    <row r="9" spans="1:4" x14ac:dyDescent="0.25">
      <c r="A9" s="1">
        <v>8</v>
      </c>
      <c r="B9" s="5">
        <v>3.0866400000000001</v>
      </c>
      <c r="C9" s="3">
        <v>40</v>
      </c>
      <c r="D9" s="4">
        <v>22.8</v>
      </c>
    </row>
    <row r="10" spans="1:4" x14ac:dyDescent="0.25">
      <c r="A10" s="1">
        <v>9</v>
      </c>
      <c r="B10" s="5">
        <v>4.1155200000000001</v>
      </c>
      <c r="C10" s="3">
        <v>50</v>
      </c>
      <c r="D10" s="4">
        <v>24</v>
      </c>
    </row>
    <row r="11" spans="1:4" x14ac:dyDescent="0.25">
      <c r="A11" s="1">
        <v>10</v>
      </c>
      <c r="B11" s="5">
        <v>4.1155200000000001</v>
      </c>
      <c r="C11" s="3">
        <v>100</v>
      </c>
      <c r="D11" s="4">
        <v>25</v>
      </c>
    </row>
    <row r="12" spans="1:4" x14ac:dyDescent="0.25">
      <c r="A12" s="1">
        <v>11</v>
      </c>
      <c r="B12" s="5">
        <v>4.1155200000000001</v>
      </c>
      <c r="C12" s="3">
        <v>400</v>
      </c>
      <c r="D12" s="4">
        <v>27.5</v>
      </c>
    </row>
    <row r="13" spans="1:4" x14ac:dyDescent="0.25">
      <c r="A13" s="1">
        <v>12</v>
      </c>
      <c r="B13" s="5">
        <v>5.1444000000000001</v>
      </c>
      <c r="C13" s="3">
        <v>700</v>
      </c>
      <c r="D13" s="4">
        <v>30</v>
      </c>
    </row>
    <row r="14" spans="1:4" x14ac:dyDescent="0.25">
      <c r="A14" s="1">
        <v>13</v>
      </c>
      <c r="B14" s="5">
        <v>6.1732800000000001</v>
      </c>
      <c r="C14" s="3">
        <v>770</v>
      </c>
      <c r="D14" s="4">
        <v>32</v>
      </c>
    </row>
    <row r="15" spans="1:4" x14ac:dyDescent="0.25">
      <c r="A15" s="1">
        <v>14</v>
      </c>
      <c r="B15" s="5">
        <v>6.1732800000000001</v>
      </c>
      <c r="C15" s="3">
        <v>700</v>
      </c>
      <c r="D15" s="4">
        <v>32</v>
      </c>
    </row>
    <row r="16" spans="1:4" x14ac:dyDescent="0.25">
      <c r="A16" s="1">
        <v>15</v>
      </c>
      <c r="B16" s="5">
        <v>4.1155200000000001</v>
      </c>
      <c r="C16" s="3">
        <v>500</v>
      </c>
      <c r="D16" s="4">
        <v>31</v>
      </c>
    </row>
    <row r="17" spans="1:4" x14ac:dyDescent="0.25">
      <c r="A17" s="1">
        <v>16</v>
      </c>
      <c r="B17" s="5">
        <v>4.1155200000000001</v>
      </c>
      <c r="C17" s="3">
        <v>300</v>
      </c>
      <c r="D17" s="4">
        <v>30</v>
      </c>
    </row>
    <row r="18" spans="1:4" x14ac:dyDescent="0.25">
      <c r="A18" s="1">
        <v>17</v>
      </c>
      <c r="B18" s="5">
        <v>5.1444000000000001</v>
      </c>
      <c r="C18" s="3">
        <v>50</v>
      </c>
      <c r="D18" s="4">
        <v>28</v>
      </c>
    </row>
    <row r="19" spans="1:4" x14ac:dyDescent="0.25">
      <c r="A19" s="1">
        <v>18</v>
      </c>
      <c r="B19" s="5">
        <v>4.1155200000000001</v>
      </c>
      <c r="C19" s="3">
        <v>0</v>
      </c>
      <c r="D19" s="4">
        <v>27.5</v>
      </c>
    </row>
    <row r="20" spans="1:4" x14ac:dyDescent="0.25">
      <c r="A20" s="1">
        <v>19</v>
      </c>
      <c r="B20" s="5">
        <v>6.1732800000000001</v>
      </c>
      <c r="C20" s="3">
        <v>0</v>
      </c>
      <c r="D20" s="4">
        <v>27.5</v>
      </c>
    </row>
    <row r="21" spans="1:4" x14ac:dyDescent="0.25">
      <c r="A21" s="1">
        <v>20</v>
      </c>
      <c r="B21" s="5">
        <v>6.1732800000000001</v>
      </c>
      <c r="C21" s="3">
        <v>0</v>
      </c>
      <c r="D21" s="4">
        <v>27</v>
      </c>
    </row>
    <row r="22" spans="1:4" x14ac:dyDescent="0.25">
      <c r="A22" s="1">
        <v>21</v>
      </c>
      <c r="B22" s="5">
        <v>4.6299599999999996</v>
      </c>
      <c r="C22" s="3">
        <v>0</v>
      </c>
      <c r="D22" s="4">
        <v>26.5</v>
      </c>
    </row>
    <row r="23" spans="1:4" x14ac:dyDescent="0.25">
      <c r="A23" s="1">
        <v>22</v>
      </c>
      <c r="B23" s="5">
        <v>8.2310400000000001</v>
      </c>
      <c r="C23" s="3">
        <v>0</v>
      </c>
      <c r="D23" s="4">
        <v>26</v>
      </c>
    </row>
    <row r="24" spans="1:4" x14ac:dyDescent="0.25">
      <c r="A24" s="1">
        <v>23</v>
      </c>
      <c r="B24" s="5">
        <v>5.1440000000000001</v>
      </c>
      <c r="C24" s="3">
        <v>0</v>
      </c>
      <c r="D24" s="4">
        <v>25</v>
      </c>
    </row>
    <row r="25" spans="1:4" x14ac:dyDescent="0.25">
      <c r="A25" s="1">
        <v>24</v>
      </c>
      <c r="B25" s="5">
        <v>3.0863999999999998</v>
      </c>
      <c r="C25" s="3">
        <v>0</v>
      </c>
      <c r="D25" s="4">
        <v>24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2"/>
  <sheetViews>
    <sheetView tabSelected="1" topLeftCell="C1" zoomScale="80" zoomScaleNormal="80" workbookViewId="0">
      <selection activeCell="O16" sqref="O16"/>
    </sheetView>
  </sheetViews>
  <sheetFormatPr defaultRowHeight="15.75" x14ac:dyDescent="0.25"/>
  <cols>
    <col min="1" max="3" width="9.140625" style="6"/>
    <col min="4" max="4" width="13.7109375" style="6" customWidth="1"/>
    <col min="5" max="5" width="14.7109375" style="6" customWidth="1"/>
    <col min="6" max="6" width="15.28515625" style="6" customWidth="1"/>
    <col min="7" max="7" width="13" style="6" customWidth="1"/>
    <col min="8" max="8" width="8.85546875" style="6" customWidth="1"/>
    <col min="9" max="9" width="10.7109375" style="6" bestFit="1" customWidth="1"/>
    <col min="10" max="10" width="12.42578125" style="6" customWidth="1"/>
    <col min="11" max="12" width="14.42578125" style="6" customWidth="1"/>
    <col min="13" max="16384" width="9.140625" style="6"/>
  </cols>
  <sheetData>
    <row r="2" spans="2:15" x14ac:dyDescent="0.25">
      <c r="B2" s="25" t="s">
        <v>43</v>
      </c>
      <c r="C2" s="25"/>
      <c r="D2" s="25"/>
      <c r="E2" s="25"/>
      <c r="F2" s="25"/>
      <c r="G2" s="25"/>
      <c r="H2" s="25"/>
    </row>
    <row r="4" spans="2:15" x14ac:dyDescent="0.25">
      <c r="B4" s="11" t="s">
        <v>16</v>
      </c>
      <c r="C4" s="11" t="s">
        <v>15</v>
      </c>
      <c r="D4" s="11" t="s">
        <v>14</v>
      </c>
      <c r="E4" s="11" t="s">
        <v>18</v>
      </c>
      <c r="F4" s="11" t="s">
        <v>20</v>
      </c>
      <c r="G4" s="11" t="s">
        <v>51</v>
      </c>
      <c r="H4" s="11" t="s">
        <v>3</v>
      </c>
      <c r="I4" s="6" t="s">
        <v>96</v>
      </c>
      <c r="J4" s="6" t="s">
        <v>99</v>
      </c>
      <c r="K4" s="6" t="s">
        <v>101</v>
      </c>
      <c r="L4" s="6" t="s">
        <v>102</v>
      </c>
      <c r="M4" s="6" t="s">
        <v>100</v>
      </c>
    </row>
    <row r="5" spans="2:15" x14ac:dyDescent="0.25">
      <c r="B5" s="11" t="s">
        <v>45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26</v>
      </c>
      <c r="I5" s="18">
        <f>(83*(G5/1000)*(1+0.05*(H5-25)))</f>
        <v>0</v>
      </c>
      <c r="J5" s="6">
        <f>I5/1000</f>
        <v>0</v>
      </c>
      <c r="K5" s="6">
        <f>J5*1000</f>
        <v>0</v>
      </c>
      <c r="L5" s="6">
        <f>J5*250</f>
        <v>0</v>
      </c>
      <c r="M5" s="23">
        <f>K5/1000</f>
        <v>0</v>
      </c>
      <c r="N5" s="6" t="s">
        <v>92</v>
      </c>
      <c r="O5" s="6">
        <v>83</v>
      </c>
    </row>
    <row r="6" spans="2:15" x14ac:dyDescent="0.25">
      <c r="B6" s="11" t="s">
        <v>46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25</v>
      </c>
      <c r="I6" s="18">
        <f t="shared" ref="I6:I28" si="0">(83*(G6/1000)*(1+0.05*(H6-25)))</f>
        <v>0</v>
      </c>
      <c r="J6" s="6">
        <f t="shared" ref="J6:J28" si="1">I6/1000</f>
        <v>0</v>
      </c>
      <c r="K6" s="6">
        <f t="shared" ref="K6:K28" si="2">J6*1000</f>
        <v>0</v>
      </c>
      <c r="L6" s="6">
        <f t="shared" ref="L6:L52" si="3">J6*250</f>
        <v>0</v>
      </c>
      <c r="M6" s="23">
        <f t="shared" ref="M6:M28" si="4">K6/1000</f>
        <v>0</v>
      </c>
      <c r="N6" s="6" t="s">
        <v>93</v>
      </c>
      <c r="O6" s="6">
        <v>1000</v>
      </c>
    </row>
    <row r="7" spans="2:15" x14ac:dyDescent="0.25">
      <c r="B7" s="11" t="s">
        <v>47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24</v>
      </c>
      <c r="I7" s="18">
        <f t="shared" si="0"/>
        <v>0</v>
      </c>
      <c r="J7" s="6">
        <f t="shared" si="1"/>
        <v>0</v>
      </c>
      <c r="K7" s="6">
        <f t="shared" si="2"/>
        <v>0</v>
      </c>
      <c r="L7" s="6">
        <f t="shared" si="3"/>
        <v>0</v>
      </c>
      <c r="M7" s="23">
        <f t="shared" si="4"/>
        <v>0</v>
      </c>
      <c r="N7" s="6" t="s">
        <v>94</v>
      </c>
      <c r="O7" s="6">
        <v>-0.5</v>
      </c>
    </row>
    <row r="8" spans="2:15" x14ac:dyDescent="0.25">
      <c r="B8" s="11" t="s">
        <v>48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23</v>
      </c>
      <c r="I8" s="18">
        <f t="shared" si="0"/>
        <v>0</v>
      </c>
      <c r="J8" s="6">
        <f t="shared" si="1"/>
        <v>0</v>
      </c>
      <c r="K8" s="6">
        <f t="shared" si="2"/>
        <v>0</v>
      </c>
      <c r="L8" s="6">
        <f t="shared" si="3"/>
        <v>0</v>
      </c>
      <c r="M8" s="23">
        <f t="shared" si="4"/>
        <v>0</v>
      </c>
      <c r="N8" s="6" t="s">
        <v>95</v>
      </c>
      <c r="O8" s="6">
        <v>25</v>
      </c>
    </row>
    <row r="9" spans="2:15" x14ac:dyDescent="0.25">
      <c r="B9" s="11" t="s">
        <v>49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24</v>
      </c>
      <c r="I9" s="18">
        <f t="shared" si="0"/>
        <v>0</v>
      </c>
      <c r="J9" s="6">
        <f t="shared" si="1"/>
        <v>0</v>
      </c>
      <c r="K9" s="6">
        <f t="shared" si="2"/>
        <v>0</v>
      </c>
      <c r="L9" s="6">
        <f t="shared" si="3"/>
        <v>0</v>
      </c>
      <c r="M9" s="23">
        <f t="shared" si="4"/>
        <v>0</v>
      </c>
    </row>
    <row r="10" spans="2:15" x14ac:dyDescent="0.25">
      <c r="B10" s="11" t="s">
        <v>50</v>
      </c>
      <c r="C10" s="11">
        <v>17.3</v>
      </c>
      <c r="D10" s="11">
        <v>0.4</v>
      </c>
      <c r="E10" s="11">
        <f>C10-LN(C10+0.72)/C10+1</f>
        <v>18.132862297561839</v>
      </c>
      <c r="F10" s="11">
        <f>C10*D10*E10</f>
        <v>125.47940709912794</v>
      </c>
      <c r="G10" s="11">
        <f>F10/E31</f>
        <v>171.67512244856829</v>
      </c>
      <c r="H10" s="11">
        <v>25</v>
      </c>
      <c r="I10" s="18">
        <f t="shared" si="0"/>
        <v>14.249035163231166</v>
      </c>
      <c r="J10" s="6">
        <f t="shared" si="1"/>
        <v>1.4249035163231167E-2</v>
      </c>
      <c r="K10" s="6">
        <f>J10*500</f>
        <v>7.1245175816155832</v>
      </c>
      <c r="L10" s="6">
        <f t="shared" si="3"/>
        <v>3.5622587908077916</v>
      </c>
      <c r="M10" s="23">
        <f t="shared" si="4"/>
        <v>7.1245175816155833E-3</v>
      </c>
    </row>
    <row r="11" spans="2:15" x14ac:dyDescent="0.25">
      <c r="B11" s="11" t="s">
        <v>17</v>
      </c>
      <c r="C11" s="11">
        <v>19.8</v>
      </c>
      <c r="D11" s="11">
        <v>0.9</v>
      </c>
      <c r="E11" s="11">
        <f>C11-LN(C11+0.72)/C11+1</f>
        <v>20.64740403937866</v>
      </c>
      <c r="F11" s="11">
        <f>C11*D11*E11</f>
        <v>367.93673998172773</v>
      </c>
      <c r="G11" s="11">
        <f>F11/E31</f>
        <v>503.39403373009026</v>
      </c>
      <c r="H11" s="11">
        <v>27</v>
      </c>
      <c r="I11" s="18">
        <f t="shared" si="0"/>
        <v>45.959875279557245</v>
      </c>
      <c r="J11" s="6">
        <f t="shared" si="1"/>
        <v>4.5959875279557243E-2</v>
      </c>
      <c r="K11" s="6">
        <f t="shared" ref="K11:K21" si="5">J11*500</f>
        <v>22.979937639778623</v>
      </c>
      <c r="L11" s="6">
        <f t="shared" si="3"/>
        <v>11.489968819889311</v>
      </c>
      <c r="M11" s="23">
        <f t="shared" si="4"/>
        <v>2.2979937639778621E-2</v>
      </c>
    </row>
    <row r="12" spans="2:15" x14ac:dyDescent="0.25">
      <c r="B12" s="9" t="s">
        <v>12</v>
      </c>
      <c r="C12" s="9">
        <v>20.3</v>
      </c>
      <c r="D12" s="9">
        <v>1.3</v>
      </c>
      <c r="E12" s="11">
        <f>C12-LN(C12+0.72)/C12+1</f>
        <v>21.149976632243902</v>
      </c>
      <c r="F12" s="11">
        <f t="shared" ref="F12:F22" si="6">C12*D12*E12</f>
        <v>558.14788332491662</v>
      </c>
      <c r="G12" s="11">
        <f>F12/E31</f>
        <v>763.63212442115685</v>
      </c>
      <c r="H12" s="11">
        <v>30</v>
      </c>
      <c r="I12" s="18">
        <f t="shared" si="0"/>
        <v>79.226832908695016</v>
      </c>
      <c r="J12" s="6">
        <f t="shared" si="1"/>
        <v>7.9226832908695019E-2</v>
      </c>
      <c r="K12" s="6">
        <f t="shared" si="5"/>
        <v>39.613416454347508</v>
      </c>
      <c r="L12" s="6">
        <f t="shared" si="3"/>
        <v>19.806708227173754</v>
      </c>
      <c r="M12" s="23">
        <f t="shared" si="4"/>
        <v>3.961341645434751E-2</v>
      </c>
    </row>
    <row r="13" spans="2:15" x14ac:dyDescent="0.25">
      <c r="B13" s="9" t="s">
        <v>13</v>
      </c>
      <c r="C13" s="9">
        <v>20.399999999999999</v>
      </c>
      <c r="D13" s="9">
        <v>1.83</v>
      </c>
      <c r="E13" s="11">
        <f t="shared" ref="E13:E22" si="7">C13-LN(C13+0.72)/C13+1</f>
        <v>21.250479389272641</v>
      </c>
      <c r="F13" s="11">
        <f t="shared" si="6"/>
        <v>793.32289656032628</v>
      </c>
      <c r="G13" s="11">
        <f>F13/E31</f>
        <v>1085.3877027061073</v>
      </c>
      <c r="H13" s="11">
        <v>32</v>
      </c>
      <c r="I13" s="18">
        <f t="shared" si="0"/>
        <v>121.61769208821936</v>
      </c>
      <c r="J13" s="6">
        <f t="shared" si="1"/>
        <v>0.12161769208821936</v>
      </c>
      <c r="K13" s="6">
        <f t="shared" si="5"/>
        <v>60.808846044109679</v>
      </c>
      <c r="L13" s="6">
        <f t="shared" si="3"/>
        <v>30.404423022054839</v>
      </c>
      <c r="M13" s="23">
        <f t="shared" si="4"/>
        <v>6.0808846044109681E-2</v>
      </c>
    </row>
    <row r="14" spans="2:15" x14ac:dyDescent="0.25">
      <c r="B14" s="9" t="s">
        <v>4</v>
      </c>
      <c r="C14" s="9">
        <v>20.8</v>
      </c>
      <c r="D14" s="9">
        <v>2.17</v>
      </c>
      <c r="E14" s="11">
        <f t="shared" si="7"/>
        <v>21.652452753110886</v>
      </c>
      <c r="F14" s="11">
        <f t="shared" si="6"/>
        <v>977.30510746441303</v>
      </c>
      <c r="G14" s="11">
        <f>F14/E31</f>
        <v>1337.1036560686007</v>
      </c>
      <c r="H14" s="11">
        <v>34</v>
      </c>
      <c r="I14" s="18">
        <f t="shared" si="0"/>
        <v>160.9204250078561</v>
      </c>
      <c r="J14" s="6">
        <f t="shared" si="1"/>
        <v>0.16092042500785608</v>
      </c>
      <c r="K14" s="6">
        <f t="shared" si="5"/>
        <v>80.460212503928048</v>
      </c>
      <c r="L14" s="6">
        <f t="shared" si="3"/>
        <v>40.230106251964024</v>
      </c>
      <c r="M14" s="23">
        <f t="shared" si="4"/>
        <v>8.0460212503928041E-2</v>
      </c>
    </row>
    <row r="15" spans="2:15" x14ac:dyDescent="0.25">
      <c r="B15" s="9" t="s">
        <v>5</v>
      </c>
      <c r="C15" s="9">
        <v>20.5</v>
      </c>
      <c r="D15" s="9">
        <v>2.27</v>
      </c>
      <c r="E15" s="11">
        <f t="shared" si="7"/>
        <v>21.350978334966545</v>
      </c>
      <c r="F15" s="11">
        <f t="shared" si="6"/>
        <v>993.56777681766823</v>
      </c>
      <c r="G15" s="11">
        <f>F15/E31</f>
        <v>1359.3534882689958</v>
      </c>
      <c r="H15" s="11">
        <v>35</v>
      </c>
      <c r="I15" s="18">
        <f t="shared" si="0"/>
        <v>169.23950928948997</v>
      </c>
      <c r="J15" s="6">
        <f t="shared" si="1"/>
        <v>0.16923950928948997</v>
      </c>
      <c r="K15" s="6">
        <f t="shared" si="5"/>
        <v>84.619754644744987</v>
      </c>
      <c r="L15" s="6">
        <f t="shared" si="3"/>
        <v>42.309877322372493</v>
      </c>
      <c r="M15" s="23">
        <f t="shared" si="4"/>
        <v>8.4619754644744985E-2</v>
      </c>
    </row>
    <row r="16" spans="2:15" x14ac:dyDescent="0.25">
      <c r="B16" s="9" t="s">
        <v>6</v>
      </c>
      <c r="C16" s="9">
        <v>20.85</v>
      </c>
      <c r="D16" s="9">
        <v>2.36</v>
      </c>
      <c r="E16" s="11">
        <f t="shared" si="7"/>
        <v>21.702695277678608</v>
      </c>
      <c r="F16" s="11">
        <f t="shared" si="6"/>
        <v>1067.9028238334536</v>
      </c>
      <c r="G16" s="11">
        <f>F16/E31</f>
        <v>1461.0552622387559</v>
      </c>
      <c r="H16" s="11">
        <v>35</v>
      </c>
      <c r="I16" s="18">
        <f t="shared" si="0"/>
        <v>181.90138014872508</v>
      </c>
      <c r="J16" s="6">
        <f t="shared" si="1"/>
        <v>0.18190138014872509</v>
      </c>
      <c r="K16" s="6">
        <f t="shared" si="5"/>
        <v>90.950690074362541</v>
      </c>
      <c r="L16" s="6">
        <f t="shared" si="3"/>
        <v>45.47534503718127</v>
      </c>
      <c r="M16" s="23">
        <f t="shared" si="4"/>
        <v>9.0950690074362545E-2</v>
      </c>
    </row>
    <row r="17" spans="2:13" x14ac:dyDescent="0.25">
      <c r="B17" s="9" t="s">
        <v>7</v>
      </c>
      <c r="C17" s="9">
        <v>20</v>
      </c>
      <c r="D17" s="9">
        <v>1.95</v>
      </c>
      <c r="E17" s="11">
        <f t="shared" si="7"/>
        <v>20.848445029130435</v>
      </c>
      <c r="F17" s="11">
        <f t="shared" si="6"/>
        <v>813.08935613608696</v>
      </c>
      <c r="G17" s="11">
        <f>F17/E31</f>
        <v>1112.4312586687413</v>
      </c>
      <c r="H17" s="11">
        <v>34</v>
      </c>
      <c r="I17" s="18">
        <f t="shared" si="0"/>
        <v>133.881101980783</v>
      </c>
      <c r="J17" s="6">
        <f t="shared" si="1"/>
        <v>0.13388110198078301</v>
      </c>
      <c r="K17" s="6">
        <f t="shared" si="5"/>
        <v>66.9405509903915</v>
      </c>
      <c r="L17" s="6">
        <f t="shared" si="3"/>
        <v>33.47027549519575</v>
      </c>
      <c r="M17" s="23">
        <f t="shared" si="4"/>
        <v>6.6940550990391506E-2</v>
      </c>
    </row>
    <row r="18" spans="2:13" x14ac:dyDescent="0.25">
      <c r="B18" s="9" t="s">
        <v>8</v>
      </c>
      <c r="C18" s="9">
        <v>19.04</v>
      </c>
      <c r="D18" s="9">
        <v>0.7</v>
      </c>
      <c r="E18" s="11">
        <f t="shared" si="7"/>
        <v>19.883295184226906</v>
      </c>
      <c r="F18" s="11">
        <f t="shared" si="6"/>
        <v>265.00455821537622</v>
      </c>
      <c r="G18" s="11">
        <f>F18/E31</f>
        <v>362.56698236638096</v>
      </c>
      <c r="H18" s="11">
        <v>35</v>
      </c>
      <c r="I18" s="18">
        <f t="shared" si="0"/>
        <v>45.139589304614432</v>
      </c>
      <c r="J18" s="6">
        <f t="shared" si="1"/>
        <v>4.5139589304614432E-2</v>
      </c>
      <c r="K18" s="6">
        <f t="shared" si="5"/>
        <v>22.569794652307216</v>
      </c>
      <c r="L18" s="6">
        <f t="shared" si="3"/>
        <v>11.284897326153608</v>
      </c>
      <c r="M18" s="23">
        <f t="shared" si="4"/>
        <v>2.2569794652307216E-2</v>
      </c>
    </row>
    <row r="19" spans="2:13" x14ac:dyDescent="0.25">
      <c r="B19" s="9" t="s">
        <v>9</v>
      </c>
      <c r="C19" s="9">
        <v>20.399999999999999</v>
      </c>
      <c r="D19" s="9">
        <v>0.75</v>
      </c>
      <c r="E19" s="11">
        <f t="shared" si="7"/>
        <v>21.250479389272641</v>
      </c>
      <c r="F19" s="11">
        <f t="shared" si="6"/>
        <v>325.13233465587138</v>
      </c>
      <c r="G19" s="11">
        <f>F19/E31</f>
        <v>444.8310256992242</v>
      </c>
      <c r="H19" s="11">
        <v>33</v>
      </c>
      <c r="I19" s="18">
        <f t="shared" si="0"/>
        <v>51.689365186249852</v>
      </c>
      <c r="J19" s="6">
        <f t="shared" si="1"/>
        <v>5.168936518624985E-2</v>
      </c>
      <c r="K19" s="6">
        <f t="shared" si="5"/>
        <v>25.844682593124926</v>
      </c>
      <c r="L19" s="6">
        <f t="shared" si="3"/>
        <v>12.922341296562463</v>
      </c>
      <c r="M19" s="23">
        <f t="shared" si="4"/>
        <v>2.5844682593124925E-2</v>
      </c>
    </row>
    <row r="20" spans="2:13" x14ac:dyDescent="0.25">
      <c r="B20" s="9" t="s">
        <v>10</v>
      </c>
      <c r="C20" s="9">
        <v>19.399999999999999</v>
      </c>
      <c r="D20" s="9">
        <v>0.37</v>
      </c>
      <c r="E20" s="11">
        <f t="shared" si="7"/>
        <v>20.245272456431362</v>
      </c>
      <c r="F20" s="11">
        <f t="shared" si="6"/>
        <v>145.3205656922643</v>
      </c>
      <c r="G20" s="11">
        <f>F20/E31</f>
        <v>198.82087815258785</v>
      </c>
      <c r="H20" s="11">
        <v>31</v>
      </c>
      <c r="I20" s="18">
        <f t="shared" si="0"/>
        <v>21.452772752664231</v>
      </c>
      <c r="J20" s="6">
        <f t="shared" si="1"/>
        <v>2.1452772752664231E-2</v>
      </c>
      <c r="K20" s="6">
        <f t="shared" si="5"/>
        <v>10.726386376332115</v>
      </c>
      <c r="L20" s="6">
        <f t="shared" si="3"/>
        <v>5.3631931881660577</v>
      </c>
      <c r="M20" s="23">
        <f t="shared" si="4"/>
        <v>1.0726386376332116E-2</v>
      </c>
    </row>
    <row r="21" spans="2:13" x14ac:dyDescent="0.25">
      <c r="B21" s="9" t="s">
        <v>11</v>
      </c>
      <c r="C21" s="9">
        <v>17</v>
      </c>
      <c r="D21" s="9">
        <v>0.24</v>
      </c>
      <c r="E21" s="11">
        <f t="shared" si="7"/>
        <v>17.830900356166062</v>
      </c>
      <c r="F21" s="11">
        <f t="shared" si="6"/>
        <v>72.750073453157526</v>
      </c>
      <c r="G21" s="11">
        <f>F21/E31</f>
        <v>99.533286432781964</v>
      </c>
      <c r="H21" s="11">
        <v>30</v>
      </c>
      <c r="I21" s="18">
        <f t="shared" si="0"/>
        <v>10.326578467401129</v>
      </c>
      <c r="J21" s="6">
        <f t="shared" si="1"/>
        <v>1.0326578467401129E-2</v>
      </c>
      <c r="K21" s="6">
        <f t="shared" si="5"/>
        <v>5.1632892337005645</v>
      </c>
      <c r="L21" s="6">
        <f t="shared" si="3"/>
        <v>2.5816446168502822</v>
      </c>
      <c r="M21" s="23">
        <f t="shared" si="4"/>
        <v>5.1632892337005647E-3</v>
      </c>
    </row>
    <row r="22" spans="2:13" x14ac:dyDescent="0.25">
      <c r="B22" s="11" t="s">
        <v>53</v>
      </c>
      <c r="C22" s="10">
        <v>15</v>
      </c>
      <c r="D22" s="10">
        <v>0</v>
      </c>
      <c r="E22" s="12">
        <f t="shared" si="7"/>
        <v>15.816337747533263</v>
      </c>
      <c r="F22" s="12">
        <f t="shared" si="6"/>
        <v>0</v>
      </c>
      <c r="G22" s="11">
        <v>0</v>
      </c>
      <c r="H22" s="11">
        <v>29</v>
      </c>
      <c r="I22" s="18">
        <f t="shared" si="0"/>
        <v>0</v>
      </c>
      <c r="J22" s="6">
        <f t="shared" si="1"/>
        <v>0</v>
      </c>
      <c r="K22" s="6">
        <f t="shared" si="2"/>
        <v>0</v>
      </c>
      <c r="L22" s="6">
        <f t="shared" si="3"/>
        <v>0</v>
      </c>
      <c r="M22" s="23">
        <f t="shared" si="4"/>
        <v>0</v>
      </c>
    </row>
    <row r="23" spans="2:13" x14ac:dyDescent="0.25">
      <c r="B23" s="11" t="s">
        <v>54</v>
      </c>
      <c r="C23" s="10">
        <v>0</v>
      </c>
      <c r="D23" s="10">
        <v>0</v>
      </c>
      <c r="E23" s="12">
        <v>0</v>
      </c>
      <c r="F23" s="12">
        <v>0</v>
      </c>
      <c r="G23" s="11">
        <v>0</v>
      </c>
      <c r="H23" s="11">
        <v>28</v>
      </c>
      <c r="I23" s="18">
        <f t="shared" si="0"/>
        <v>0</v>
      </c>
      <c r="J23" s="6">
        <f t="shared" si="1"/>
        <v>0</v>
      </c>
      <c r="K23" s="6">
        <f t="shared" si="2"/>
        <v>0</v>
      </c>
      <c r="L23" s="6">
        <f t="shared" si="3"/>
        <v>0</v>
      </c>
      <c r="M23" s="23">
        <f t="shared" si="4"/>
        <v>0</v>
      </c>
    </row>
    <row r="24" spans="2:13" ht="15" customHeight="1" x14ac:dyDescent="0.25">
      <c r="B24" s="11" t="s">
        <v>55</v>
      </c>
      <c r="C24" s="10">
        <v>0</v>
      </c>
      <c r="D24" s="10">
        <v>0</v>
      </c>
      <c r="E24" s="12">
        <v>0</v>
      </c>
      <c r="F24" s="11">
        <v>0</v>
      </c>
      <c r="G24" s="11">
        <v>0</v>
      </c>
      <c r="H24" s="11">
        <v>27</v>
      </c>
      <c r="I24" s="18">
        <f t="shared" si="0"/>
        <v>0</v>
      </c>
      <c r="J24" s="6">
        <f t="shared" si="1"/>
        <v>0</v>
      </c>
      <c r="K24" s="6">
        <f t="shared" si="2"/>
        <v>0</v>
      </c>
      <c r="L24" s="6">
        <f t="shared" si="3"/>
        <v>0</v>
      </c>
      <c r="M24" s="23">
        <f t="shared" si="4"/>
        <v>0</v>
      </c>
    </row>
    <row r="25" spans="2:13" x14ac:dyDescent="0.25">
      <c r="B25" s="11" t="s">
        <v>56</v>
      </c>
      <c r="C25" s="10">
        <v>0</v>
      </c>
      <c r="D25" s="10">
        <v>0</v>
      </c>
      <c r="E25" s="12">
        <v>0</v>
      </c>
      <c r="F25" s="11">
        <v>0</v>
      </c>
      <c r="G25" s="11">
        <v>0</v>
      </c>
      <c r="H25" s="11">
        <v>27</v>
      </c>
      <c r="I25" s="18">
        <f t="shared" si="0"/>
        <v>0</v>
      </c>
      <c r="J25" s="6">
        <f t="shared" si="1"/>
        <v>0</v>
      </c>
      <c r="K25" s="6">
        <f t="shared" si="2"/>
        <v>0</v>
      </c>
      <c r="L25" s="6">
        <f t="shared" si="3"/>
        <v>0</v>
      </c>
      <c r="M25" s="23">
        <f t="shared" si="4"/>
        <v>0</v>
      </c>
    </row>
    <row r="26" spans="2:13" x14ac:dyDescent="0.25">
      <c r="B26" s="12" t="s">
        <v>57</v>
      </c>
      <c r="C26" s="10">
        <v>0</v>
      </c>
      <c r="D26" s="11">
        <v>0</v>
      </c>
      <c r="E26" s="12">
        <v>0</v>
      </c>
      <c r="F26" s="11">
        <v>0</v>
      </c>
      <c r="G26" s="11">
        <v>0</v>
      </c>
      <c r="H26" s="11">
        <v>27</v>
      </c>
      <c r="I26" s="18">
        <f t="shared" si="0"/>
        <v>0</v>
      </c>
      <c r="J26" s="6">
        <f t="shared" si="1"/>
        <v>0</v>
      </c>
      <c r="K26" s="6">
        <f t="shared" si="2"/>
        <v>0</v>
      </c>
      <c r="L26" s="6">
        <f t="shared" si="3"/>
        <v>0</v>
      </c>
      <c r="M26" s="23">
        <f t="shared" si="4"/>
        <v>0</v>
      </c>
    </row>
    <row r="27" spans="2:13" x14ac:dyDescent="0.25">
      <c r="B27" s="12" t="s">
        <v>58</v>
      </c>
      <c r="C27" s="10">
        <v>0</v>
      </c>
      <c r="D27" s="11">
        <v>0</v>
      </c>
      <c r="E27" s="12">
        <v>0</v>
      </c>
      <c r="F27" s="11">
        <v>0</v>
      </c>
      <c r="G27" s="11">
        <v>0</v>
      </c>
      <c r="H27" s="11">
        <v>26</v>
      </c>
      <c r="I27" s="18">
        <f t="shared" si="0"/>
        <v>0</v>
      </c>
      <c r="J27" s="6">
        <f t="shared" si="1"/>
        <v>0</v>
      </c>
      <c r="K27" s="6">
        <f t="shared" si="2"/>
        <v>0</v>
      </c>
      <c r="L27" s="6">
        <f t="shared" si="3"/>
        <v>0</v>
      </c>
      <c r="M27" s="23">
        <f t="shared" si="4"/>
        <v>0</v>
      </c>
    </row>
    <row r="28" spans="2:13" x14ac:dyDescent="0.25">
      <c r="B28" s="12" t="s">
        <v>59</v>
      </c>
      <c r="C28" s="10">
        <v>0</v>
      </c>
      <c r="D28" s="11">
        <v>0</v>
      </c>
      <c r="E28" s="12">
        <v>0</v>
      </c>
      <c r="F28" s="11">
        <v>0</v>
      </c>
      <c r="G28" s="11">
        <v>0</v>
      </c>
      <c r="H28" s="11">
        <v>26</v>
      </c>
      <c r="I28" s="18">
        <f t="shared" si="0"/>
        <v>0</v>
      </c>
      <c r="J28" s="6">
        <f t="shared" si="1"/>
        <v>0</v>
      </c>
      <c r="K28" s="6">
        <f t="shared" si="2"/>
        <v>0</v>
      </c>
      <c r="L28" s="6">
        <f t="shared" si="3"/>
        <v>0</v>
      </c>
      <c r="M28" s="23">
        <f t="shared" si="4"/>
        <v>0</v>
      </c>
    </row>
    <row r="29" spans="2:13" x14ac:dyDescent="0.25">
      <c r="L29" s="6">
        <v>0</v>
      </c>
    </row>
    <row r="30" spans="2:13" x14ac:dyDescent="0.25">
      <c r="L30" s="6">
        <v>0</v>
      </c>
    </row>
    <row r="31" spans="2:13" x14ac:dyDescent="0.25">
      <c r="C31" s="24" t="s">
        <v>52</v>
      </c>
      <c r="D31" s="24"/>
      <c r="E31" s="6">
        <f>(1456*502)/1000000</f>
        <v>0.73091200000000001</v>
      </c>
      <c r="L31" s="6">
        <v>0</v>
      </c>
    </row>
    <row r="32" spans="2:13" x14ac:dyDescent="0.25">
      <c r="L32" s="6">
        <v>0</v>
      </c>
    </row>
    <row r="33" spans="3:12" x14ac:dyDescent="0.25">
      <c r="L33" s="6">
        <v>0</v>
      </c>
    </row>
    <row r="34" spans="3:12" ht="18.75" x14ac:dyDescent="0.35">
      <c r="D34" s="6" t="s">
        <v>21</v>
      </c>
      <c r="L34" s="6">
        <v>3.5622587908077916</v>
      </c>
    </row>
    <row r="35" spans="3:12" x14ac:dyDescent="0.25">
      <c r="L35" s="6">
        <v>11.489968819889311</v>
      </c>
    </row>
    <row r="36" spans="3:12" ht="18.75" x14ac:dyDescent="0.35">
      <c r="C36" s="6" t="s">
        <v>19</v>
      </c>
      <c r="D36" s="6" t="s">
        <v>22</v>
      </c>
      <c r="L36" s="6">
        <v>19.806708227173754</v>
      </c>
    </row>
    <row r="37" spans="3:12" x14ac:dyDescent="0.25">
      <c r="L37" s="6">
        <v>30.404423022054839</v>
      </c>
    </row>
    <row r="38" spans="3:12" x14ac:dyDescent="0.25">
      <c r="L38" s="6">
        <v>40.230106251964024</v>
      </c>
    </row>
    <row r="39" spans="3:12" x14ac:dyDescent="0.25">
      <c r="L39" s="6">
        <v>42.309877322372493</v>
      </c>
    </row>
    <row r="40" spans="3:12" x14ac:dyDescent="0.25">
      <c r="L40" s="6">
        <v>45.47534503718127</v>
      </c>
    </row>
    <row r="41" spans="3:12" x14ac:dyDescent="0.25">
      <c r="L41" s="6">
        <v>33.47027549519575</v>
      </c>
    </row>
    <row r="42" spans="3:12" x14ac:dyDescent="0.25">
      <c r="L42" s="6">
        <v>11.284897326153608</v>
      </c>
    </row>
    <row r="43" spans="3:12" x14ac:dyDescent="0.25">
      <c r="L43" s="6">
        <v>12.922341296562463</v>
      </c>
    </row>
    <row r="44" spans="3:12" x14ac:dyDescent="0.25">
      <c r="L44" s="6">
        <v>5.3631931881660577</v>
      </c>
    </row>
    <row r="45" spans="3:12" x14ac:dyDescent="0.25">
      <c r="L45" s="6">
        <v>2.5816446168502822</v>
      </c>
    </row>
    <row r="46" spans="3:12" x14ac:dyDescent="0.25">
      <c r="L46" s="6">
        <v>0</v>
      </c>
    </row>
    <row r="47" spans="3:12" x14ac:dyDescent="0.25">
      <c r="L47" s="6">
        <v>0</v>
      </c>
    </row>
    <row r="48" spans="3:12" x14ac:dyDescent="0.25">
      <c r="L48" s="6">
        <v>0</v>
      </c>
    </row>
    <row r="49" spans="12:12" x14ac:dyDescent="0.25">
      <c r="L49" s="6">
        <v>0</v>
      </c>
    </row>
    <row r="50" spans="12:12" x14ac:dyDescent="0.25">
      <c r="L50" s="6">
        <v>0</v>
      </c>
    </row>
    <row r="51" spans="12:12" x14ac:dyDescent="0.25">
      <c r="L51" s="6">
        <v>0</v>
      </c>
    </row>
    <row r="52" spans="12:12" x14ac:dyDescent="0.25">
      <c r="L52" s="6">
        <v>0</v>
      </c>
    </row>
  </sheetData>
  <mergeCells count="2">
    <mergeCell ref="C31:D31"/>
    <mergeCell ref="B2:H2"/>
  </mergeCells>
  <pageMargins left="0.7" right="0.7" top="0.75" bottom="0.75" header="0.3" footer="0.3"/>
  <pageSetup paperSize="9" orientation="portrait" horizontalDpi="0" verticalDpi="0" r:id="rId1"/>
  <ignoredErrors>
    <ignoredError sqref="K5:K9 K11:K2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0"/>
  <sheetViews>
    <sheetView topLeftCell="A14" zoomScale="90" zoomScaleNormal="90" workbookViewId="0">
      <selection activeCell="F31" sqref="F31"/>
    </sheetView>
  </sheetViews>
  <sheetFormatPr defaultRowHeight="15.75" x14ac:dyDescent="0.25"/>
  <cols>
    <col min="1" max="5" width="9.140625" style="6"/>
    <col min="6" max="6" width="12.85546875" style="6" customWidth="1"/>
    <col min="7" max="8" width="10.28515625" style="6" customWidth="1"/>
    <col min="9" max="16384" width="9.140625" style="6"/>
  </cols>
  <sheetData>
    <row r="3" spans="2:10" ht="15" customHeight="1" x14ac:dyDescent="0.25">
      <c r="C3" s="26" t="s">
        <v>42</v>
      </c>
      <c r="D3" s="26"/>
      <c r="E3" s="26"/>
    </row>
    <row r="4" spans="2:10" x14ac:dyDescent="0.25">
      <c r="C4" s="26"/>
      <c r="D4" s="26"/>
      <c r="E4" s="26"/>
    </row>
    <row r="5" spans="2:10" x14ac:dyDescent="0.25">
      <c r="C5" s="26"/>
      <c r="D5" s="26"/>
      <c r="E5" s="26"/>
    </row>
    <row r="6" spans="2:10" x14ac:dyDescent="0.25">
      <c r="C6" s="8"/>
      <c r="D6" s="8" t="s">
        <v>40</v>
      </c>
      <c r="E6" s="8" t="s">
        <v>41</v>
      </c>
      <c r="F6" s="19" t="s">
        <v>97</v>
      </c>
      <c r="G6" s="19" t="s">
        <v>98</v>
      </c>
      <c r="H6" s="21"/>
    </row>
    <row r="7" spans="2:10" x14ac:dyDescent="0.25">
      <c r="B7" s="11">
        <v>1</v>
      </c>
      <c r="C7" s="8">
        <v>5</v>
      </c>
      <c r="D7" s="8" t="s">
        <v>23</v>
      </c>
      <c r="E7" s="8">
        <v>3.2</v>
      </c>
      <c r="F7" s="20">
        <f>(840*(E7-3)/(17.5-3))</f>
        <v>11.586206896551733</v>
      </c>
      <c r="G7" s="20">
        <f>F7/1000</f>
        <v>1.1586206896551734E-2</v>
      </c>
      <c r="H7" s="22">
        <f>G7*500</f>
        <v>5.7931034482758665</v>
      </c>
    </row>
    <row r="8" spans="2:10" x14ac:dyDescent="0.25">
      <c r="B8" s="11">
        <v>2</v>
      </c>
      <c r="C8" s="8">
        <v>5</v>
      </c>
      <c r="D8" s="8" t="s">
        <v>24</v>
      </c>
      <c r="E8" s="8">
        <v>5.8</v>
      </c>
      <c r="F8" s="20">
        <f t="shared" ref="F8:F29" si="0">(840*(E8-3)/(17.5-3))</f>
        <v>162.20689655172413</v>
      </c>
      <c r="G8" s="20">
        <f t="shared" ref="G8:G30" si="1">F8/1000</f>
        <v>0.16220689655172413</v>
      </c>
      <c r="H8" s="22">
        <f t="shared" ref="H8:H30" si="2">G8*500</f>
        <v>81.103448275862064</v>
      </c>
    </row>
    <row r="9" spans="2:10" x14ac:dyDescent="0.25">
      <c r="B9" s="11">
        <v>3</v>
      </c>
      <c r="C9" s="8">
        <v>5</v>
      </c>
      <c r="D9" s="8" t="s">
        <v>25</v>
      </c>
      <c r="E9" s="8">
        <v>5.9</v>
      </c>
      <c r="F9" s="20">
        <f t="shared" si="0"/>
        <v>168.00000000000003</v>
      </c>
      <c r="G9" s="20">
        <f t="shared" si="1"/>
        <v>0.16800000000000004</v>
      </c>
      <c r="H9" s="22">
        <f t="shared" si="2"/>
        <v>84.000000000000014</v>
      </c>
    </row>
    <row r="10" spans="2:10" x14ac:dyDescent="0.25">
      <c r="B10" s="11">
        <v>4</v>
      </c>
      <c r="C10" s="8">
        <v>5</v>
      </c>
      <c r="D10" s="8" t="s">
        <v>26</v>
      </c>
      <c r="E10" s="8">
        <v>6</v>
      </c>
      <c r="F10" s="20">
        <f t="shared" si="0"/>
        <v>173.79310344827587</v>
      </c>
      <c r="G10" s="20">
        <f t="shared" si="1"/>
        <v>0.17379310344827587</v>
      </c>
      <c r="H10" s="22">
        <f t="shared" si="2"/>
        <v>86.896551724137936</v>
      </c>
    </row>
    <row r="11" spans="2:10" x14ac:dyDescent="0.25">
      <c r="B11" s="11">
        <v>5</v>
      </c>
      <c r="C11" s="8">
        <v>6</v>
      </c>
      <c r="D11" s="8" t="s">
        <v>27</v>
      </c>
      <c r="E11" s="8">
        <v>5.2</v>
      </c>
      <c r="F11" s="20">
        <f t="shared" si="0"/>
        <v>127.44827586206898</v>
      </c>
      <c r="G11" s="20">
        <f t="shared" si="1"/>
        <v>0.12744827586206897</v>
      </c>
      <c r="H11" s="22">
        <f t="shared" si="2"/>
        <v>63.724137931034484</v>
      </c>
    </row>
    <row r="12" spans="2:10" x14ac:dyDescent="0.25">
      <c r="B12" s="11">
        <v>6</v>
      </c>
      <c r="C12" s="8">
        <v>8</v>
      </c>
      <c r="D12" s="8" t="s">
        <v>28</v>
      </c>
      <c r="E12" s="8">
        <v>4.5999999999999996</v>
      </c>
      <c r="F12" s="20">
        <f t="shared" si="0"/>
        <v>92.689655172413779</v>
      </c>
      <c r="G12" s="20">
        <f t="shared" si="1"/>
        <v>9.2689655172413773E-2</v>
      </c>
      <c r="H12" s="22">
        <f t="shared" si="2"/>
        <v>46.34482758620689</v>
      </c>
      <c r="I12" s="7" t="s">
        <v>44</v>
      </c>
      <c r="J12" s="7">
        <f>1000/3600</f>
        <v>0.27777777777777779</v>
      </c>
    </row>
    <row r="13" spans="2:10" x14ac:dyDescent="0.25">
      <c r="B13" s="11">
        <v>7</v>
      </c>
      <c r="C13" s="8">
        <v>10</v>
      </c>
      <c r="D13" s="8" t="s">
        <v>29</v>
      </c>
      <c r="E13" s="8">
        <v>6.9</v>
      </c>
      <c r="F13" s="20">
        <f t="shared" si="0"/>
        <v>225.93103448275866</v>
      </c>
      <c r="G13" s="20">
        <f t="shared" si="1"/>
        <v>0.22593103448275867</v>
      </c>
      <c r="H13" s="22">
        <f t="shared" si="2"/>
        <v>112.96551724137933</v>
      </c>
    </row>
    <row r="14" spans="2:10" x14ac:dyDescent="0.25">
      <c r="B14" s="9">
        <v>8</v>
      </c>
      <c r="C14" s="8">
        <v>10</v>
      </c>
      <c r="D14" s="8" t="s">
        <v>30</v>
      </c>
      <c r="E14" s="8">
        <v>8.1999999999999993</v>
      </c>
      <c r="F14" s="20">
        <f t="shared" si="0"/>
        <v>301.24137931034477</v>
      </c>
      <c r="G14" s="20">
        <f t="shared" si="1"/>
        <v>0.30124137931034478</v>
      </c>
      <c r="H14" s="22">
        <f t="shared" si="2"/>
        <v>150.62068965517238</v>
      </c>
    </row>
    <row r="15" spans="2:10" x14ac:dyDescent="0.25">
      <c r="B15" s="9">
        <v>9</v>
      </c>
      <c r="C15" s="8">
        <v>11</v>
      </c>
      <c r="D15" s="8" t="s">
        <v>31</v>
      </c>
      <c r="E15" s="8">
        <v>7.6</v>
      </c>
      <c r="F15" s="20">
        <f t="shared" si="0"/>
        <v>266.48275862068965</v>
      </c>
      <c r="G15" s="20">
        <f t="shared" si="1"/>
        <v>0.26648275862068965</v>
      </c>
      <c r="H15" s="22">
        <f t="shared" si="2"/>
        <v>133.24137931034483</v>
      </c>
    </row>
    <row r="16" spans="2:10" x14ac:dyDescent="0.25">
      <c r="B16" s="9">
        <v>10</v>
      </c>
      <c r="C16" s="8">
        <v>11</v>
      </c>
      <c r="D16" s="8" t="s">
        <v>32</v>
      </c>
      <c r="E16" s="8">
        <v>7.2</v>
      </c>
      <c r="F16" s="20">
        <f t="shared" si="0"/>
        <v>243.31034482758622</v>
      </c>
      <c r="G16" s="20">
        <f t="shared" si="1"/>
        <v>0.24331034482758623</v>
      </c>
      <c r="H16" s="22">
        <f t="shared" si="2"/>
        <v>121.65517241379311</v>
      </c>
    </row>
    <row r="17" spans="2:8" x14ac:dyDescent="0.25">
      <c r="B17" s="9">
        <v>11</v>
      </c>
      <c r="C17" s="8">
        <v>14</v>
      </c>
      <c r="D17" s="8" t="s">
        <v>33</v>
      </c>
      <c r="E17" s="8">
        <v>6.3</v>
      </c>
      <c r="F17" s="20">
        <f t="shared" si="0"/>
        <v>191.17241379310346</v>
      </c>
      <c r="G17" s="20">
        <f t="shared" si="1"/>
        <v>0.19117241379310346</v>
      </c>
      <c r="H17" s="22">
        <f t="shared" si="2"/>
        <v>95.58620689655173</v>
      </c>
    </row>
    <row r="18" spans="2:8" x14ac:dyDescent="0.25">
      <c r="B18" s="9">
        <v>12</v>
      </c>
      <c r="C18" s="8">
        <v>16</v>
      </c>
      <c r="D18" s="8" t="s">
        <v>34</v>
      </c>
      <c r="E18" s="8">
        <v>7.3</v>
      </c>
      <c r="F18" s="20">
        <f t="shared" si="0"/>
        <v>249.10344827586206</v>
      </c>
      <c r="G18" s="20">
        <f t="shared" si="1"/>
        <v>0.24910344827586206</v>
      </c>
      <c r="H18" s="22">
        <f t="shared" si="2"/>
        <v>124.55172413793103</v>
      </c>
    </row>
    <row r="19" spans="2:8" x14ac:dyDescent="0.25">
      <c r="B19" s="9">
        <v>13</v>
      </c>
      <c r="C19" s="8">
        <v>18</v>
      </c>
      <c r="D19" s="8" t="s">
        <v>35</v>
      </c>
      <c r="E19" s="8">
        <v>6.8</v>
      </c>
      <c r="F19" s="20">
        <f t="shared" si="0"/>
        <v>220.13793103448276</v>
      </c>
      <c r="G19" s="20">
        <f t="shared" si="1"/>
        <v>0.22013793103448276</v>
      </c>
      <c r="H19" s="22">
        <f t="shared" si="2"/>
        <v>110.06896551724138</v>
      </c>
    </row>
    <row r="20" spans="2:8" x14ac:dyDescent="0.25">
      <c r="B20" s="9">
        <v>14</v>
      </c>
      <c r="C20" s="8">
        <v>16</v>
      </c>
      <c r="D20" s="8" t="s">
        <v>34</v>
      </c>
      <c r="E20" s="8">
        <v>6</v>
      </c>
      <c r="F20" s="20">
        <f t="shared" si="0"/>
        <v>173.79310344827587</v>
      </c>
      <c r="G20" s="20">
        <f t="shared" si="1"/>
        <v>0.17379310344827587</v>
      </c>
      <c r="H20" s="22">
        <f t="shared" si="2"/>
        <v>86.896551724137936</v>
      </c>
    </row>
    <row r="21" spans="2:8" x14ac:dyDescent="0.25">
      <c r="B21" s="9">
        <v>15</v>
      </c>
      <c r="C21" s="8">
        <v>16</v>
      </c>
      <c r="D21" s="8" t="s">
        <v>34</v>
      </c>
      <c r="E21" s="8">
        <v>5.6</v>
      </c>
      <c r="F21" s="20">
        <f t="shared" si="0"/>
        <v>150.62068965517238</v>
      </c>
      <c r="G21" s="20">
        <f t="shared" si="1"/>
        <v>0.15062068965517239</v>
      </c>
      <c r="H21" s="22">
        <f t="shared" si="2"/>
        <v>75.310344827586192</v>
      </c>
    </row>
    <row r="22" spans="2:8" x14ac:dyDescent="0.25">
      <c r="B22" s="9">
        <v>16</v>
      </c>
      <c r="C22" s="8">
        <v>16</v>
      </c>
      <c r="D22" s="8" t="s">
        <v>34</v>
      </c>
      <c r="E22" s="8">
        <v>6.8</v>
      </c>
      <c r="F22" s="20">
        <f t="shared" si="0"/>
        <v>220.13793103448276</v>
      </c>
      <c r="G22" s="20">
        <f t="shared" si="1"/>
        <v>0.22013793103448276</v>
      </c>
      <c r="H22" s="22">
        <f t="shared" si="2"/>
        <v>110.06896551724138</v>
      </c>
    </row>
    <row r="23" spans="2:8" x14ac:dyDescent="0.25">
      <c r="B23" s="9">
        <v>17</v>
      </c>
      <c r="C23" s="8">
        <v>14</v>
      </c>
      <c r="D23" s="8" t="s">
        <v>36</v>
      </c>
      <c r="E23" s="8">
        <v>4.0999999999999996</v>
      </c>
      <c r="F23" s="20">
        <f t="shared" si="0"/>
        <v>63.724137931034463</v>
      </c>
      <c r="G23" s="20">
        <f t="shared" si="1"/>
        <v>6.3724137931034458E-2</v>
      </c>
      <c r="H23" s="22">
        <f t="shared" si="2"/>
        <v>31.862068965517228</v>
      </c>
    </row>
    <row r="24" spans="2:8" x14ac:dyDescent="0.25">
      <c r="B24" s="11">
        <v>18</v>
      </c>
      <c r="C24" s="8">
        <v>13</v>
      </c>
      <c r="D24" s="8" t="s">
        <v>37</v>
      </c>
      <c r="E24" s="8">
        <v>3.6</v>
      </c>
      <c r="F24" s="20">
        <f t="shared" si="0"/>
        <v>34.758620689655174</v>
      </c>
      <c r="G24" s="20">
        <f t="shared" si="1"/>
        <v>3.4758620689655177E-2</v>
      </c>
      <c r="H24" s="22">
        <f t="shared" si="2"/>
        <v>17.379310344827587</v>
      </c>
    </row>
    <row r="25" spans="2:8" x14ac:dyDescent="0.25">
      <c r="B25" s="11">
        <v>19</v>
      </c>
      <c r="C25" s="8">
        <v>13</v>
      </c>
      <c r="D25" s="8" t="s">
        <v>37</v>
      </c>
      <c r="E25" s="8">
        <v>2.5</v>
      </c>
      <c r="F25" s="20">
        <v>0</v>
      </c>
      <c r="G25" s="20">
        <f t="shared" si="1"/>
        <v>0</v>
      </c>
      <c r="H25" s="22">
        <f t="shared" si="2"/>
        <v>0</v>
      </c>
    </row>
    <row r="26" spans="2:8" x14ac:dyDescent="0.25">
      <c r="B26" s="11">
        <v>20</v>
      </c>
      <c r="C26" s="8">
        <v>13</v>
      </c>
      <c r="D26" s="8" t="s">
        <v>37</v>
      </c>
      <c r="E26" s="8">
        <v>1.5</v>
      </c>
      <c r="F26" s="20">
        <v>0</v>
      </c>
      <c r="G26" s="20">
        <f t="shared" si="1"/>
        <v>0</v>
      </c>
      <c r="H26" s="22">
        <f t="shared" si="2"/>
        <v>0</v>
      </c>
    </row>
    <row r="27" spans="2:8" x14ac:dyDescent="0.25">
      <c r="B27" s="11">
        <v>21</v>
      </c>
      <c r="C27" s="8">
        <v>13</v>
      </c>
      <c r="D27" s="8" t="s">
        <v>38</v>
      </c>
      <c r="E27" s="8">
        <v>1.5</v>
      </c>
      <c r="F27" s="20">
        <v>0</v>
      </c>
      <c r="G27" s="20">
        <f t="shared" si="1"/>
        <v>0</v>
      </c>
      <c r="H27" s="22">
        <f t="shared" si="2"/>
        <v>0</v>
      </c>
    </row>
    <row r="28" spans="2:8" x14ac:dyDescent="0.25">
      <c r="B28" s="12">
        <v>22</v>
      </c>
      <c r="C28" s="8">
        <v>13</v>
      </c>
      <c r="D28" s="8" t="s">
        <v>38</v>
      </c>
      <c r="E28" s="8">
        <v>2</v>
      </c>
      <c r="F28" s="20">
        <v>0</v>
      </c>
      <c r="G28" s="20">
        <f t="shared" si="1"/>
        <v>0</v>
      </c>
      <c r="H28" s="22">
        <f t="shared" si="2"/>
        <v>0</v>
      </c>
    </row>
    <row r="29" spans="2:8" x14ac:dyDescent="0.25">
      <c r="B29" s="12">
        <v>23</v>
      </c>
      <c r="C29" s="8">
        <v>11</v>
      </c>
      <c r="D29" s="8" t="s">
        <v>31</v>
      </c>
      <c r="E29" s="8">
        <v>3</v>
      </c>
      <c r="F29" s="20">
        <f t="shared" si="0"/>
        <v>0</v>
      </c>
      <c r="G29" s="20">
        <f t="shared" si="1"/>
        <v>0</v>
      </c>
      <c r="H29" s="22">
        <f t="shared" si="2"/>
        <v>0</v>
      </c>
    </row>
    <row r="30" spans="2:8" x14ac:dyDescent="0.25">
      <c r="B30" s="12">
        <v>24</v>
      </c>
      <c r="C30" s="8">
        <v>10</v>
      </c>
      <c r="D30" s="8" t="s">
        <v>39</v>
      </c>
      <c r="E30" s="8">
        <v>2.7777777779999999</v>
      </c>
      <c r="F30" s="20">
        <v>0</v>
      </c>
      <c r="G30" s="20">
        <f t="shared" si="1"/>
        <v>0</v>
      </c>
      <c r="H30" s="22">
        <f t="shared" si="2"/>
        <v>0</v>
      </c>
    </row>
  </sheetData>
  <mergeCells count="1">
    <mergeCell ref="C3:E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J11"/>
  <sheetViews>
    <sheetView workbookViewId="0">
      <selection activeCell="E14" sqref="E14"/>
    </sheetView>
  </sheetViews>
  <sheetFormatPr defaultRowHeight="15" x14ac:dyDescent="0.25"/>
  <cols>
    <col min="3" max="3" width="19.7109375" customWidth="1"/>
    <col min="4" max="4" width="8.28515625" bestFit="1" customWidth="1"/>
    <col min="7" max="7" width="11" customWidth="1"/>
  </cols>
  <sheetData>
    <row r="6" spans="3:10" x14ac:dyDescent="0.25">
      <c r="D6" t="s">
        <v>91</v>
      </c>
      <c r="E6" s="13" t="s">
        <v>61</v>
      </c>
      <c r="F6" s="13" t="s">
        <v>60</v>
      </c>
      <c r="G6" s="13" t="s">
        <v>68</v>
      </c>
      <c r="H6" s="13" t="s">
        <v>62</v>
      </c>
      <c r="I6" s="13" t="s">
        <v>69</v>
      </c>
      <c r="J6" s="13" t="s">
        <v>70</v>
      </c>
    </row>
    <row r="7" spans="3:10" x14ac:dyDescent="0.25">
      <c r="C7" t="s">
        <v>64</v>
      </c>
      <c r="D7">
        <v>1.2</v>
      </c>
      <c r="E7">
        <v>0.2</v>
      </c>
      <c r="F7">
        <v>0.2</v>
      </c>
    </row>
    <row r="8" spans="3:10" x14ac:dyDescent="0.25">
      <c r="C8" t="s">
        <v>63</v>
      </c>
      <c r="D8">
        <v>1.2</v>
      </c>
      <c r="E8">
        <v>0.2</v>
      </c>
      <c r="F8">
        <v>1</v>
      </c>
    </row>
    <row r="9" spans="3:10" x14ac:dyDescent="0.25">
      <c r="C9" t="s">
        <v>65</v>
      </c>
      <c r="D9">
        <v>1.2</v>
      </c>
      <c r="E9">
        <v>0.2</v>
      </c>
      <c r="F9">
        <v>0.5</v>
      </c>
      <c r="G9">
        <v>0.8</v>
      </c>
      <c r="H9">
        <v>500</v>
      </c>
    </row>
    <row r="10" spans="3:10" x14ac:dyDescent="0.25">
      <c r="C10" t="s">
        <v>66</v>
      </c>
      <c r="D10">
        <v>1.2</v>
      </c>
      <c r="E10">
        <v>0.2</v>
      </c>
    </row>
    <row r="11" spans="3:10" x14ac:dyDescent="0.25">
      <c r="C11" t="s">
        <v>67</v>
      </c>
      <c r="D11">
        <v>1.2</v>
      </c>
      <c r="E11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2" workbookViewId="0">
      <selection activeCell="H7" sqref="H7"/>
    </sheetView>
  </sheetViews>
  <sheetFormatPr defaultRowHeight="15" x14ac:dyDescent="0.25"/>
  <cols>
    <col min="11" max="11" width="15.140625" bestFit="1" customWidth="1"/>
    <col min="12" max="12" width="14.140625" bestFit="1" customWidth="1"/>
  </cols>
  <sheetData>
    <row r="1" spans="1:12" ht="15.75" thickBot="1" x14ac:dyDescent="0.3">
      <c r="A1" t="s">
        <v>71</v>
      </c>
      <c r="B1" t="s">
        <v>76</v>
      </c>
      <c r="C1" t="s">
        <v>72</v>
      </c>
      <c r="K1" s="16" t="s">
        <v>77</v>
      </c>
      <c r="L1" s="17" t="s">
        <v>78</v>
      </c>
    </row>
    <row r="2" spans="1:12" ht="16.5" thickBot="1" x14ac:dyDescent="0.3">
      <c r="A2" s="11" t="s">
        <v>45</v>
      </c>
      <c r="K2" s="14">
        <v>100</v>
      </c>
      <c r="L2" s="15" t="s">
        <v>79</v>
      </c>
    </row>
    <row r="3" spans="1:12" ht="16.5" thickBot="1" x14ac:dyDescent="0.3">
      <c r="A3" s="11" t="s">
        <v>46</v>
      </c>
      <c r="H3" t="s">
        <v>74</v>
      </c>
      <c r="I3" t="s">
        <v>75</v>
      </c>
      <c r="J3" t="s">
        <v>90</v>
      </c>
      <c r="K3" s="14">
        <v>90</v>
      </c>
      <c r="L3" s="15" t="s">
        <v>80</v>
      </c>
    </row>
    <row r="4" spans="1:12" ht="16.5" thickBot="1" x14ac:dyDescent="0.3">
      <c r="A4" s="11" t="s">
        <v>47</v>
      </c>
      <c r="G4" t="s">
        <v>73</v>
      </c>
      <c r="H4">
        <v>100</v>
      </c>
      <c r="I4">
        <v>12</v>
      </c>
      <c r="J4">
        <v>1200</v>
      </c>
      <c r="K4" s="14">
        <v>80</v>
      </c>
      <c r="L4" s="15" t="s">
        <v>81</v>
      </c>
    </row>
    <row r="5" spans="1:12" ht="16.5" thickBot="1" x14ac:dyDescent="0.3">
      <c r="A5" s="11" t="s">
        <v>48</v>
      </c>
      <c r="K5" s="14">
        <v>70</v>
      </c>
      <c r="L5" s="15" t="s">
        <v>82</v>
      </c>
    </row>
    <row r="6" spans="1:12" ht="16.5" thickBot="1" x14ac:dyDescent="0.3">
      <c r="A6" s="11" t="s">
        <v>49</v>
      </c>
      <c r="K6" s="14">
        <v>60</v>
      </c>
      <c r="L6" s="15" t="s">
        <v>83</v>
      </c>
    </row>
    <row r="7" spans="1:12" ht="16.5" thickBot="1" x14ac:dyDescent="0.3">
      <c r="A7" s="11" t="s">
        <v>50</v>
      </c>
      <c r="K7" s="14">
        <v>50</v>
      </c>
      <c r="L7" s="15" t="s">
        <v>84</v>
      </c>
    </row>
    <row r="8" spans="1:12" ht="16.5" thickBot="1" x14ac:dyDescent="0.3">
      <c r="A8" s="11" t="s">
        <v>17</v>
      </c>
      <c r="K8" s="14">
        <v>40</v>
      </c>
      <c r="L8" s="15" t="s">
        <v>85</v>
      </c>
    </row>
    <row r="9" spans="1:12" ht="16.5" thickBot="1" x14ac:dyDescent="0.3">
      <c r="A9" s="9" t="s">
        <v>12</v>
      </c>
      <c r="K9" s="14">
        <v>30</v>
      </c>
      <c r="L9" s="15" t="s">
        <v>86</v>
      </c>
    </row>
    <row r="10" spans="1:12" ht="16.5" thickBot="1" x14ac:dyDescent="0.3">
      <c r="A10" s="9" t="s">
        <v>13</v>
      </c>
      <c r="K10" s="14">
        <v>20</v>
      </c>
      <c r="L10" s="15" t="s">
        <v>87</v>
      </c>
    </row>
    <row r="11" spans="1:12" ht="16.5" thickBot="1" x14ac:dyDescent="0.3">
      <c r="A11" s="9" t="s">
        <v>4</v>
      </c>
      <c r="K11" s="14">
        <v>10</v>
      </c>
      <c r="L11" s="15" t="s">
        <v>88</v>
      </c>
    </row>
    <row r="12" spans="1:12" ht="16.5" thickBot="1" x14ac:dyDescent="0.3">
      <c r="A12" s="9" t="s">
        <v>5</v>
      </c>
      <c r="K12" s="14">
        <v>0</v>
      </c>
      <c r="L12" s="15" t="s">
        <v>89</v>
      </c>
    </row>
    <row r="13" spans="1:12" ht="15.75" x14ac:dyDescent="0.25">
      <c r="A13" s="9" t="s">
        <v>6</v>
      </c>
    </row>
    <row r="14" spans="1:12" ht="15.75" x14ac:dyDescent="0.25">
      <c r="A14" s="9" t="s">
        <v>7</v>
      </c>
    </row>
    <row r="15" spans="1:12" ht="15.75" x14ac:dyDescent="0.25">
      <c r="A15" s="9" t="s">
        <v>8</v>
      </c>
    </row>
    <row r="16" spans="1:12" ht="15.75" x14ac:dyDescent="0.25">
      <c r="A16" s="9" t="s">
        <v>9</v>
      </c>
    </row>
    <row r="17" spans="1:1" ht="15.75" x14ac:dyDescent="0.25">
      <c r="A17" s="9" t="s">
        <v>10</v>
      </c>
    </row>
    <row r="18" spans="1:1" ht="15.75" x14ac:dyDescent="0.25">
      <c r="A18" s="9" t="s">
        <v>11</v>
      </c>
    </row>
    <row r="19" spans="1:1" ht="15.75" x14ac:dyDescent="0.25">
      <c r="A19" s="11" t="s">
        <v>53</v>
      </c>
    </row>
    <row r="20" spans="1:1" ht="15.75" x14ac:dyDescent="0.25">
      <c r="A20" s="11" t="s">
        <v>54</v>
      </c>
    </row>
    <row r="21" spans="1:1" ht="15.75" x14ac:dyDescent="0.25">
      <c r="A21" s="11" t="s">
        <v>55</v>
      </c>
    </row>
    <row r="22" spans="1:1" ht="15.75" x14ac:dyDescent="0.25">
      <c r="A22" s="11" t="s">
        <v>56</v>
      </c>
    </row>
    <row r="23" spans="1:1" ht="15.75" x14ac:dyDescent="0.25">
      <c r="A23" s="12" t="s">
        <v>57</v>
      </c>
    </row>
    <row r="24" spans="1:1" ht="15.75" x14ac:dyDescent="0.25">
      <c r="A24" s="12" t="s">
        <v>58</v>
      </c>
    </row>
    <row r="25" spans="1:1" ht="15.75" x14ac:dyDescent="0.25">
      <c r="A25" s="12" t="s">
        <v>59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 PV</vt:lpstr>
      <vt:lpstr>Data WT</vt:lpstr>
      <vt:lpstr>Data Batery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axioo</dc:creator>
  <cp:lastModifiedBy>Dini</cp:lastModifiedBy>
  <dcterms:created xsi:type="dcterms:W3CDTF">2014-09-29T07:13:56Z</dcterms:created>
  <dcterms:modified xsi:type="dcterms:W3CDTF">2017-03-20T12:07:27Z</dcterms:modified>
</cp:coreProperties>
</file>