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01_FEI\06_IECAT\05_Cursos_Férias\2021_Excel\03_Exercícios\02_Resolvidos\"/>
    </mc:Choice>
  </mc:AlternateContent>
  <xr:revisionPtr revIDLastSave="0" documentId="13_ncr:1_{0280212D-B83B-48D7-B9F4-F1F39BA231B9}" xr6:coauthVersionLast="47" xr6:coauthVersionMax="47" xr10:uidLastSave="{00000000-0000-0000-0000-000000000000}"/>
  <bookViews>
    <workbookView xWindow="-120" yWindow="-120" windowWidth="29040" windowHeight="15840" xr2:uid="{F23CD5D9-A52B-49FD-901F-FC1671D31E0B}"/>
  </bookViews>
  <sheets>
    <sheet name="Análise_Estatística" sheetId="1" r:id="rId1"/>
  </sheets>
  <definedNames>
    <definedName name="_xlnm._FilterDatabase" localSheetId="0" hidden="1">Análise_Estatística!$C$2:$F$173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92" i="1" l="1"/>
  <c r="Y93" i="1"/>
  <c r="Y94" i="1"/>
  <c r="Y95" i="1"/>
  <c r="Y96" i="1"/>
  <c r="Y97" i="1"/>
  <c r="Y98" i="1"/>
  <c r="Y99" i="1"/>
  <c r="Y91" i="1"/>
  <c r="Y90" i="1"/>
  <c r="Y63" i="1"/>
  <c r="Y64" i="1"/>
  <c r="Y65" i="1"/>
  <c r="Y66" i="1"/>
  <c r="Y67" i="1"/>
  <c r="Y68" i="1"/>
  <c r="Y69" i="1"/>
  <c r="Y70" i="1"/>
  <c r="Y62" i="1"/>
  <c r="Y61" i="1"/>
  <c r="Y34" i="1"/>
  <c r="Y35" i="1"/>
  <c r="Y36" i="1"/>
  <c r="Y37" i="1"/>
  <c r="Y38" i="1"/>
  <c r="Y39" i="1"/>
  <c r="Y40" i="1"/>
  <c r="Y41" i="1"/>
  <c r="Y33" i="1"/>
  <c r="Y32" i="1"/>
  <c r="Y5" i="1"/>
  <c r="Y6" i="1"/>
  <c r="Y7" i="1"/>
  <c r="Y8" i="1"/>
  <c r="Y9" i="1"/>
  <c r="Y10" i="1"/>
  <c r="Y11" i="1"/>
  <c r="Y12" i="1"/>
  <c r="Y4" i="1"/>
  <c r="Y3" i="1"/>
  <c r="P92" i="1"/>
  <c r="P93" i="1"/>
  <c r="P94" i="1"/>
  <c r="P95" i="1"/>
  <c r="P96" i="1"/>
  <c r="P97" i="1"/>
  <c r="P98" i="1"/>
  <c r="P99" i="1"/>
  <c r="P91" i="1"/>
  <c r="P90" i="1"/>
  <c r="P70" i="1"/>
  <c r="P63" i="1"/>
  <c r="P64" i="1"/>
  <c r="P65" i="1"/>
  <c r="P66" i="1"/>
  <c r="P67" i="1"/>
  <c r="P68" i="1"/>
  <c r="P69" i="1"/>
  <c r="P62" i="1"/>
  <c r="P61" i="1"/>
  <c r="P34" i="1"/>
  <c r="P35" i="1"/>
  <c r="P36" i="1"/>
  <c r="P37" i="1"/>
  <c r="P38" i="1"/>
  <c r="P39" i="1"/>
  <c r="P40" i="1"/>
  <c r="P41" i="1"/>
  <c r="P33" i="1"/>
  <c r="P32" i="1"/>
  <c r="I11" i="1"/>
  <c r="B4" i="1"/>
  <c r="B5" i="1" s="1"/>
  <c r="I4" i="1"/>
  <c r="I6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I7" i="1"/>
  <c r="I9" i="1"/>
  <c r="I10" i="1"/>
  <c r="I3" i="1"/>
  <c r="I5" i="1"/>
  <c r="Y42" i="1" l="1"/>
  <c r="Z41" i="1" s="1"/>
  <c r="Y71" i="1"/>
  <c r="Z64" i="1" s="1"/>
  <c r="Y100" i="1"/>
  <c r="Z97" i="1" s="1"/>
  <c r="P42" i="1"/>
  <c r="Q37" i="1" s="1"/>
  <c r="Y13" i="1"/>
  <c r="Z12" i="1" s="1"/>
  <c r="P71" i="1"/>
  <c r="Q66" i="1" s="1"/>
  <c r="P100" i="1"/>
  <c r="Q90" i="1" s="1"/>
  <c r="Z7" i="1" l="1"/>
  <c r="Z95" i="1"/>
  <c r="Z94" i="1"/>
  <c r="Q98" i="1"/>
  <c r="Z3" i="1"/>
  <c r="AA3" i="1" s="1"/>
  <c r="Z10" i="1"/>
  <c r="Q62" i="1"/>
  <c r="Q64" i="1"/>
  <c r="Q97" i="1"/>
  <c r="Q93" i="1"/>
  <c r="Z93" i="1"/>
  <c r="Z91" i="1"/>
  <c r="Q69" i="1"/>
  <c r="Q68" i="1"/>
  <c r="Q92" i="1"/>
  <c r="Q33" i="1"/>
  <c r="Z65" i="1"/>
  <c r="Q36" i="1"/>
  <c r="Q35" i="1"/>
  <c r="Q38" i="1"/>
  <c r="Z4" i="1"/>
  <c r="Q67" i="1"/>
  <c r="Z70" i="1"/>
  <c r="Q40" i="1"/>
  <c r="Z99" i="1"/>
  <c r="Q91" i="1"/>
  <c r="Z66" i="1"/>
  <c r="Q39" i="1"/>
  <c r="Q41" i="1"/>
  <c r="Z67" i="1"/>
  <c r="Z62" i="1"/>
  <c r="Z8" i="1"/>
  <c r="Q32" i="1"/>
  <c r="R32" i="1" s="1"/>
  <c r="Q70" i="1"/>
  <c r="Q61" i="1"/>
  <c r="R61" i="1" s="1"/>
  <c r="Q63" i="1"/>
  <c r="Q34" i="1"/>
  <c r="Q65" i="1"/>
  <c r="R90" i="1"/>
  <c r="Z35" i="1"/>
  <c r="Z39" i="1"/>
  <c r="Z32" i="1"/>
  <c r="Z9" i="1"/>
  <c r="Z11" i="1"/>
  <c r="Z5" i="1"/>
  <c r="Q94" i="1"/>
  <c r="Z36" i="1"/>
  <c r="Q96" i="1"/>
  <c r="Z6" i="1"/>
  <c r="Z33" i="1"/>
  <c r="Z40" i="1"/>
  <c r="Z34" i="1"/>
  <c r="Z37" i="1"/>
  <c r="Z38" i="1"/>
  <c r="Z98" i="1"/>
  <c r="Z92" i="1"/>
  <c r="Z96" i="1"/>
  <c r="Z90" i="1"/>
  <c r="Z63" i="1"/>
  <c r="Z69" i="1"/>
  <c r="Q99" i="1"/>
  <c r="Q95" i="1"/>
  <c r="Z68" i="1"/>
  <c r="Z61" i="1"/>
  <c r="AA4" i="1" l="1"/>
  <c r="AA5" i="1" s="1"/>
  <c r="AA6" i="1" s="1"/>
  <c r="AA7" i="1" s="1"/>
  <c r="AA8" i="1" s="1"/>
  <c r="AA9" i="1" s="1"/>
  <c r="AA10" i="1" s="1"/>
  <c r="AA11" i="1" s="1"/>
  <c r="AA12" i="1" s="1"/>
  <c r="R62" i="1"/>
  <c r="R63" i="1" s="1"/>
  <c r="R64" i="1" s="1"/>
  <c r="R65" i="1" s="1"/>
  <c r="R66" i="1" s="1"/>
  <c r="R67" i="1" s="1"/>
  <c r="R68" i="1" s="1"/>
  <c r="R69" i="1" s="1"/>
  <c r="R70" i="1" s="1"/>
  <c r="Q42" i="1"/>
  <c r="Q100" i="1"/>
  <c r="Q71" i="1"/>
  <c r="R33" i="1"/>
  <c r="R34" i="1" s="1"/>
  <c r="R35" i="1" s="1"/>
  <c r="R36" i="1" s="1"/>
  <c r="R37" i="1" s="1"/>
  <c r="R38" i="1" s="1"/>
  <c r="R39" i="1" s="1"/>
  <c r="R40" i="1" s="1"/>
  <c r="R41" i="1" s="1"/>
  <c r="R91" i="1"/>
  <c r="R92" i="1" s="1"/>
  <c r="R93" i="1" s="1"/>
  <c r="R94" i="1" s="1"/>
  <c r="R95" i="1" s="1"/>
  <c r="R96" i="1" s="1"/>
  <c r="R97" i="1" s="1"/>
  <c r="R98" i="1" s="1"/>
  <c r="R99" i="1" s="1"/>
  <c r="Z13" i="1"/>
  <c r="AA61" i="1"/>
  <c r="AA62" i="1" s="1"/>
  <c r="AA63" i="1" s="1"/>
  <c r="AA64" i="1" s="1"/>
  <c r="AA65" i="1" s="1"/>
  <c r="AA66" i="1" s="1"/>
  <c r="AA67" i="1" s="1"/>
  <c r="AA68" i="1" s="1"/>
  <c r="AA69" i="1" s="1"/>
  <c r="AA70" i="1" s="1"/>
  <c r="Z71" i="1"/>
  <c r="AA90" i="1"/>
  <c r="AA91" i="1" s="1"/>
  <c r="AA92" i="1" s="1"/>
  <c r="AA93" i="1" s="1"/>
  <c r="AA94" i="1" s="1"/>
  <c r="AA95" i="1" s="1"/>
  <c r="AA96" i="1" s="1"/>
  <c r="AA97" i="1" s="1"/>
  <c r="AA98" i="1" s="1"/>
  <c r="AA99" i="1" s="1"/>
  <c r="Z100" i="1"/>
  <c r="AA32" i="1"/>
  <c r="AA33" i="1" s="1"/>
  <c r="AA34" i="1" s="1"/>
  <c r="AA35" i="1" s="1"/>
  <c r="AA36" i="1" s="1"/>
  <c r="AA37" i="1" s="1"/>
  <c r="AA38" i="1" s="1"/>
  <c r="AA39" i="1" s="1"/>
  <c r="AA40" i="1" s="1"/>
  <c r="AA41" i="1" s="1"/>
  <c r="Z42" i="1"/>
  <c r="P13" i="1" l="1"/>
  <c r="Q4" i="1" l="1"/>
  <c r="Q6" i="1"/>
  <c r="Q3" i="1"/>
  <c r="Q5" i="1"/>
  <c r="Q7" i="1"/>
  <c r="Q8" i="1"/>
  <c r="Q9" i="1"/>
  <c r="Q10" i="1"/>
  <c r="Q11" i="1"/>
  <c r="Q12" i="1"/>
  <c r="Q13" i="1" l="1"/>
  <c r="R3" i="1"/>
  <c r="R4" i="1" s="1"/>
  <c r="R5" i="1" s="1"/>
  <c r="R6" i="1" s="1"/>
  <c r="R7" i="1" s="1"/>
  <c r="R8" i="1" s="1"/>
  <c r="R9" i="1" s="1"/>
  <c r="R10" i="1" s="1"/>
  <c r="R11" i="1" s="1"/>
  <c r="R12" i="1" s="1"/>
</calcChain>
</file>

<file path=xl/sharedStrings.xml><?xml version="1.0" encoding="utf-8"?>
<sst xmlns="http://schemas.openxmlformats.org/spreadsheetml/2006/main" count="730" uniqueCount="192">
  <si>
    <t>C</t>
  </si>
  <si>
    <t>B</t>
  </si>
  <si>
    <t>D</t>
  </si>
  <si>
    <t>A</t>
  </si>
  <si>
    <t>Total</t>
  </si>
  <si>
    <t>3º D</t>
  </si>
  <si>
    <t>PROVA C (2ª Chamada)</t>
  </si>
  <si>
    <t>até</t>
  </si>
  <si>
    <t>de</t>
  </si>
  <si>
    <t>Frequência</t>
  </si>
  <si>
    <t>Range</t>
  </si>
  <si>
    <t>Classes</t>
  </si>
  <si>
    <t>3º C</t>
  </si>
  <si>
    <t>PROVA B</t>
  </si>
  <si>
    <t>3º B</t>
  </si>
  <si>
    <t>PROVA A</t>
  </si>
  <si>
    <t>3º A</t>
  </si>
  <si>
    <t>GERAL</t>
  </si>
  <si>
    <t>Média</t>
  </si>
  <si>
    <t>Prova</t>
  </si>
  <si>
    <t>Geral</t>
  </si>
  <si>
    <t>Turma</t>
  </si>
  <si>
    <t>Nota</t>
  </si>
  <si>
    <t>Nome</t>
  </si>
  <si>
    <t>Alice Santos</t>
  </si>
  <si>
    <t>Aline Carvalho</t>
  </si>
  <si>
    <t>Amanda Rodrigues</t>
  </si>
  <si>
    <t>Beatrice Barbosa</t>
  </si>
  <si>
    <t>Beatrice Rocha</t>
  </si>
  <si>
    <t>Bianca Almeida</t>
  </si>
  <si>
    <t>Douglas Martins</t>
  </si>
  <si>
    <t>Eduarda Barros</t>
  </si>
  <si>
    <t>Felipe Rodrigues</t>
  </si>
  <si>
    <t>Fernanda Cardoso</t>
  </si>
  <si>
    <t>Gabrielle Lima</t>
  </si>
  <si>
    <t>Giovana Melo</t>
  </si>
  <si>
    <t>Giovanna Carvalho</t>
  </si>
  <si>
    <t>Giovanna Gomes</t>
  </si>
  <si>
    <t>Guilherme Barbosa</t>
  </si>
  <si>
    <t>Igor Ribeiro</t>
  </si>
  <si>
    <t>Isabela Gomes</t>
  </si>
  <si>
    <t>Isabelle Barbosa</t>
  </si>
  <si>
    <t>Isabelle Cardoso</t>
  </si>
  <si>
    <t>Joao Barbosa</t>
  </si>
  <si>
    <t>José Goncalves</t>
  </si>
  <si>
    <t>Júlia Barbosa</t>
  </si>
  <si>
    <t>Julian Rocha</t>
  </si>
  <si>
    <t>Kauã Castro</t>
  </si>
  <si>
    <t>Laura Cunha</t>
  </si>
  <si>
    <t>Laura Martins</t>
  </si>
  <si>
    <t>Lavinia Sousa</t>
  </si>
  <si>
    <t>Livia Barros</t>
  </si>
  <si>
    <t>Luís Rocha</t>
  </si>
  <si>
    <t>Manuela Lima</t>
  </si>
  <si>
    <t>Manuela Pereira</t>
  </si>
  <si>
    <t>Manuela Pinto</t>
  </si>
  <si>
    <t>Marcos Martins</t>
  </si>
  <si>
    <t>Mariana Alves</t>
  </si>
  <si>
    <t>Murilo Pinto</t>
  </si>
  <si>
    <t>Otávio Barros</t>
  </si>
  <si>
    <t>Paulo Ribeiro</t>
  </si>
  <si>
    <t>Pedro Almeida</t>
  </si>
  <si>
    <t>Rafael Araujo</t>
  </si>
  <si>
    <t>Raissa Cavalcanti</t>
  </si>
  <si>
    <t>Ryan Lima</t>
  </si>
  <si>
    <t>Sophia Carvalho</t>
  </si>
  <si>
    <t>Vitoria Barros</t>
  </si>
  <si>
    <t>Vitoria Lima</t>
  </si>
  <si>
    <t>Ágatha Goncalves</t>
  </si>
  <si>
    <t>Ana Rodrigues</t>
  </si>
  <si>
    <t>Anna Cardoso</t>
  </si>
  <si>
    <t>Brenda Ribeiro</t>
  </si>
  <si>
    <t>Caio Martins</t>
  </si>
  <si>
    <t>Camila Cardoso</t>
  </si>
  <si>
    <t>Cauã Cunha</t>
  </si>
  <si>
    <t>Daniel Cunha</t>
  </si>
  <si>
    <t>Davi Alves</t>
  </si>
  <si>
    <t>Davi Fernandes</t>
  </si>
  <si>
    <t>Eduarda Castro</t>
  </si>
  <si>
    <t>Emily Lima</t>
  </si>
  <si>
    <t>Enzo Dias</t>
  </si>
  <si>
    <t>Estevan Cunha</t>
  </si>
  <si>
    <t>Fernanda Barbosa</t>
  </si>
  <si>
    <t>Fernanda Ferreira</t>
  </si>
  <si>
    <t>Fernanda Santos</t>
  </si>
  <si>
    <t>Gabrielle Alves</t>
  </si>
  <si>
    <t>Igor Goncalves</t>
  </si>
  <si>
    <t>Isabela Rodrigues</t>
  </si>
  <si>
    <t>Kauã Oliveira</t>
  </si>
  <si>
    <t>Lara Cardoso</t>
  </si>
  <si>
    <t>Lara Castro</t>
  </si>
  <si>
    <t>Lara Ribeiro</t>
  </si>
  <si>
    <t>Luana Araujo</t>
  </si>
  <si>
    <t>Luiz Carvalho</t>
  </si>
  <si>
    <t>Luiz Dias</t>
  </si>
  <si>
    <t>Martim Ferreira</t>
  </si>
  <si>
    <t>Mateus Lima</t>
  </si>
  <si>
    <t>Matheus Silva</t>
  </si>
  <si>
    <t>Rafael Santos</t>
  </si>
  <si>
    <t>Raissa Rodrigues</t>
  </si>
  <si>
    <t>Rebeca Gomes</t>
  </si>
  <si>
    <t>Rebeca Rocha</t>
  </si>
  <si>
    <t>Sofia Ribeiro</t>
  </si>
  <si>
    <t>Tânia Almeida</t>
  </si>
  <si>
    <t>Tânia Dias</t>
  </si>
  <si>
    <t>Tânia Lima</t>
  </si>
  <si>
    <t>Tânia Rodrigues</t>
  </si>
  <si>
    <t>Thaís Pereira</t>
  </si>
  <si>
    <t>Victor Santos</t>
  </si>
  <si>
    <t>Vitoria Ribeiro</t>
  </si>
  <si>
    <t>Yasmin Rocha</t>
  </si>
  <si>
    <t>Ana Rocha</t>
  </si>
  <si>
    <t>Anna Azevedo</t>
  </si>
  <si>
    <t>Bianca Azevedo</t>
  </si>
  <si>
    <t>Cauã Pinto</t>
  </si>
  <si>
    <t>Diego Pinto</t>
  </si>
  <si>
    <t>Eduardo Pinto</t>
  </si>
  <si>
    <t>Emilly Melo</t>
  </si>
  <si>
    <t>Enzo Barros</t>
  </si>
  <si>
    <t>Evelyn Souza</t>
  </si>
  <si>
    <t>Gabriel Santos</t>
  </si>
  <si>
    <t>Guilherme Souza</t>
  </si>
  <si>
    <t>Isabela Silva</t>
  </si>
  <si>
    <t>José Cunha</t>
  </si>
  <si>
    <t>Julia Barros</t>
  </si>
  <si>
    <t>Julia Souza</t>
  </si>
  <si>
    <t>Julieta Rodrigues</t>
  </si>
  <si>
    <t>Júlio Cardoso</t>
  </si>
  <si>
    <t>Lara Rodrigues</t>
  </si>
  <si>
    <t>Laura Barbosa</t>
  </si>
  <si>
    <t>Lavinia Dias</t>
  </si>
  <si>
    <t>Lavinia Santos</t>
  </si>
  <si>
    <t>Leila Araujo</t>
  </si>
  <si>
    <t>Leonor Gomes</t>
  </si>
  <si>
    <t>Letícia Azevedo</t>
  </si>
  <si>
    <t>Luana Cardoso</t>
  </si>
  <si>
    <t>Luiz Rocha</t>
  </si>
  <si>
    <t>Luiza Melo</t>
  </si>
  <si>
    <t>Manuela Castro</t>
  </si>
  <si>
    <t>Mariana Barros</t>
  </si>
  <si>
    <t>Matilde Santos</t>
  </si>
  <si>
    <t>Miguel Almeida</t>
  </si>
  <si>
    <t>Nicolas Fernandes</t>
  </si>
  <si>
    <t>Paulo Sousa</t>
  </si>
  <si>
    <t>Rafaela Rodrigues</t>
  </si>
  <si>
    <t>Renan Alves</t>
  </si>
  <si>
    <t>Tânia Fernandes</t>
  </si>
  <si>
    <t>Victor Barbosa</t>
  </si>
  <si>
    <t>Vitoria Fernandes</t>
  </si>
  <si>
    <t>Ágatha Azevedo</t>
  </si>
  <si>
    <t>Alex Almeida</t>
  </si>
  <si>
    <t>Aline Costa</t>
  </si>
  <si>
    <t>Amanda Souza</t>
  </si>
  <si>
    <t>Antônio Sousa</t>
  </si>
  <si>
    <t>Beatriz Ribeiro</t>
  </si>
  <si>
    <t>Camila Goncalves</t>
  </si>
  <si>
    <t>Danilo Rodrigues</t>
  </si>
  <si>
    <t>Davi Barbosa</t>
  </si>
  <si>
    <t>Emily Rocha</t>
  </si>
  <si>
    <t>Estevan Castro</t>
  </si>
  <si>
    <t>Fernanda Correia</t>
  </si>
  <si>
    <t>Gabriel Ribeiro</t>
  </si>
  <si>
    <t>Gabrielly Alves</t>
  </si>
  <si>
    <t>Gabrielly Sousa</t>
  </si>
  <si>
    <t>Igor Fernandes</t>
  </si>
  <si>
    <t>Isabela Melo</t>
  </si>
  <si>
    <t>Isabella Rodrigues</t>
  </si>
  <si>
    <t>Isabelle Silva</t>
  </si>
  <si>
    <t>José Ferreira</t>
  </si>
  <si>
    <t>Júlia Castro</t>
  </si>
  <si>
    <t>Júlia Costa</t>
  </si>
  <si>
    <t>Julieta Barbosa</t>
  </si>
  <si>
    <t>Julieta Ferreira</t>
  </si>
  <si>
    <t>Leila Almeida</t>
  </si>
  <si>
    <t>Leila Sousa</t>
  </si>
  <si>
    <t>Leonor Correia</t>
  </si>
  <si>
    <t>Letícia Rodrigues</t>
  </si>
  <si>
    <t>Luis Barbosa</t>
  </si>
  <si>
    <t>Luiza Gomes</t>
  </si>
  <si>
    <t>Maria Cunha</t>
  </si>
  <si>
    <t>Mariana Gomes</t>
  </si>
  <si>
    <t>Rebeca Dias</t>
  </si>
  <si>
    <t>Renan Rocha</t>
  </si>
  <si>
    <t>Samuel Castro</t>
  </si>
  <si>
    <t>Sarah Azevedo</t>
  </si>
  <si>
    <t>Tiago Pereira</t>
  </si>
  <si>
    <t>Tomás Costa</t>
  </si>
  <si>
    <t>Tomás Rodrigues</t>
  </si>
  <si>
    <t>Vinicius Sousa</t>
  </si>
  <si>
    <t>Vitória Costa</t>
  </si>
  <si>
    <t>Vitoria Gomes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</si>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</sst>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2" borderId="9" xfId="1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2" fillId="0" borderId="13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2" fillId="0" borderId="16" xfId="1" applyNumberFormat="1" applyFont="1" applyBorder="1" applyAlignment="1">
      <alignment horizontal="center" vertical="center"/>
    </xf>
    <xf numFmtId="164" fontId="2" fillId="0" borderId="17" xfId="1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2" fillId="0" borderId="21" xfId="1" applyNumberFormat="1" applyFont="1" applyBorder="1" applyAlignment="1">
      <alignment horizontal="center" vertical="center"/>
    </xf>
    <xf numFmtId="164" fontId="2" fillId="0" borderId="22" xfId="1" applyNumberFormat="1" applyFont="1" applyBorder="1" applyAlignment="1">
      <alignment horizontal="center" vertical="center"/>
    </xf>
    <xf numFmtId="164" fontId="2" fillId="0" borderId="20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23" xfId="1" applyNumberFormat="1" applyFont="1" applyBorder="1" applyAlignment="1">
      <alignment horizontal="center" vertical="center"/>
    </xf>
    <xf numFmtId="164" fontId="2" fillId="0" borderId="24" xfId="1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3" xfId="0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2" fontId="2" fillId="0" borderId="34" xfId="0" applyNumberFormat="1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2" fontId="2" fillId="0" borderId="38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7">
    <dxf>
      <font>
        <b/>
        <i val="0"/>
        <color rgb="FF009A46"/>
      </font>
      <fill>
        <patternFill>
          <bgColor rgb="FFB6DF89"/>
        </patternFill>
      </fill>
    </dxf>
    <dxf>
      <font>
        <b/>
        <i val="0"/>
        <color rgb="FF009A46"/>
      </font>
      <fill>
        <patternFill>
          <bgColor rgb="FFB6DF89"/>
        </patternFill>
      </fill>
    </dxf>
    <dxf>
      <font>
        <b/>
        <i val="0"/>
        <color rgb="FFDA0000"/>
      </font>
      <fill>
        <patternFill>
          <bgColor rgb="FFFF8585"/>
        </patternFill>
      </fill>
    </dxf>
    <dxf>
      <font>
        <b/>
        <i val="0"/>
        <color rgb="FF009A46"/>
      </font>
      <fill>
        <patternFill>
          <bgColor rgb="FFB6DF89"/>
        </patternFill>
      </fill>
    </dxf>
    <dxf>
      <font>
        <b/>
        <i val="0"/>
        <color rgb="FFDA0000"/>
      </font>
      <fill>
        <patternFill>
          <bgColor rgb="FFFF8585"/>
        </patternFill>
      </fill>
    </dxf>
    <dxf>
      <font>
        <b/>
        <i val="0"/>
        <color rgb="FF009A46"/>
      </font>
      <fill>
        <patternFill>
          <bgColor rgb="FFB6DF89"/>
        </patternFill>
      </fill>
    </dxf>
    <dxf>
      <font>
        <b/>
        <i val="0"/>
        <color rgb="FFDA0000"/>
      </font>
      <fill>
        <patternFill>
          <bgColor rgb="FFFF8585"/>
        </patternFill>
      </fill>
    </dxf>
  </dxfs>
  <tableStyles count="0" defaultTableStyle="TableStyleMedium2" defaultPivotStyle="PivotStyleLight16"/>
  <colors>
    <mruColors>
      <color rgb="FF009A46"/>
      <color rgb="FFB6DF89"/>
      <color rgb="FF96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Notas Geral Prova Física 3 - 2º Tri/2021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813611767713925"/>
          <c:y val="0.1580281603594951"/>
          <c:w val="0.81270549928773816"/>
          <c:h val="0.66401696220505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Análise_Estatística!$K$3:$K$12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Análise_Estatística!$P$3:$P$12</c:f>
              <c:numCache>
                <c:formatCode>General</c:formatCode>
                <c:ptCount val="10"/>
                <c:pt idx="0">
                  <c:v>39</c:v>
                </c:pt>
                <c:pt idx="1">
                  <c:v>21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13</c:v>
                </c:pt>
                <c:pt idx="6">
                  <c:v>14</c:v>
                </c:pt>
                <c:pt idx="7">
                  <c:v>12</c:v>
                </c:pt>
                <c:pt idx="8">
                  <c:v>13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F-4862-8DA0-A1DD3983C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486511"/>
        <c:axId val="938493583"/>
      </c:barChart>
      <c:catAx>
        <c:axId val="9384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93583"/>
        <c:crosses val="autoZero"/>
        <c:auto val="1"/>
        <c:lblAlgn val="ctr"/>
        <c:lblOffset val="100"/>
        <c:noMultiLvlLbl val="0"/>
      </c:catAx>
      <c:valAx>
        <c:axId val="93849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layout>
            <c:manualLayout>
              <c:xMode val="edge"/>
              <c:yMode val="edge"/>
              <c:x val="1.3253810470510271E-2"/>
              <c:y val="0.32457582798950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865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Notas 3º A Prova Física 3 - 2º Tri/2021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813611767713925"/>
          <c:y val="0.1580281603594951"/>
          <c:w val="0.81270549928773816"/>
          <c:h val="0.66401696220505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Análise_Estatística!$T$3:$T$12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Análise_Estatística!$Y$3:$Y$12</c:f>
              <c:numCache>
                <c:formatCode>General</c:formatCode>
                <c:ptCount val="10"/>
                <c:pt idx="0">
                  <c:v>9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5</c:v>
                </c:pt>
                <c:pt idx="8">
                  <c:v>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5B-4347-8D57-B5E630ED3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486511"/>
        <c:axId val="938493583"/>
      </c:barChart>
      <c:catAx>
        <c:axId val="9384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93583"/>
        <c:crosses val="autoZero"/>
        <c:auto val="1"/>
        <c:lblAlgn val="ctr"/>
        <c:lblOffset val="100"/>
        <c:noMultiLvlLbl val="0"/>
      </c:catAx>
      <c:valAx>
        <c:axId val="93849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layout>
            <c:manualLayout>
              <c:xMode val="edge"/>
              <c:yMode val="edge"/>
              <c:x val="1.3253810470510271E-2"/>
              <c:y val="0.32457582798950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865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Notas </a:t>
            </a:r>
            <a:r>
              <a:rPr lang="pt-BR" sz="1440" b="1" i="0" u="none" strike="noStrike" baseline="0">
                <a:effectLst/>
              </a:rPr>
              <a:t>3º C</a:t>
            </a:r>
            <a:r>
              <a:rPr lang="pt-BR"/>
              <a:t> Prova Física 3 - 2º Tri/2021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813611767713925"/>
          <c:y val="0.1580281603594951"/>
          <c:w val="0.81270549928773816"/>
          <c:h val="0.66401696220505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Análise_Estatística!$T$61:$T$70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Análise_Estatística!$Y$61:$Y$70</c:f>
              <c:numCache>
                <c:formatCode>General</c:formatCode>
                <c:ptCount val="10"/>
                <c:pt idx="0">
                  <c:v>13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4-486C-8D64-102C856EB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486511"/>
        <c:axId val="938493583"/>
      </c:barChart>
      <c:catAx>
        <c:axId val="9384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93583"/>
        <c:crosses val="autoZero"/>
        <c:auto val="1"/>
        <c:lblAlgn val="ctr"/>
        <c:lblOffset val="100"/>
        <c:noMultiLvlLbl val="0"/>
      </c:catAx>
      <c:valAx>
        <c:axId val="93849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layout>
            <c:manualLayout>
              <c:xMode val="edge"/>
              <c:yMode val="edge"/>
              <c:x val="1.3253810470510271E-2"/>
              <c:y val="0.32457582798950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865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Notas 3º B Prova Física 3 - 2º Tri/2021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813611767713925"/>
          <c:y val="0.1580281603594951"/>
          <c:w val="0.81270549928773816"/>
          <c:h val="0.66401696220505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Análise_Estatística!$T$32:$T$41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Análise_Estatística!$Y$32:$Y$41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0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8-4967-91F2-A99574691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486511"/>
        <c:axId val="938493583"/>
      </c:barChart>
      <c:catAx>
        <c:axId val="9384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93583"/>
        <c:crosses val="autoZero"/>
        <c:auto val="1"/>
        <c:lblAlgn val="ctr"/>
        <c:lblOffset val="100"/>
        <c:noMultiLvlLbl val="0"/>
      </c:catAx>
      <c:valAx>
        <c:axId val="93849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layout>
            <c:manualLayout>
              <c:xMode val="edge"/>
              <c:yMode val="edge"/>
              <c:x val="1.3253810470510271E-2"/>
              <c:y val="0.32457582798950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865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Notas 3º D Prova Física 3 - 2º Tri/2021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813611767713925"/>
          <c:y val="0.1580281603594951"/>
          <c:w val="0.81270549928773816"/>
          <c:h val="0.66401696220505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Análise_Estatística!$T$90:$T$99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Análise_Estatística!$Y$90:$Y$99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D-43DD-9F15-D87B62622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486511"/>
        <c:axId val="938493583"/>
      </c:barChart>
      <c:catAx>
        <c:axId val="9384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93583"/>
        <c:crosses val="autoZero"/>
        <c:auto val="1"/>
        <c:lblAlgn val="ctr"/>
        <c:lblOffset val="100"/>
        <c:noMultiLvlLbl val="0"/>
      </c:catAx>
      <c:valAx>
        <c:axId val="93849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layout>
            <c:manualLayout>
              <c:xMode val="edge"/>
              <c:yMode val="edge"/>
              <c:x val="1.3253810470510271E-2"/>
              <c:y val="0.32457582798950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865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Notas Prova A Física 3 - 2º Tri/2021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813611767713925"/>
          <c:y val="0.1580281603594951"/>
          <c:w val="0.81270549928773816"/>
          <c:h val="0.66401696220505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Análise_Estatística!$K$32:$K$41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Análise_Estatística!$P$32:$P$41</c:f>
              <c:numCache>
                <c:formatCode>General</c:formatCode>
                <c:ptCount val="10"/>
                <c:pt idx="0">
                  <c:v>22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9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0-46FE-9BC8-195BF159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486511"/>
        <c:axId val="938493583"/>
      </c:barChart>
      <c:catAx>
        <c:axId val="9384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93583"/>
        <c:crosses val="autoZero"/>
        <c:auto val="1"/>
        <c:lblAlgn val="ctr"/>
        <c:lblOffset val="100"/>
        <c:noMultiLvlLbl val="0"/>
      </c:catAx>
      <c:valAx>
        <c:axId val="93849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layout>
            <c:manualLayout>
              <c:xMode val="edge"/>
              <c:yMode val="edge"/>
              <c:x val="1.3253810470510271E-2"/>
              <c:y val="0.32457582798950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865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Notas Prova B Física 3 - 2º Tri/2021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813611767713925"/>
          <c:y val="0.1580281603594951"/>
          <c:w val="0.81270549928773816"/>
          <c:h val="0.66401696220505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Análise_Estatística!$K$61:$K$70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Análise_Estatística!$P$61:$P$70</c:f>
              <c:numCache>
                <c:formatCode>General</c:formatCode>
                <c:ptCount val="10"/>
                <c:pt idx="0">
                  <c:v>17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8-491C-A323-78F978D68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486511"/>
        <c:axId val="938493583"/>
      </c:barChart>
      <c:catAx>
        <c:axId val="9384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93583"/>
        <c:crosses val="autoZero"/>
        <c:auto val="1"/>
        <c:lblAlgn val="ctr"/>
        <c:lblOffset val="100"/>
        <c:noMultiLvlLbl val="0"/>
      </c:catAx>
      <c:valAx>
        <c:axId val="93849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layout>
            <c:manualLayout>
              <c:xMode val="edge"/>
              <c:yMode val="edge"/>
              <c:x val="1.3253810470510271E-2"/>
              <c:y val="0.32457582798950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865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Notas Prova B Física 3 - 2º Tri/2021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813611767713925"/>
          <c:y val="0.1580281603594951"/>
          <c:w val="0.81270549928773816"/>
          <c:h val="0.664016962205059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Análise_Estatística!$K$90:$K$99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Análise_Estatística!$P$90:$P$99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2-4DA0-8555-EA3E310D7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486511"/>
        <c:axId val="938493583"/>
      </c:barChart>
      <c:catAx>
        <c:axId val="9384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93583"/>
        <c:crosses val="autoZero"/>
        <c:auto val="1"/>
        <c:lblAlgn val="ctr"/>
        <c:lblOffset val="100"/>
        <c:noMultiLvlLbl val="0"/>
      </c:catAx>
      <c:valAx>
        <c:axId val="93849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layout>
            <c:manualLayout>
              <c:xMode val="edge"/>
              <c:yMode val="edge"/>
              <c:x val="1.3253810470510271E-2"/>
              <c:y val="0.32457582798950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865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Notas Provas A, B e C Física 3 - 2º Tri/2021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813611767713925"/>
          <c:y val="0.1580281603594951"/>
          <c:w val="0.81270549928773816"/>
          <c:h val="0.66401696220505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Análise_Estatística!$K$42</c:f>
              <c:strCache>
                <c:ptCount val="1"/>
                <c:pt idx="0">
                  <c:v>PROVA A</c:v>
                </c:pt>
              </c:strCache>
            </c:strRef>
          </c:tx>
          <c:invertIfNegative val="0"/>
          <c:cat>
            <c:numRef>
              <c:f>Análise_Estatística!$K$61:$K$70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Análise_Estatística!$P$61:$P$70</c:f>
              <c:numCache>
                <c:formatCode>General</c:formatCode>
                <c:ptCount val="10"/>
                <c:pt idx="0">
                  <c:v>17</c:v>
                </c:pt>
                <c:pt idx="1">
                  <c:v>6</c:v>
                </c:pt>
                <c:pt idx="2">
                  <c:v>7</c:v>
                </c:pt>
                <c:pt idx="3">
                  <c:v>10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A-4B7D-9268-09B8A099EA2B}"/>
            </c:ext>
          </c:extLst>
        </c:ser>
        <c:ser>
          <c:idx val="1"/>
          <c:order val="1"/>
          <c:tx>
            <c:strRef>
              <c:f>Análise_Estatística!$K$71</c:f>
              <c:strCache>
                <c:ptCount val="1"/>
                <c:pt idx="0">
                  <c:v>PROVA B</c:v>
                </c:pt>
              </c:strCache>
            </c:strRef>
          </c:tx>
          <c:invertIfNegative val="0"/>
          <c:val>
            <c:numRef>
              <c:f>Análise_Estatística!$P$32:$P$41</c:f>
              <c:numCache>
                <c:formatCode>General</c:formatCode>
                <c:ptCount val="10"/>
                <c:pt idx="0">
                  <c:v>22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9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A-4B7D-9268-09B8A099EA2B}"/>
            </c:ext>
          </c:extLst>
        </c:ser>
        <c:ser>
          <c:idx val="2"/>
          <c:order val="2"/>
          <c:tx>
            <c:strRef>
              <c:f>Análise_Estatística!$K$100</c:f>
              <c:strCache>
                <c:ptCount val="1"/>
                <c:pt idx="0">
                  <c:v>PROVA C (2ª Chamada)</c:v>
                </c:pt>
              </c:strCache>
            </c:strRef>
          </c:tx>
          <c:invertIfNegative val="0"/>
          <c:val>
            <c:numRef>
              <c:f>Análise_Estatística!$P$90:$P$99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9A-4B7D-9268-09B8A099E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8486511"/>
        <c:axId val="938493583"/>
      </c:barChart>
      <c:catAx>
        <c:axId val="938486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Classes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93583"/>
        <c:crosses val="autoZero"/>
        <c:auto val="1"/>
        <c:lblAlgn val="ctr"/>
        <c:lblOffset val="100"/>
        <c:noMultiLvlLbl val="0"/>
      </c:catAx>
      <c:valAx>
        <c:axId val="938493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Frequência</a:t>
                </a:r>
              </a:p>
            </c:rich>
          </c:tx>
          <c:layout>
            <c:manualLayout>
              <c:xMode val="edge"/>
              <c:yMode val="edge"/>
              <c:x val="1.3253810470510271E-2"/>
              <c:y val="0.3245758279895085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i="1"/>
            </a:pPr>
            <a:endParaRPr lang="pt-BR"/>
          </a:p>
        </c:txPr>
        <c:crossAx val="93848651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184683164604417"/>
          <c:y val="0.17144457090977169"/>
          <c:w val="0.31924840644919383"/>
          <c:h val="0.20895739002072591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ysClr val="windowText" lastClr="000000"/>
      </a:solidFill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0</xdr:rowOff>
    </xdr:from>
    <xdr:to>
      <xdr:col>17</xdr:col>
      <xdr:colOff>0</xdr:colOff>
      <xdr:row>28</xdr:row>
      <xdr:rowOff>194072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1231FC21-B5CF-40B7-8A51-FC86F371F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14</xdr:row>
      <xdr:rowOff>0</xdr:rowOff>
    </xdr:from>
    <xdr:to>
      <xdr:col>26</xdr:col>
      <xdr:colOff>0</xdr:colOff>
      <xdr:row>28</xdr:row>
      <xdr:rowOff>194073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DE3391C9-D29D-42EB-8BF1-C3B2B8C78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72</xdr:row>
      <xdr:rowOff>0</xdr:rowOff>
    </xdr:from>
    <xdr:to>
      <xdr:col>26</xdr:col>
      <xdr:colOff>0</xdr:colOff>
      <xdr:row>86</xdr:row>
      <xdr:rowOff>194073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D10E754D-1089-49A0-AF65-685B08AAE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43</xdr:row>
      <xdr:rowOff>0</xdr:rowOff>
    </xdr:from>
    <xdr:to>
      <xdr:col>26</xdr:col>
      <xdr:colOff>0</xdr:colOff>
      <xdr:row>57</xdr:row>
      <xdr:rowOff>194073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B9B68D06-9470-4235-AA0D-AEF875A0C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101</xdr:row>
      <xdr:rowOff>0</xdr:rowOff>
    </xdr:from>
    <xdr:to>
      <xdr:col>26</xdr:col>
      <xdr:colOff>0</xdr:colOff>
      <xdr:row>115</xdr:row>
      <xdr:rowOff>194073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id="{9500F248-5F8F-4FA6-9B84-EE251D34D2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43</xdr:row>
      <xdr:rowOff>0</xdr:rowOff>
    </xdr:from>
    <xdr:to>
      <xdr:col>17</xdr:col>
      <xdr:colOff>0</xdr:colOff>
      <xdr:row>57</xdr:row>
      <xdr:rowOff>194072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E4498FFB-921B-4BDB-9F20-BDB74916B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72</xdr:row>
      <xdr:rowOff>0</xdr:rowOff>
    </xdr:from>
    <xdr:to>
      <xdr:col>17</xdr:col>
      <xdr:colOff>0</xdr:colOff>
      <xdr:row>86</xdr:row>
      <xdr:rowOff>194072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8D328094-6756-43C6-90E2-7385FCFFA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101</xdr:row>
      <xdr:rowOff>0</xdr:rowOff>
    </xdr:from>
    <xdr:to>
      <xdr:col>17</xdr:col>
      <xdr:colOff>0</xdr:colOff>
      <xdr:row>115</xdr:row>
      <xdr:rowOff>194072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95AF43EA-100A-4D7D-A93C-52E41225D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117</xdr:row>
      <xdr:rowOff>0</xdr:rowOff>
    </xdr:from>
    <xdr:to>
      <xdr:col>17</xdr:col>
      <xdr:colOff>0</xdr:colOff>
      <xdr:row>131</xdr:row>
      <xdr:rowOff>194072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11CEF134-0165-4D40-8713-71107315D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F73A-F576-48E4-AE2A-766B8527A060}">
  <dimension ref="B1:AA173"/>
  <sheetViews>
    <sheetView showGridLines="0" tabSelected="1" zoomScale="90" zoomScaleNormal="90" workbookViewId="0"/>
  </sheetViews>
  <sheetFormatPr defaultRowHeight="15.75" customHeight="1" x14ac:dyDescent="0.25"/>
  <cols>
    <col min="1" max="1" width="9.140625" style="1"/>
    <col min="2" max="4" width="10.7109375" style="1" customWidth="1"/>
    <col min="5" max="5" width="45" style="1" bestFit="1" customWidth="1"/>
    <col min="6" max="6" width="10.7109375" style="1" customWidth="1"/>
    <col min="7" max="10" width="9.140625" style="1"/>
    <col min="11" max="18" width="11.42578125" style="1" customWidth="1"/>
    <col min="19" max="19" width="9.140625" style="1"/>
    <col min="20" max="27" width="11.42578125" style="1" customWidth="1"/>
    <col min="28" max="28" width="9.140625" style="1"/>
    <col min="29" max="36" width="11.42578125" style="1" customWidth="1"/>
    <col min="37" max="16384" width="9.140625" style="1"/>
  </cols>
  <sheetData>
    <row r="1" spans="2:27" ht="15.75" customHeight="1" thickBot="1" x14ac:dyDescent="0.3"/>
    <row r="2" spans="2:27" ht="15.75" customHeight="1" thickBot="1" x14ac:dyDescent="0.3">
      <c r="B2" s="53" t="s">
        <v>191</v>
      </c>
      <c r="C2" s="53" t="s">
        <v>21</v>
      </c>
      <c r="D2" s="52" t="s">
        <v>19</v>
      </c>
      <c r="E2" s="51" t="s">
        <v>23</v>
      </c>
      <c r="F2" s="44" t="s">
        <v>22</v>
      </c>
      <c r="H2" s="45" t="s">
        <v>21</v>
      </c>
      <c r="I2" s="44" t="s">
        <v>18</v>
      </c>
      <c r="K2" s="35" t="s">
        <v>11</v>
      </c>
      <c r="L2" s="54" t="s">
        <v>10</v>
      </c>
      <c r="M2" s="55"/>
      <c r="N2" s="55"/>
      <c r="O2" s="56"/>
      <c r="P2" s="57" t="s">
        <v>9</v>
      </c>
      <c r="Q2" s="58"/>
      <c r="R2" s="59"/>
      <c r="T2" s="35" t="s">
        <v>11</v>
      </c>
      <c r="U2" s="54" t="s">
        <v>10</v>
      </c>
      <c r="V2" s="55"/>
      <c r="W2" s="55"/>
      <c r="X2" s="56"/>
      <c r="Y2" s="57" t="s">
        <v>9</v>
      </c>
      <c r="Z2" s="58"/>
      <c r="AA2" s="59"/>
    </row>
    <row r="3" spans="2:27" ht="15.75" customHeight="1" x14ac:dyDescent="0.25">
      <c r="B3" s="50">
        <v>1</v>
      </c>
      <c r="C3" s="50" t="s">
        <v>1</v>
      </c>
      <c r="D3" s="8" t="s">
        <v>3</v>
      </c>
      <c r="E3" s="49" t="s">
        <v>81</v>
      </c>
      <c r="F3" s="48">
        <v>10</v>
      </c>
      <c r="H3" s="43" t="s">
        <v>20</v>
      </c>
      <c r="I3" s="47">
        <f>AVERAGE(F3:F173)</f>
        <v>3.9763157894736838</v>
      </c>
      <c r="K3" s="34">
        <v>1</v>
      </c>
      <c r="L3" s="33" t="s">
        <v>8</v>
      </c>
      <c r="M3" s="32">
        <v>0</v>
      </c>
      <c r="N3" s="32" t="s">
        <v>7</v>
      </c>
      <c r="O3" s="31">
        <v>1</v>
      </c>
      <c r="P3" s="30">
        <v>39</v>
      </c>
      <c r="Q3" s="29">
        <f t="shared" ref="Q3:Q12" si="0">P3/$P$13</f>
        <v>0.22807017543859648</v>
      </c>
      <c r="R3" s="28">
        <f>Q3</f>
        <v>0.22807017543859648</v>
      </c>
      <c r="T3" s="34">
        <v>1</v>
      </c>
      <c r="U3" s="33" t="s">
        <v>8</v>
      </c>
      <c r="V3" s="32">
        <v>0</v>
      </c>
      <c r="W3" s="32" t="s">
        <v>7</v>
      </c>
      <c r="X3" s="31">
        <v>1</v>
      </c>
      <c r="Y3" s="30">
        <f>COUNTIFS($C$3:$C$173,"A",$F$3:$F$173,"&gt;="&amp;V3,$F$3:$F$173,"&lt;="&amp;X3)</f>
        <v>9</v>
      </c>
      <c r="Z3" s="29">
        <f t="shared" ref="Z3:Z12" si="1">Y3/$Y$13</f>
        <v>0.20454545454545456</v>
      </c>
      <c r="AA3" s="28">
        <f>Z3</f>
        <v>0.20454545454545456</v>
      </c>
    </row>
    <row r="4" spans="2:27" ht="15.75" customHeight="1" x14ac:dyDescent="0.25">
      <c r="B4" s="9">
        <f t="shared" ref="B4:B35" si="2">IF(F4=F3,B3,B3+1)</f>
        <v>1</v>
      </c>
      <c r="C4" s="9" t="s">
        <v>2</v>
      </c>
      <c r="D4" s="8" t="s">
        <v>0</v>
      </c>
      <c r="E4" s="7" t="s">
        <v>165</v>
      </c>
      <c r="F4" s="6">
        <v>10</v>
      </c>
      <c r="H4" s="42" t="s">
        <v>3</v>
      </c>
      <c r="I4" s="6">
        <f>AVERAGEIF($C$3:$C$173,H4,$F$3:$F$173)</f>
        <v>4.2590909090909088</v>
      </c>
      <c r="K4" s="23">
        <v>2</v>
      </c>
      <c r="L4" s="22" t="s">
        <v>8</v>
      </c>
      <c r="M4" s="21">
        <v>1</v>
      </c>
      <c r="N4" s="21" t="s">
        <v>7</v>
      </c>
      <c r="O4" s="21">
        <v>2</v>
      </c>
      <c r="P4" s="9">
        <v>21</v>
      </c>
      <c r="Q4" s="25">
        <f t="shared" si="0"/>
        <v>0.12280701754385964</v>
      </c>
      <c r="R4" s="24">
        <f t="shared" ref="R4:R12" si="3">R3+Q4</f>
        <v>0.35087719298245612</v>
      </c>
      <c r="T4" s="23">
        <v>2</v>
      </c>
      <c r="U4" s="22" t="s">
        <v>8</v>
      </c>
      <c r="V4" s="21">
        <v>1</v>
      </c>
      <c r="W4" s="21" t="s">
        <v>7</v>
      </c>
      <c r="X4" s="21">
        <v>2</v>
      </c>
      <c r="Y4" s="9">
        <f>COUNTIFS($C$3:$C$173,"A",$F$3:$F$173,"&gt;"&amp;V4,$F$3:$F$173,"&lt;="&amp;X4)</f>
        <v>3</v>
      </c>
      <c r="Z4" s="25">
        <f t="shared" si="1"/>
        <v>6.8181818181818177E-2</v>
      </c>
      <c r="AA4" s="24">
        <f t="shared" ref="AA4:AA12" si="4">AA3+Z4</f>
        <v>0.27272727272727271</v>
      </c>
    </row>
    <row r="5" spans="2:27" ht="15.75" customHeight="1" x14ac:dyDescent="0.25">
      <c r="B5" s="9">
        <f t="shared" si="2"/>
        <v>1</v>
      </c>
      <c r="C5" s="9" t="s">
        <v>2</v>
      </c>
      <c r="D5" s="8" t="s">
        <v>3</v>
      </c>
      <c r="E5" s="7" t="s">
        <v>185</v>
      </c>
      <c r="F5" s="6">
        <v>10</v>
      </c>
      <c r="H5" s="42" t="s">
        <v>1</v>
      </c>
      <c r="I5" s="6">
        <f>AVERAGEIF($C$3:$C$173,H5,$F$3:$F$173)</f>
        <v>3.9569767441860466</v>
      </c>
      <c r="K5" s="23">
        <v>3</v>
      </c>
      <c r="L5" s="22" t="s">
        <v>8</v>
      </c>
      <c r="M5" s="21">
        <v>2</v>
      </c>
      <c r="N5" s="21" t="s">
        <v>7</v>
      </c>
      <c r="O5" s="21">
        <v>3</v>
      </c>
      <c r="P5" s="9">
        <v>18</v>
      </c>
      <c r="Q5" s="27">
        <f t="shared" si="0"/>
        <v>0.10526315789473684</v>
      </c>
      <c r="R5" s="26">
        <f t="shared" si="3"/>
        <v>0.45614035087719296</v>
      </c>
      <c r="T5" s="23">
        <v>3</v>
      </c>
      <c r="U5" s="22" t="s">
        <v>8</v>
      </c>
      <c r="V5" s="21">
        <v>2</v>
      </c>
      <c r="W5" s="21" t="s">
        <v>7</v>
      </c>
      <c r="X5" s="21">
        <v>3</v>
      </c>
      <c r="Y5" s="9">
        <f t="shared" ref="Y5:Y12" si="5">COUNTIFS($C$3:$C$173,"A",$F$3:$F$173,"&gt;"&amp;V5,$F$3:$F$173,"&lt;="&amp;X5)</f>
        <v>6</v>
      </c>
      <c r="Z5" s="27">
        <f t="shared" si="1"/>
        <v>0.13636363636363635</v>
      </c>
      <c r="AA5" s="26">
        <f t="shared" si="4"/>
        <v>0.40909090909090906</v>
      </c>
    </row>
    <row r="6" spans="2:27" ht="15.75" customHeight="1" x14ac:dyDescent="0.25">
      <c r="B6" s="9">
        <f t="shared" si="2"/>
        <v>2</v>
      </c>
      <c r="C6" s="9" t="s">
        <v>0</v>
      </c>
      <c r="D6" s="8" t="s">
        <v>1</v>
      </c>
      <c r="E6" s="7" t="s">
        <v>115</v>
      </c>
      <c r="F6" s="6">
        <v>9.75</v>
      </c>
      <c r="H6" s="42" t="s">
        <v>0</v>
      </c>
      <c r="I6" s="6">
        <f>AVERAGEIF($C$3:$C$173,H6,$F$3:$F$173)</f>
        <v>3.2841463414634147</v>
      </c>
      <c r="K6" s="23">
        <v>4</v>
      </c>
      <c r="L6" s="22" t="s">
        <v>8</v>
      </c>
      <c r="M6" s="21">
        <v>3</v>
      </c>
      <c r="N6" s="21" t="s">
        <v>7</v>
      </c>
      <c r="O6" s="21">
        <v>4</v>
      </c>
      <c r="P6" s="9">
        <v>17</v>
      </c>
      <c r="Q6" s="27">
        <f t="shared" si="0"/>
        <v>9.9415204678362568E-2</v>
      </c>
      <c r="R6" s="26">
        <f t="shared" si="3"/>
        <v>0.55555555555555558</v>
      </c>
      <c r="T6" s="23">
        <v>4</v>
      </c>
      <c r="U6" s="22" t="s">
        <v>8</v>
      </c>
      <c r="V6" s="21">
        <v>3</v>
      </c>
      <c r="W6" s="21" t="s">
        <v>7</v>
      </c>
      <c r="X6" s="21">
        <v>4</v>
      </c>
      <c r="Y6" s="9">
        <f t="shared" si="5"/>
        <v>5</v>
      </c>
      <c r="Z6" s="27">
        <f t="shared" si="1"/>
        <v>0.11363636363636363</v>
      </c>
      <c r="AA6" s="26">
        <f t="shared" si="4"/>
        <v>0.52272727272727271</v>
      </c>
    </row>
    <row r="7" spans="2:27" ht="15.75" customHeight="1" thickBot="1" x14ac:dyDescent="0.3">
      <c r="B7" s="9">
        <f t="shared" si="2"/>
        <v>3</v>
      </c>
      <c r="C7" s="9" t="s">
        <v>2</v>
      </c>
      <c r="D7" s="8" t="s">
        <v>1</v>
      </c>
      <c r="E7" s="7" t="s">
        <v>150</v>
      </c>
      <c r="F7" s="6">
        <v>9.5</v>
      </c>
      <c r="H7" s="46" t="s">
        <v>2</v>
      </c>
      <c r="I7" s="2">
        <f>AVERAGEIF($C$3:$C$173,H7,$F$3:$F$173)</f>
        <v>4.3662790697674421</v>
      </c>
      <c r="K7" s="23">
        <v>5</v>
      </c>
      <c r="L7" s="22" t="s">
        <v>8</v>
      </c>
      <c r="M7" s="21">
        <v>4</v>
      </c>
      <c r="N7" s="21" t="s">
        <v>7</v>
      </c>
      <c r="O7" s="21">
        <v>5</v>
      </c>
      <c r="P7" s="9">
        <v>17</v>
      </c>
      <c r="Q7" s="25">
        <f t="shared" si="0"/>
        <v>9.9415204678362568E-2</v>
      </c>
      <c r="R7" s="24">
        <f t="shared" si="3"/>
        <v>0.65497076023391809</v>
      </c>
      <c r="T7" s="23">
        <v>5</v>
      </c>
      <c r="U7" s="22" t="s">
        <v>8</v>
      </c>
      <c r="V7" s="21">
        <v>4</v>
      </c>
      <c r="W7" s="21" t="s">
        <v>7</v>
      </c>
      <c r="X7" s="21">
        <v>5</v>
      </c>
      <c r="Y7" s="9">
        <f t="shared" si="5"/>
        <v>3</v>
      </c>
      <c r="Z7" s="25">
        <f t="shared" si="1"/>
        <v>6.8181818181818177E-2</v>
      </c>
      <c r="AA7" s="24">
        <f t="shared" si="4"/>
        <v>0.59090909090909083</v>
      </c>
    </row>
    <row r="8" spans="2:27" ht="15.75" customHeight="1" thickBot="1" x14ac:dyDescent="0.3">
      <c r="B8" s="9">
        <f t="shared" si="2"/>
        <v>3</v>
      </c>
      <c r="C8" s="9" t="s">
        <v>1</v>
      </c>
      <c r="D8" s="8" t="s">
        <v>1</v>
      </c>
      <c r="E8" s="7" t="s">
        <v>102</v>
      </c>
      <c r="F8" s="6">
        <v>9.5</v>
      </c>
      <c r="H8" s="45" t="s">
        <v>19</v>
      </c>
      <c r="I8" s="44" t="s">
        <v>18</v>
      </c>
      <c r="K8" s="23">
        <v>6</v>
      </c>
      <c r="L8" s="22" t="s">
        <v>8</v>
      </c>
      <c r="M8" s="21">
        <v>5</v>
      </c>
      <c r="N8" s="21" t="s">
        <v>7</v>
      </c>
      <c r="O8" s="21">
        <v>6</v>
      </c>
      <c r="P8" s="9">
        <v>13</v>
      </c>
      <c r="Q8" s="27">
        <f t="shared" si="0"/>
        <v>7.6023391812865493E-2</v>
      </c>
      <c r="R8" s="26">
        <f t="shared" si="3"/>
        <v>0.73099415204678353</v>
      </c>
      <c r="T8" s="23">
        <v>6</v>
      </c>
      <c r="U8" s="22" t="s">
        <v>8</v>
      </c>
      <c r="V8" s="21">
        <v>5</v>
      </c>
      <c r="W8" s="21" t="s">
        <v>7</v>
      </c>
      <c r="X8" s="21">
        <v>6</v>
      </c>
      <c r="Y8" s="9">
        <f t="shared" si="5"/>
        <v>6</v>
      </c>
      <c r="Z8" s="27">
        <f t="shared" si="1"/>
        <v>0.13636363636363635</v>
      </c>
      <c r="AA8" s="26">
        <f t="shared" si="4"/>
        <v>0.72727272727272718</v>
      </c>
    </row>
    <row r="9" spans="2:27" ht="15.75" customHeight="1" x14ac:dyDescent="0.25">
      <c r="B9" s="9">
        <f t="shared" si="2"/>
        <v>4</v>
      </c>
      <c r="C9" s="9" t="s">
        <v>1</v>
      </c>
      <c r="D9" s="8" t="s">
        <v>3</v>
      </c>
      <c r="E9" s="7" t="s">
        <v>68</v>
      </c>
      <c r="F9" s="6">
        <v>9.25</v>
      </c>
      <c r="H9" s="43" t="s">
        <v>3</v>
      </c>
      <c r="I9" s="6">
        <f>AVERAGEIF($D$3:$D$173,H9,$F$3:$F$173)</f>
        <v>3.8010869565217389</v>
      </c>
      <c r="K9" s="23">
        <v>7</v>
      </c>
      <c r="L9" s="22" t="s">
        <v>8</v>
      </c>
      <c r="M9" s="21">
        <v>6</v>
      </c>
      <c r="N9" s="21" t="s">
        <v>7</v>
      </c>
      <c r="O9" s="21">
        <v>7</v>
      </c>
      <c r="P9" s="9">
        <v>14</v>
      </c>
      <c r="Q9" s="27">
        <f t="shared" si="0"/>
        <v>8.1871345029239762E-2</v>
      </c>
      <c r="R9" s="26">
        <f t="shared" si="3"/>
        <v>0.81286549707602329</v>
      </c>
      <c r="T9" s="23">
        <v>7</v>
      </c>
      <c r="U9" s="22" t="s">
        <v>8</v>
      </c>
      <c r="V9" s="21">
        <v>6</v>
      </c>
      <c r="W9" s="21" t="s">
        <v>7</v>
      </c>
      <c r="X9" s="21">
        <v>7</v>
      </c>
      <c r="Y9" s="9">
        <f t="shared" si="5"/>
        <v>2</v>
      </c>
      <c r="Z9" s="27">
        <f t="shared" si="1"/>
        <v>4.5454545454545456E-2</v>
      </c>
      <c r="AA9" s="26">
        <f t="shared" si="4"/>
        <v>0.7727272727272726</v>
      </c>
    </row>
    <row r="10" spans="2:27" ht="15.75" customHeight="1" x14ac:dyDescent="0.25">
      <c r="B10" s="9">
        <f t="shared" si="2"/>
        <v>5</v>
      </c>
      <c r="C10" s="9" t="s">
        <v>2</v>
      </c>
      <c r="D10" s="8" t="s">
        <v>0</v>
      </c>
      <c r="E10" s="7" t="s">
        <v>151</v>
      </c>
      <c r="F10" s="6">
        <v>9</v>
      </c>
      <c r="H10" s="42" t="s">
        <v>1</v>
      </c>
      <c r="I10" s="6">
        <f>AVERAGEIF($D$3:$D$173,H10,$F$3:$F$173)</f>
        <v>4.0173611111111107</v>
      </c>
      <c r="K10" s="23">
        <v>8</v>
      </c>
      <c r="L10" s="22" t="s">
        <v>8</v>
      </c>
      <c r="M10" s="21">
        <v>7</v>
      </c>
      <c r="N10" s="21" t="s">
        <v>7</v>
      </c>
      <c r="O10" s="21">
        <v>8</v>
      </c>
      <c r="P10" s="9">
        <v>12</v>
      </c>
      <c r="Q10" s="25">
        <f t="shared" si="0"/>
        <v>7.0175438596491224E-2</v>
      </c>
      <c r="R10" s="24">
        <f t="shared" si="3"/>
        <v>0.88304093567251452</v>
      </c>
      <c r="T10" s="23">
        <v>8</v>
      </c>
      <c r="U10" s="22" t="s">
        <v>8</v>
      </c>
      <c r="V10" s="21">
        <v>7</v>
      </c>
      <c r="W10" s="21" t="s">
        <v>7</v>
      </c>
      <c r="X10" s="21">
        <v>8</v>
      </c>
      <c r="Y10" s="9">
        <f t="shared" si="5"/>
        <v>5</v>
      </c>
      <c r="Z10" s="25">
        <f t="shared" si="1"/>
        <v>0.11363636363636363</v>
      </c>
      <c r="AA10" s="24">
        <f t="shared" si="4"/>
        <v>0.88636363636363624</v>
      </c>
    </row>
    <row r="11" spans="2:27" ht="15.75" customHeight="1" thickBot="1" x14ac:dyDescent="0.3">
      <c r="B11" s="9">
        <f t="shared" si="2"/>
        <v>5</v>
      </c>
      <c r="C11" s="9" t="s">
        <v>1</v>
      </c>
      <c r="D11" s="8" t="s">
        <v>1</v>
      </c>
      <c r="E11" s="7" t="s">
        <v>74</v>
      </c>
      <c r="F11" s="6">
        <v>9</v>
      </c>
      <c r="H11" s="41" t="s">
        <v>0</v>
      </c>
      <c r="I11" s="40">
        <f>AVERAGEIF($D$3:$D$173,H11,$F$3:$F$173)</f>
        <v>5.8571428571428568</v>
      </c>
      <c r="K11" s="23">
        <v>9</v>
      </c>
      <c r="L11" s="22" t="s">
        <v>8</v>
      </c>
      <c r="M11" s="21">
        <v>8</v>
      </c>
      <c r="N11" s="21" t="s">
        <v>7</v>
      </c>
      <c r="O11" s="21">
        <v>9</v>
      </c>
      <c r="P11" s="9">
        <v>13</v>
      </c>
      <c r="Q11" s="20">
        <f t="shared" si="0"/>
        <v>7.6023391812865493E-2</v>
      </c>
      <c r="R11" s="19">
        <f t="shared" si="3"/>
        <v>0.95906432748538006</v>
      </c>
      <c r="T11" s="23">
        <v>9</v>
      </c>
      <c r="U11" s="22" t="s">
        <v>8</v>
      </c>
      <c r="V11" s="21">
        <v>8</v>
      </c>
      <c r="W11" s="21" t="s">
        <v>7</v>
      </c>
      <c r="X11" s="21">
        <v>9</v>
      </c>
      <c r="Y11" s="9">
        <f t="shared" si="5"/>
        <v>5</v>
      </c>
      <c r="Z11" s="20">
        <f t="shared" si="1"/>
        <v>0.11363636363636363</v>
      </c>
      <c r="AA11" s="19">
        <f t="shared" si="4"/>
        <v>0.99999999999999989</v>
      </c>
    </row>
    <row r="12" spans="2:27" ht="15.75" customHeight="1" thickBot="1" x14ac:dyDescent="0.3">
      <c r="B12" s="9">
        <f t="shared" si="2"/>
        <v>5</v>
      </c>
      <c r="C12" s="9" t="s">
        <v>2</v>
      </c>
      <c r="D12" s="8" t="s">
        <v>1</v>
      </c>
      <c r="E12" s="7" t="s">
        <v>158</v>
      </c>
      <c r="F12" s="6">
        <v>9</v>
      </c>
      <c r="K12" s="18">
        <v>10</v>
      </c>
      <c r="L12" s="17" t="s">
        <v>8</v>
      </c>
      <c r="M12" s="16">
        <v>9</v>
      </c>
      <c r="N12" s="16" t="s">
        <v>7</v>
      </c>
      <c r="O12" s="16">
        <v>10</v>
      </c>
      <c r="P12" s="5">
        <v>7</v>
      </c>
      <c r="Q12" s="15">
        <f t="shared" si="0"/>
        <v>4.0935672514619881E-2</v>
      </c>
      <c r="R12" s="14">
        <f t="shared" si="3"/>
        <v>1</v>
      </c>
      <c r="T12" s="18">
        <v>10</v>
      </c>
      <c r="U12" s="17" t="s">
        <v>8</v>
      </c>
      <c r="V12" s="16">
        <v>9</v>
      </c>
      <c r="W12" s="16" t="s">
        <v>7</v>
      </c>
      <c r="X12" s="16">
        <v>10</v>
      </c>
      <c r="Y12" s="9">
        <f t="shared" si="5"/>
        <v>0</v>
      </c>
      <c r="Z12" s="15">
        <f t="shared" si="1"/>
        <v>0</v>
      </c>
      <c r="AA12" s="14">
        <f t="shared" si="4"/>
        <v>0.99999999999999989</v>
      </c>
    </row>
    <row r="13" spans="2:27" ht="15.75" customHeight="1" thickBot="1" x14ac:dyDescent="0.3">
      <c r="B13" s="9">
        <f t="shared" si="2"/>
        <v>5</v>
      </c>
      <c r="C13" s="9" t="s">
        <v>3</v>
      </c>
      <c r="D13" s="8" t="s">
        <v>3</v>
      </c>
      <c r="E13" s="7" t="s">
        <v>37</v>
      </c>
      <c r="F13" s="6">
        <v>9</v>
      </c>
      <c r="G13" s="38"/>
      <c r="H13" s="39"/>
      <c r="K13" s="60" t="s">
        <v>17</v>
      </c>
      <c r="L13" s="61"/>
      <c r="M13" s="61"/>
      <c r="N13" s="62"/>
      <c r="O13" s="13" t="s">
        <v>4</v>
      </c>
      <c r="P13" s="12">
        <f>SUM(P3:P12)</f>
        <v>171</v>
      </c>
      <c r="Q13" s="11">
        <f>SUM(Q3:Q12)</f>
        <v>1</v>
      </c>
      <c r="R13" s="10"/>
      <c r="T13" s="60" t="s">
        <v>16</v>
      </c>
      <c r="U13" s="61"/>
      <c r="V13" s="61"/>
      <c r="W13" s="62"/>
      <c r="X13" s="13" t="s">
        <v>4</v>
      </c>
      <c r="Y13" s="12">
        <f>SUM(Y3:Y12)</f>
        <v>44</v>
      </c>
      <c r="Z13" s="11">
        <f>SUM(Z3:Z12)</f>
        <v>0.99999999999999989</v>
      </c>
      <c r="AA13" s="10"/>
    </row>
    <row r="14" spans="2:27" ht="15.75" customHeight="1" x14ac:dyDescent="0.25">
      <c r="B14" s="9">
        <f t="shared" si="2"/>
        <v>6</v>
      </c>
      <c r="C14" s="9" t="s">
        <v>1</v>
      </c>
      <c r="D14" s="8" t="s">
        <v>1</v>
      </c>
      <c r="E14" s="7" t="s">
        <v>83</v>
      </c>
      <c r="F14" s="6">
        <v>8.75</v>
      </c>
      <c r="G14" s="38"/>
      <c r="K14" s="37"/>
    </row>
    <row r="15" spans="2:27" ht="15.75" customHeight="1" x14ac:dyDescent="0.25">
      <c r="B15" s="9">
        <f t="shared" si="2"/>
        <v>6</v>
      </c>
      <c r="C15" s="9" t="s">
        <v>3</v>
      </c>
      <c r="D15" s="8" t="s">
        <v>1</v>
      </c>
      <c r="E15" s="7" t="s">
        <v>60</v>
      </c>
      <c r="F15" s="6">
        <v>8.75</v>
      </c>
      <c r="G15" s="38"/>
      <c r="K15" s="37"/>
    </row>
    <row r="16" spans="2:27" ht="15.75" customHeight="1" x14ac:dyDescent="0.25">
      <c r="B16" s="9">
        <f t="shared" si="2"/>
        <v>6</v>
      </c>
      <c r="C16" s="9" t="s">
        <v>2</v>
      </c>
      <c r="D16" s="8" t="s">
        <v>1</v>
      </c>
      <c r="E16" s="7" t="s">
        <v>188</v>
      </c>
      <c r="F16" s="6">
        <v>8.75</v>
      </c>
      <c r="K16" s="37"/>
    </row>
    <row r="17" spans="2:27" ht="15.75" customHeight="1" x14ac:dyDescent="0.25">
      <c r="B17" s="9">
        <f t="shared" si="2"/>
        <v>7</v>
      </c>
      <c r="C17" s="9" t="s">
        <v>3</v>
      </c>
      <c r="D17" s="8" t="s">
        <v>1</v>
      </c>
      <c r="E17" s="7" t="s">
        <v>26</v>
      </c>
      <c r="F17" s="6">
        <v>8.5</v>
      </c>
      <c r="K17" s="37"/>
    </row>
    <row r="18" spans="2:27" ht="15.75" customHeight="1" x14ac:dyDescent="0.25">
      <c r="B18" s="9">
        <f t="shared" si="2"/>
        <v>7</v>
      </c>
      <c r="C18" s="9" t="s">
        <v>3</v>
      </c>
      <c r="D18" s="8" t="s">
        <v>3</v>
      </c>
      <c r="E18" s="7" t="s">
        <v>28</v>
      </c>
      <c r="F18" s="6">
        <v>8.5</v>
      </c>
      <c r="K18" s="37"/>
    </row>
    <row r="19" spans="2:27" ht="15.75" customHeight="1" x14ac:dyDescent="0.25">
      <c r="B19" s="9">
        <f t="shared" si="2"/>
        <v>7</v>
      </c>
      <c r="C19" s="9" t="s">
        <v>2</v>
      </c>
      <c r="D19" s="8" t="s">
        <v>1</v>
      </c>
      <c r="E19" s="7" t="s">
        <v>186</v>
      </c>
      <c r="F19" s="6">
        <v>8.5</v>
      </c>
      <c r="K19" s="37"/>
    </row>
    <row r="20" spans="2:27" ht="15.75" customHeight="1" x14ac:dyDescent="0.25">
      <c r="B20" s="9">
        <f t="shared" si="2"/>
        <v>7</v>
      </c>
      <c r="C20" s="9" t="s">
        <v>2</v>
      </c>
      <c r="D20" s="8" t="s">
        <v>3</v>
      </c>
      <c r="E20" s="7" t="s">
        <v>187</v>
      </c>
      <c r="F20" s="6">
        <v>8.5</v>
      </c>
      <c r="K20" s="37"/>
    </row>
    <row r="21" spans="2:27" ht="15.75" customHeight="1" x14ac:dyDescent="0.25">
      <c r="B21" s="9">
        <f t="shared" si="2"/>
        <v>7</v>
      </c>
      <c r="C21" s="9" t="s">
        <v>2</v>
      </c>
      <c r="D21" s="8" t="s">
        <v>3</v>
      </c>
      <c r="E21" s="7" t="s">
        <v>189</v>
      </c>
      <c r="F21" s="6">
        <v>8.5</v>
      </c>
      <c r="K21" s="37"/>
    </row>
    <row r="22" spans="2:27" ht="15.75" customHeight="1" x14ac:dyDescent="0.25">
      <c r="B22" s="9">
        <f t="shared" si="2"/>
        <v>8</v>
      </c>
      <c r="C22" s="9" t="s">
        <v>3</v>
      </c>
      <c r="D22" s="8" t="s">
        <v>1</v>
      </c>
      <c r="E22" s="7" t="s">
        <v>30</v>
      </c>
      <c r="F22" s="6">
        <v>8.25</v>
      </c>
      <c r="K22" s="37"/>
    </row>
    <row r="23" spans="2:27" ht="15.75" customHeight="1" x14ac:dyDescent="0.25">
      <c r="B23" s="9">
        <f t="shared" si="2"/>
        <v>9</v>
      </c>
      <c r="C23" s="9" t="s">
        <v>2</v>
      </c>
      <c r="D23" s="8" t="s">
        <v>1</v>
      </c>
      <c r="E23" s="7" t="s">
        <v>153</v>
      </c>
      <c r="F23" s="6">
        <v>8</v>
      </c>
      <c r="K23" s="37"/>
    </row>
    <row r="24" spans="2:27" ht="15.75" customHeight="1" x14ac:dyDescent="0.25">
      <c r="B24" s="9">
        <f t="shared" si="2"/>
        <v>9</v>
      </c>
      <c r="C24" s="9" t="s">
        <v>3</v>
      </c>
      <c r="D24" s="8" t="s">
        <v>3</v>
      </c>
      <c r="E24" s="7" t="s">
        <v>33</v>
      </c>
      <c r="F24" s="6">
        <v>8</v>
      </c>
      <c r="K24" s="37"/>
    </row>
    <row r="25" spans="2:27" ht="15.75" customHeight="1" x14ac:dyDescent="0.25">
      <c r="B25" s="9">
        <f t="shared" si="2"/>
        <v>9</v>
      </c>
      <c r="C25" s="9" t="s">
        <v>3</v>
      </c>
      <c r="D25" s="8" t="s">
        <v>0</v>
      </c>
      <c r="E25" s="7" t="s">
        <v>36</v>
      </c>
      <c r="F25" s="6">
        <v>8</v>
      </c>
      <c r="K25" s="37"/>
    </row>
    <row r="26" spans="2:27" ht="15.75" customHeight="1" x14ac:dyDescent="0.25">
      <c r="B26" s="9">
        <f t="shared" si="2"/>
        <v>9</v>
      </c>
      <c r="C26" s="9" t="s">
        <v>3</v>
      </c>
      <c r="D26" s="8" t="s">
        <v>3</v>
      </c>
      <c r="E26" s="7" t="s">
        <v>58</v>
      </c>
      <c r="F26" s="6">
        <v>8</v>
      </c>
      <c r="L26" s="36"/>
    </row>
    <row r="27" spans="2:27" ht="15.75" customHeight="1" x14ac:dyDescent="0.25">
      <c r="B27" s="9">
        <f t="shared" si="2"/>
        <v>9</v>
      </c>
      <c r="C27" s="9" t="s">
        <v>0</v>
      </c>
      <c r="D27" s="8" t="s">
        <v>3</v>
      </c>
      <c r="E27" s="7" t="s">
        <v>63</v>
      </c>
      <c r="F27" s="6">
        <v>8</v>
      </c>
    </row>
    <row r="28" spans="2:27" ht="15.75" customHeight="1" x14ac:dyDescent="0.25">
      <c r="B28" s="9">
        <f t="shared" si="2"/>
        <v>9</v>
      </c>
      <c r="C28" s="9" t="s">
        <v>1</v>
      </c>
      <c r="D28" s="8" t="s">
        <v>3</v>
      </c>
      <c r="E28" s="7" t="s">
        <v>104</v>
      </c>
      <c r="F28" s="6">
        <v>8</v>
      </c>
    </row>
    <row r="29" spans="2:27" ht="15.75" customHeight="1" x14ac:dyDescent="0.25">
      <c r="B29" s="9">
        <f t="shared" si="2"/>
        <v>10</v>
      </c>
      <c r="C29" s="9" t="s">
        <v>0</v>
      </c>
      <c r="D29" s="8" t="s">
        <v>3</v>
      </c>
      <c r="E29" s="7" t="s">
        <v>119</v>
      </c>
      <c r="F29" s="6">
        <v>7.9</v>
      </c>
    </row>
    <row r="30" spans="2:27" ht="15.75" customHeight="1" thickBot="1" x14ac:dyDescent="0.3">
      <c r="B30" s="9">
        <f t="shared" si="2"/>
        <v>11</v>
      </c>
      <c r="C30" s="9" t="s">
        <v>2</v>
      </c>
      <c r="D30" s="8" t="s">
        <v>3</v>
      </c>
      <c r="E30" s="7" t="s">
        <v>178</v>
      </c>
      <c r="F30" s="6">
        <v>7.75</v>
      </c>
    </row>
    <row r="31" spans="2:27" ht="15.75" customHeight="1" thickBot="1" x14ac:dyDescent="0.3">
      <c r="B31" s="9">
        <f t="shared" si="2"/>
        <v>12</v>
      </c>
      <c r="C31" s="9" t="s">
        <v>3</v>
      </c>
      <c r="D31" s="8" t="s">
        <v>1</v>
      </c>
      <c r="E31" s="7" t="s">
        <v>40</v>
      </c>
      <c r="F31" s="6">
        <v>7.5</v>
      </c>
      <c r="K31" s="35" t="s">
        <v>11</v>
      </c>
      <c r="L31" s="54" t="s">
        <v>10</v>
      </c>
      <c r="M31" s="55"/>
      <c r="N31" s="55"/>
      <c r="O31" s="56"/>
      <c r="P31" s="57" t="s">
        <v>9</v>
      </c>
      <c r="Q31" s="58"/>
      <c r="R31" s="59"/>
      <c r="T31" s="35" t="s">
        <v>11</v>
      </c>
      <c r="U31" s="54" t="s">
        <v>10</v>
      </c>
      <c r="V31" s="55"/>
      <c r="W31" s="55"/>
      <c r="X31" s="56"/>
      <c r="Y31" s="57" t="s">
        <v>9</v>
      </c>
      <c r="Z31" s="58"/>
      <c r="AA31" s="59"/>
    </row>
    <row r="32" spans="2:27" ht="15.75" customHeight="1" x14ac:dyDescent="0.25">
      <c r="B32" s="9">
        <f t="shared" si="2"/>
        <v>13</v>
      </c>
      <c r="C32" s="9" t="s">
        <v>1</v>
      </c>
      <c r="D32" s="8" t="s">
        <v>1</v>
      </c>
      <c r="E32" s="7" t="s">
        <v>76</v>
      </c>
      <c r="F32" s="6">
        <v>7.25</v>
      </c>
      <c r="K32" s="34">
        <v>1</v>
      </c>
      <c r="L32" s="33" t="s">
        <v>8</v>
      </c>
      <c r="M32" s="32">
        <v>0</v>
      </c>
      <c r="N32" s="32" t="s">
        <v>7</v>
      </c>
      <c r="O32" s="31">
        <v>1</v>
      </c>
      <c r="P32" s="30">
        <f>COUNTIFS($D$3:$D$173,"A",$F$3:$F$173,"&gt;="&amp;M32,$F$3:$F$173,"&lt;="&amp;O32)</f>
        <v>22</v>
      </c>
      <c r="Q32" s="29">
        <f t="shared" ref="Q32:Q41" si="6">P32/$P$42</f>
        <v>0.2391304347826087</v>
      </c>
      <c r="R32" s="28">
        <f>Q32</f>
        <v>0.2391304347826087</v>
      </c>
      <c r="T32" s="34">
        <v>1</v>
      </c>
      <c r="U32" s="33" t="s">
        <v>8</v>
      </c>
      <c r="V32" s="32">
        <v>0</v>
      </c>
      <c r="W32" s="32" t="s">
        <v>7</v>
      </c>
      <c r="X32" s="31">
        <v>1</v>
      </c>
      <c r="Y32" s="30">
        <f>COUNTIFS($C$3:$C$173,"B",$F$3:$F$173,"&gt;="&amp;V32,$F$3:$F$173,"&lt;="&amp;X32)</f>
        <v>9</v>
      </c>
      <c r="Z32" s="29">
        <f t="shared" ref="Z32:Z41" si="7">Y32/$Y$42</f>
        <v>0.20930232558139536</v>
      </c>
      <c r="AA32" s="28">
        <f>Z32</f>
        <v>0.20930232558139536</v>
      </c>
    </row>
    <row r="33" spans="2:27" ht="15.75" customHeight="1" x14ac:dyDescent="0.25">
      <c r="B33" s="9">
        <f t="shared" si="2"/>
        <v>13</v>
      </c>
      <c r="C33" s="9" t="s">
        <v>1</v>
      </c>
      <c r="D33" s="8" t="s">
        <v>3</v>
      </c>
      <c r="E33" s="7" t="s">
        <v>82</v>
      </c>
      <c r="F33" s="6">
        <v>7.25</v>
      </c>
      <c r="K33" s="23">
        <v>2</v>
      </c>
      <c r="L33" s="22" t="s">
        <v>8</v>
      </c>
      <c r="M33" s="21">
        <v>1</v>
      </c>
      <c r="N33" s="21" t="s">
        <v>7</v>
      </c>
      <c r="O33" s="21">
        <v>2</v>
      </c>
      <c r="P33" s="9">
        <f>COUNTIFS($D$3:$D$173,"A",$F$3:$F$173,"&gt;"&amp;M33,$F$3:$F$173,"&lt;="&amp;O33)</f>
        <v>14</v>
      </c>
      <c r="Q33" s="25">
        <f t="shared" si="6"/>
        <v>0.15217391304347827</v>
      </c>
      <c r="R33" s="24">
        <f t="shared" ref="R33:R41" si="8">R32+Q33</f>
        <v>0.39130434782608697</v>
      </c>
      <c r="T33" s="23">
        <v>2</v>
      </c>
      <c r="U33" s="22" t="s">
        <v>8</v>
      </c>
      <c r="V33" s="21">
        <v>1</v>
      </c>
      <c r="W33" s="21" t="s">
        <v>7</v>
      </c>
      <c r="X33" s="21">
        <v>2</v>
      </c>
      <c r="Y33" s="9">
        <f>COUNTIFS($C$3:$C$173,"B",$F$3:$F$173,"&gt;"&amp;V33,$F$3:$F$173,"&lt;="&amp;X33)</f>
        <v>6</v>
      </c>
      <c r="Z33" s="25">
        <f t="shared" si="7"/>
        <v>0.13953488372093023</v>
      </c>
      <c r="AA33" s="24">
        <f t="shared" ref="AA33:AA41" si="9">AA32+Z33</f>
        <v>0.34883720930232559</v>
      </c>
    </row>
    <row r="34" spans="2:27" ht="15.75" customHeight="1" x14ac:dyDescent="0.25">
      <c r="B34" s="9">
        <f t="shared" si="2"/>
        <v>13</v>
      </c>
      <c r="C34" s="9" t="s">
        <v>3</v>
      </c>
      <c r="D34" s="8" t="s">
        <v>3</v>
      </c>
      <c r="E34" s="7" t="s">
        <v>55</v>
      </c>
      <c r="F34" s="6">
        <v>7.25</v>
      </c>
      <c r="K34" s="23">
        <v>3</v>
      </c>
      <c r="L34" s="22" t="s">
        <v>8</v>
      </c>
      <c r="M34" s="21">
        <v>2</v>
      </c>
      <c r="N34" s="21" t="s">
        <v>7</v>
      </c>
      <c r="O34" s="21">
        <v>3</v>
      </c>
      <c r="P34" s="9">
        <f t="shared" ref="P34:P41" si="10">COUNTIFS($D$3:$D$173,"A",$F$3:$F$173,"&gt;"&amp;M34,$F$3:$F$173,"&lt;="&amp;O34)</f>
        <v>10</v>
      </c>
      <c r="Q34" s="27">
        <f t="shared" si="6"/>
        <v>0.10869565217391304</v>
      </c>
      <c r="R34" s="26">
        <f t="shared" si="8"/>
        <v>0.5</v>
      </c>
      <c r="T34" s="23">
        <v>3</v>
      </c>
      <c r="U34" s="22" t="s">
        <v>8</v>
      </c>
      <c r="V34" s="21">
        <v>2</v>
      </c>
      <c r="W34" s="21" t="s">
        <v>7</v>
      </c>
      <c r="X34" s="21">
        <v>3</v>
      </c>
      <c r="Y34" s="9">
        <f t="shared" ref="Y34:Y41" si="11">COUNTIFS($C$3:$C$173,"B",$F$3:$F$173,"&gt;"&amp;V34,$F$3:$F$173,"&lt;="&amp;X34)</f>
        <v>4</v>
      </c>
      <c r="Z34" s="27">
        <f t="shared" si="7"/>
        <v>9.3023255813953487E-2</v>
      </c>
      <c r="AA34" s="26">
        <f t="shared" si="9"/>
        <v>0.44186046511627908</v>
      </c>
    </row>
    <row r="35" spans="2:27" ht="15.75" customHeight="1" x14ac:dyDescent="0.25">
      <c r="B35" s="9">
        <f t="shared" si="2"/>
        <v>14</v>
      </c>
      <c r="C35" s="9" t="s">
        <v>2</v>
      </c>
      <c r="D35" s="8" t="s">
        <v>1</v>
      </c>
      <c r="E35" s="7" t="s">
        <v>154</v>
      </c>
      <c r="F35" s="6">
        <v>7</v>
      </c>
      <c r="K35" s="23">
        <v>4</v>
      </c>
      <c r="L35" s="22" t="s">
        <v>8</v>
      </c>
      <c r="M35" s="21">
        <v>3</v>
      </c>
      <c r="N35" s="21" t="s">
        <v>7</v>
      </c>
      <c r="O35" s="21">
        <v>4</v>
      </c>
      <c r="P35" s="9">
        <f t="shared" si="10"/>
        <v>6</v>
      </c>
      <c r="Q35" s="27">
        <f t="shared" si="6"/>
        <v>6.5217391304347824E-2</v>
      </c>
      <c r="R35" s="26">
        <f t="shared" si="8"/>
        <v>0.56521739130434778</v>
      </c>
      <c r="T35" s="23">
        <v>4</v>
      </c>
      <c r="U35" s="22" t="s">
        <v>8</v>
      </c>
      <c r="V35" s="21">
        <v>3</v>
      </c>
      <c r="W35" s="21" t="s">
        <v>7</v>
      </c>
      <c r="X35" s="21">
        <v>4</v>
      </c>
      <c r="Y35" s="9">
        <f t="shared" si="11"/>
        <v>4</v>
      </c>
      <c r="Z35" s="27">
        <f t="shared" si="7"/>
        <v>9.3023255813953487E-2</v>
      </c>
      <c r="AA35" s="26">
        <f t="shared" si="9"/>
        <v>0.53488372093023262</v>
      </c>
    </row>
    <row r="36" spans="2:27" ht="15.75" customHeight="1" x14ac:dyDescent="0.25">
      <c r="B36" s="9">
        <f t="shared" ref="B36:B67" si="12">IF(F36=F35,B35,B35+1)</f>
        <v>14</v>
      </c>
      <c r="C36" s="9" t="s">
        <v>1</v>
      </c>
      <c r="D36" s="8" t="s">
        <v>3</v>
      </c>
      <c r="E36" s="7" t="s">
        <v>71</v>
      </c>
      <c r="F36" s="6">
        <v>7</v>
      </c>
      <c r="K36" s="23">
        <v>5</v>
      </c>
      <c r="L36" s="22" t="s">
        <v>8</v>
      </c>
      <c r="M36" s="21">
        <v>4</v>
      </c>
      <c r="N36" s="21" t="s">
        <v>7</v>
      </c>
      <c r="O36" s="21">
        <v>5</v>
      </c>
      <c r="P36" s="9">
        <f t="shared" si="10"/>
        <v>9</v>
      </c>
      <c r="Q36" s="25">
        <f t="shared" si="6"/>
        <v>9.7826086956521743E-2</v>
      </c>
      <c r="R36" s="24">
        <f t="shared" si="8"/>
        <v>0.66304347826086951</v>
      </c>
      <c r="T36" s="23">
        <v>5</v>
      </c>
      <c r="U36" s="22" t="s">
        <v>8</v>
      </c>
      <c r="V36" s="21">
        <v>4</v>
      </c>
      <c r="W36" s="21" t="s">
        <v>7</v>
      </c>
      <c r="X36" s="21">
        <v>5</v>
      </c>
      <c r="Y36" s="9">
        <f t="shared" si="11"/>
        <v>7</v>
      </c>
      <c r="Z36" s="25">
        <f t="shared" si="7"/>
        <v>0.16279069767441862</v>
      </c>
      <c r="AA36" s="24">
        <f t="shared" si="9"/>
        <v>0.69767441860465129</v>
      </c>
    </row>
    <row r="37" spans="2:27" ht="15.75" customHeight="1" x14ac:dyDescent="0.25">
      <c r="B37" s="9">
        <f t="shared" si="12"/>
        <v>14</v>
      </c>
      <c r="C37" s="9" t="s">
        <v>3</v>
      </c>
      <c r="D37" s="8" t="s">
        <v>3</v>
      </c>
      <c r="E37" s="7" t="s">
        <v>44</v>
      </c>
      <c r="F37" s="6">
        <v>7</v>
      </c>
      <c r="K37" s="23">
        <v>6</v>
      </c>
      <c r="L37" s="22" t="s">
        <v>8</v>
      </c>
      <c r="M37" s="21">
        <v>5</v>
      </c>
      <c r="N37" s="21" t="s">
        <v>7</v>
      </c>
      <c r="O37" s="21">
        <v>6</v>
      </c>
      <c r="P37" s="9">
        <f t="shared" si="10"/>
        <v>7</v>
      </c>
      <c r="Q37" s="27">
        <f t="shared" si="6"/>
        <v>7.6086956521739135E-2</v>
      </c>
      <c r="R37" s="26">
        <f t="shared" si="8"/>
        <v>0.73913043478260865</v>
      </c>
      <c r="T37" s="23">
        <v>6</v>
      </c>
      <c r="U37" s="22" t="s">
        <v>8</v>
      </c>
      <c r="V37" s="21">
        <v>5</v>
      </c>
      <c r="W37" s="21" t="s">
        <v>7</v>
      </c>
      <c r="X37" s="21">
        <v>6</v>
      </c>
      <c r="Y37" s="9">
        <f t="shared" si="11"/>
        <v>0</v>
      </c>
      <c r="Z37" s="27">
        <f t="shared" si="7"/>
        <v>0</v>
      </c>
      <c r="AA37" s="26">
        <f t="shared" si="9"/>
        <v>0.69767441860465129</v>
      </c>
    </row>
    <row r="38" spans="2:27" ht="15.75" customHeight="1" x14ac:dyDescent="0.25">
      <c r="B38" s="9">
        <f t="shared" si="12"/>
        <v>14</v>
      </c>
      <c r="C38" s="9" t="s">
        <v>1</v>
      </c>
      <c r="D38" s="8" t="s">
        <v>3</v>
      </c>
      <c r="E38" s="7" t="s">
        <v>108</v>
      </c>
      <c r="F38" s="6">
        <v>7</v>
      </c>
      <c r="K38" s="23">
        <v>7</v>
      </c>
      <c r="L38" s="22" t="s">
        <v>8</v>
      </c>
      <c r="M38" s="21">
        <v>6</v>
      </c>
      <c r="N38" s="21" t="s">
        <v>7</v>
      </c>
      <c r="O38" s="21">
        <v>7</v>
      </c>
      <c r="P38" s="9">
        <f t="shared" si="10"/>
        <v>9</v>
      </c>
      <c r="Q38" s="27">
        <f t="shared" si="6"/>
        <v>9.7826086956521743E-2</v>
      </c>
      <c r="R38" s="26">
        <f t="shared" si="8"/>
        <v>0.83695652173913038</v>
      </c>
      <c r="T38" s="23">
        <v>7</v>
      </c>
      <c r="U38" s="22" t="s">
        <v>8</v>
      </c>
      <c r="V38" s="21">
        <v>6</v>
      </c>
      <c r="W38" s="21" t="s">
        <v>7</v>
      </c>
      <c r="X38" s="21">
        <v>7</v>
      </c>
      <c r="Y38" s="9">
        <f t="shared" si="11"/>
        <v>5</v>
      </c>
      <c r="Z38" s="27">
        <f t="shared" si="7"/>
        <v>0.11627906976744186</v>
      </c>
      <c r="AA38" s="26">
        <f t="shared" si="9"/>
        <v>0.81395348837209314</v>
      </c>
    </row>
    <row r="39" spans="2:27" ht="15.75" customHeight="1" x14ac:dyDescent="0.25">
      <c r="B39" s="9">
        <f t="shared" si="12"/>
        <v>15</v>
      </c>
      <c r="C39" s="9" t="s">
        <v>1</v>
      </c>
      <c r="D39" s="8" t="s">
        <v>3</v>
      </c>
      <c r="E39" s="7" t="s">
        <v>101</v>
      </c>
      <c r="F39" s="6">
        <v>6.9</v>
      </c>
      <c r="K39" s="23">
        <v>8</v>
      </c>
      <c r="L39" s="22" t="s">
        <v>8</v>
      </c>
      <c r="M39" s="21">
        <v>7</v>
      </c>
      <c r="N39" s="21" t="s">
        <v>7</v>
      </c>
      <c r="O39" s="21">
        <v>8</v>
      </c>
      <c r="P39" s="9">
        <f t="shared" si="10"/>
        <v>8</v>
      </c>
      <c r="Q39" s="25">
        <f t="shared" si="6"/>
        <v>8.6956521739130432E-2</v>
      </c>
      <c r="R39" s="24">
        <f t="shared" si="8"/>
        <v>0.92391304347826075</v>
      </c>
      <c r="T39" s="23">
        <v>8</v>
      </c>
      <c r="U39" s="22" t="s">
        <v>8</v>
      </c>
      <c r="V39" s="21">
        <v>7</v>
      </c>
      <c r="W39" s="21" t="s">
        <v>7</v>
      </c>
      <c r="X39" s="21">
        <v>8</v>
      </c>
      <c r="Y39" s="9">
        <f t="shared" si="11"/>
        <v>3</v>
      </c>
      <c r="Z39" s="25">
        <f t="shared" si="7"/>
        <v>6.9767441860465115E-2</v>
      </c>
      <c r="AA39" s="24">
        <f t="shared" si="9"/>
        <v>0.88372093023255827</v>
      </c>
    </row>
    <row r="40" spans="2:27" ht="15.75" customHeight="1" x14ac:dyDescent="0.25">
      <c r="B40" s="9">
        <f t="shared" si="12"/>
        <v>16</v>
      </c>
      <c r="C40" s="9" t="s">
        <v>0</v>
      </c>
      <c r="D40" s="8" t="s">
        <v>1</v>
      </c>
      <c r="E40" s="7" t="s">
        <v>146</v>
      </c>
      <c r="F40" s="6">
        <v>6.75</v>
      </c>
      <c r="K40" s="23">
        <v>9</v>
      </c>
      <c r="L40" s="22" t="s">
        <v>8</v>
      </c>
      <c r="M40" s="21">
        <v>8</v>
      </c>
      <c r="N40" s="21" t="s">
        <v>7</v>
      </c>
      <c r="O40" s="21">
        <v>9</v>
      </c>
      <c r="P40" s="9">
        <f t="shared" si="10"/>
        <v>4</v>
      </c>
      <c r="Q40" s="20">
        <f t="shared" si="6"/>
        <v>4.3478260869565216E-2</v>
      </c>
      <c r="R40" s="19">
        <f t="shared" si="8"/>
        <v>0.96739130434782594</v>
      </c>
      <c r="T40" s="23">
        <v>9</v>
      </c>
      <c r="U40" s="22" t="s">
        <v>8</v>
      </c>
      <c r="V40" s="21">
        <v>8</v>
      </c>
      <c r="W40" s="21" t="s">
        <v>7</v>
      </c>
      <c r="X40" s="21">
        <v>9</v>
      </c>
      <c r="Y40" s="9">
        <f t="shared" si="11"/>
        <v>2</v>
      </c>
      <c r="Z40" s="20">
        <f t="shared" si="7"/>
        <v>4.6511627906976744E-2</v>
      </c>
      <c r="AA40" s="19">
        <f t="shared" si="9"/>
        <v>0.93023255813953498</v>
      </c>
    </row>
    <row r="41" spans="2:27" ht="15.75" customHeight="1" thickBot="1" x14ac:dyDescent="0.3">
      <c r="B41" s="9">
        <f t="shared" si="12"/>
        <v>17</v>
      </c>
      <c r="C41" s="9" t="s">
        <v>2</v>
      </c>
      <c r="D41" s="8" t="s">
        <v>3</v>
      </c>
      <c r="E41" s="7" t="s">
        <v>152</v>
      </c>
      <c r="F41" s="6">
        <v>6.5</v>
      </c>
      <c r="K41" s="18">
        <v>10</v>
      </c>
      <c r="L41" s="17" t="s">
        <v>8</v>
      </c>
      <c r="M41" s="16">
        <v>9</v>
      </c>
      <c r="N41" s="16" t="s">
        <v>7</v>
      </c>
      <c r="O41" s="16">
        <v>10</v>
      </c>
      <c r="P41" s="9">
        <f t="shared" si="10"/>
        <v>3</v>
      </c>
      <c r="Q41" s="15">
        <f t="shared" si="6"/>
        <v>3.2608695652173912E-2</v>
      </c>
      <c r="R41" s="14">
        <f t="shared" si="8"/>
        <v>0.99999999999999989</v>
      </c>
      <c r="T41" s="18">
        <v>10</v>
      </c>
      <c r="U41" s="17" t="s">
        <v>8</v>
      </c>
      <c r="V41" s="16">
        <v>9</v>
      </c>
      <c r="W41" s="16" t="s">
        <v>7</v>
      </c>
      <c r="X41" s="16">
        <v>10</v>
      </c>
      <c r="Y41" s="9">
        <f t="shared" si="11"/>
        <v>3</v>
      </c>
      <c r="Z41" s="15">
        <f t="shared" si="7"/>
        <v>6.9767441860465115E-2</v>
      </c>
      <c r="AA41" s="14">
        <f t="shared" si="9"/>
        <v>1</v>
      </c>
    </row>
    <row r="42" spans="2:27" ht="15.75" customHeight="1" thickBot="1" x14ac:dyDescent="0.3">
      <c r="B42" s="9">
        <f t="shared" si="12"/>
        <v>17</v>
      </c>
      <c r="C42" s="9" t="s">
        <v>0</v>
      </c>
      <c r="D42" s="8" t="s">
        <v>3</v>
      </c>
      <c r="E42" s="7" t="s">
        <v>122</v>
      </c>
      <c r="F42" s="6">
        <v>6.5</v>
      </c>
      <c r="K42" s="60" t="s">
        <v>15</v>
      </c>
      <c r="L42" s="61"/>
      <c r="M42" s="61"/>
      <c r="N42" s="62"/>
      <c r="O42" s="13" t="s">
        <v>4</v>
      </c>
      <c r="P42" s="12">
        <f>SUM(P32:P41)</f>
        <v>92</v>
      </c>
      <c r="Q42" s="11">
        <f>SUM(Q32:Q41)</f>
        <v>0.99999999999999989</v>
      </c>
      <c r="R42" s="10"/>
      <c r="T42" s="60" t="s">
        <v>14</v>
      </c>
      <c r="U42" s="61"/>
      <c r="V42" s="61"/>
      <c r="W42" s="62"/>
      <c r="X42" s="13" t="s">
        <v>4</v>
      </c>
      <c r="Y42" s="12">
        <f>SUM(Y32:Y41)</f>
        <v>43</v>
      </c>
      <c r="Z42" s="11">
        <f>SUM(Z32:Z41)</f>
        <v>1</v>
      </c>
      <c r="AA42" s="10"/>
    </row>
    <row r="43" spans="2:27" ht="15.75" customHeight="1" x14ac:dyDescent="0.25">
      <c r="B43" s="9">
        <f t="shared" si="12"/>
        <v>17</v>
      </c>
      <c r="C43" s="9" t="s">
        <v>3</v>
      </c>
      <c r="D43" s="8" t="s">
        <v>3</v>
      </c>
      <c r="E43" s="7" t="s">
        <v>42</v>
      </c>
      <c r="F43" s="6">
        <v>6.5</v>
      </c>
    </row>
    <row r="44" spans="2:27" ht="15.75" customHeight="1" x14ac:dyDescent="0.25">
      <c r="B44" s="9">
        <f t="shared" si="12"/>
        <v>17</v>
      </c>
      <c r="C44" s="9" t="s">
        <v>0</v>
      </c>
      <c r="D44" s="8" t="s">
        <v>3</v>
      </c>
      <c r="E44" s="7" t="s">
        <v>134</v>
      </c>
      <c r="F44" s="6">
        <v>6.5</v>
      </c>
    </row>
    <row r="45" spans="2:27" ht="15.75" customHeight="1" x14ac:dyDescent="0.25">
      <c r="B45" s="9">
        <f t="shared" si="12"/>
        <v>17</v>
      </c>
      <c r="C45" s="9" t="s">
        <v>1</v>
      </c>
      <c r="D45" s="8" t="s">
        <v>1</v>
      </c>
      <c r="E45" s="7" t="s">
        <v>98</v>
      </c>
      <c r="F45" s="6">
        <v>6.5</v>
      </c>
    </row>
    <row r="46" spans="2:27" ht="15.75" customHeight="1" x14ac:dyDescent="0.25">
      <c r="B46" s="9">
        <f t="shared" si="12"/>
        <v>18</v>
      </c>
      <c r="C46" s="9" t="s">
        <v>2</v>
      </c>
      <c r="D46" s="8" t="s">
        <v>3</v>
      </c>
      <c r="E46" s="7" t="s">
        <v>159</v>
      </c>
      <c r="F46" s="6">
        <v>6.25</v>
      </c>
    </row>
    <row r="47" spans="2:27" ht="15.75" customHeight="1" x14ac:dyDescent="0.25">
      <c r="B47" s="9">
        <f t="shared" si="12"/>
        <v>18</v>
      </c>
      <c r="C47" s="9" t="s">
        <v>1</v>
      </c>
      <c r="D47" s="8" t="s">
        <v>1</v>
      </c>
      <c r="E47" s="7" t="s">
        <v>95</v>
      </c>
      <c r="F47" s="6">
        <v>6.25</v>
      </c>
    </row>
    <row r="48" spans="2:27" ht="15.75" customHeight="1" x14ac:dyDescent="0.25">
      <c r="B48" s="9">
        <f t="shared" si="12"/>
        <v>18</v>
      </c>
      <c r="C48" s="9" t="s">
        <v>0</v>
      </c>
      <c r="D48" s="8" t="s">
        <v>1</v>
      </c>
      <c r="E48" s="7" t="s">
        <v>142</v>
      </c>
      <c r="F48" s="6">
        <v>6.25</v>
      </c>
    </row>
    <row r="49" spans="2:27" ht="15.75" customHeight="1" x14ac:dyDescent="0.25">
      <c r="B49" s="9">
        <f t="shared" si="12"/>
        <v>19</v>
      </c>
      <c r="C49" s="9" t="s">
        <v>0</v>
      </c>
      <c r="D49" s="8" t="s">
        <v>3</v>
      </c>
      <c r="E49" s="7" t="s">
        <v>113</v>
      </c>
      <c r="F49" s="6">
        <v>6</v>
      </c>
    </row>
    <row r="50" spans="2:27" ht="15.75" customHeight="1" x14ac:dyDescent="0.25">
      <c r="B50" s="9">
        <f t="shared" si="12"/>
        <v>19</v>
      </c>
      <c r="C50" s="9" t="s">
        <v>0</v>
      </c>
      <c r="D50" s="8" t="s">
        <v>1</v>
      </c>
      <c r="E50" s="7" t="s">
        <v>121</v>
      </c>
      <c r="F50" s="6">
        <v>6</v>
      </c>
    </row>
    <row r="51" spans="2:27" ht="15.75" customHeight="1" x14ac:dyDescent="0.25">
      <c r="B51" s="9">
        <f t="shared" si="12"/>
        <v>19</v>
      </c>
      <c r="C51" s="9" t="s">
        <v>3</v>
      </c>
      <c r="D51" s="8" t="s">
        <v>1</v>
      </c>
      <c r="E51" s="7" t="s">
        <v>39</v>
      </c>
      <c r="F51" s="6">
        <v>6</v>
      </c>
    </row>
    <row r="52" spans="2:27" ht="15.75" customHeight="1" x14ac:dyDescent="0.25">
      <c r="B52" s="9">
        <f t="shared" si="12"/>
        <v>19</v>
      </c>
      <c r="C52" s="9" t="s">
        <v>3</v>
      </c>
      <c r="D52" s="8" t="s">
        <v>3</v>
      </c>
      <c r="E52" s="7" t="s">
        <v>43</v>
      </c>
      <c r="F52" s="6">
        <v>6</v>
      </c>
    </row>
    <row r="53" spans="2:27" ht="15.75" customHeight="1" x14ac:dyDescent="0.25">
      <c r="B53" s="9">
        <f t="shared" si="12"/>
        <v>19</v>
      </c>
      <c r="C53" s="9" t="s">
        <v>3</v>
      </c>
      <c r="D53" s="8" t="s">
        <v>3</v>
      </c>
      <c r="E53" s="7" t="s">
        <v>57</v>
      </c>
      <c r="F53" s="6">
        <v>6</v>
      </c>
    </row>
    <row r="54" spans="2:27" ht="15.75" customHeight="1" x14ac:dyDescent="0.25">
      <c r="B54" s="9">
        <f t="shared" si="12"/>
        <v>20</v>
      </c>
      <c r="C54" s="9" t="s">
        <v>3</v>
      </c>
      <c r="D54" s="8" t="s">
        <v>1</v>
      </c>
      <c r="E54" s="7" t="s">
        <v>66</v>
      </c>
      <c r="F54" s="6">
        <v>5.75</v>
      </c>
    </row>
    <row r="55" spans="2:27" ht="15.75" customHeight="1" x14ac:dyDescent="0.25">
      <c r="B55" s="9">
        <f t="shared" si="12"/>
        <v>21</v>
      </c>
      <c r="C55" s="9" t="s">
        <v>0</v>
      </c>
      <c r="D55" s="8" t="s">
        <v>1</v>
      </c>
      <c r="E55" s="7" t="s">
        <v>114</v>
      </c>
      <c r="F55" s="6">
        <v>5.5</v>
      </c>
    </row>
    <row r="56" spans="2:27" ht="15.75" customHeight="1" x14ac:dyDescent="0.25">
      <c r="B56" s="9">
        <f t="shared" si="12"/>
        <v>21</v>
      </c>
      <c r="C56" s="9" t="s">
        <v>3</v>
      </c>
      <c r="D56" s="8" t="s">
        <v>1</v>
      </c>
      <c r="E56" s="7" t="s">
        <v>51</v>
      </c>
      <c r="F56" s="6">
        <v>5.5</v>
      </c>
    </row>
    <row r="57" spans="2:27" ht="15.75" customHeight="1" x14ac:dyDescent="0.25">
      <c r="B57" s="9">
        <f t="shared" si="12"/>
        <v>21</v>
      </c>
      <c r="C57" s="9" t="s">
        <v>2</v>
      </c>
      <c r="D57" s="8" t="s">
        <v>3</v>
      </c>
      <c r="E57" s="7" t="s">
        <v>177</v>
      </c>
      <c r="F57" s="6">
        <v>5.5</v>
      </c>
    </row>
    <row r="58" spans="2:27" ht="15.75" customHeight="1" x14ac:dyDescent="0.25">
      <c r="B58" s="9">
        <f t="shared" si="12"/>
        <v>21</v>
      </c>
      <c r="C58" s="9" t="s">
        <v>2</v>
      </c>
      <c r="D58" s="8" t="s">
        <v>3</v>
      </c>
      <c r="E58" s="7" t="s">
        <v>179</v>
      </c>
      <c r="F58" s="6">
        <v>5.5</v>
      </c>
    </row>
    <row r="59" spans="2:27" ht="15.75" customHeight="1" thickBot="1" x14ac:dyDescent="0.3">
      <c r="B59" s="9">
        <f t="shared" si="12"/>
        <v>21</v>
      </c>
      <c r="C59" s="9" t="s">
        <v>3</v>
      </c>
      <c r="D59" s="8" t="s">
        <v>3</v>
      </c>
      <c r="E59" s="7" t="s">
        <v>64</v>
      </c>
      <c r="F59" s="6">
        <v>5.5</v>
      </c>
    </row>
    <row r="60" spans="2:27" ht="15.75" customHeight="1" thickBot="1" x14ac:dyDescent="0.3">
      <c r="B60" s="9">
        <f t="shared" si="12"/>
        <v>22</v>
      </c>
      <c r="C60" s="9" t="s">
        <v>2</v>
      </c>
      <c r="D60" s="8" t="s">
        <v>3</v>
      </c>
      <c r="E60" s="7" t="s">
        <v>175</v>
      </c>
      <c r="F60" s="6">
        <v>5.25</v>
      </c>
      <c r="K60" s="35" t="s">
        <v>11</v>
      </c>
      <c r="L60" s="54" t="s">
        <v>10</v>
      </c>
      <c r="M60" s="55"/>
      <c r="N60" s="55"/>
      <c r="O60" s="56"/>
      <c r="P60" s="57" t="s">
        <v>9</v>
      </c>
      <c r="Q60" s="58"/>
      <c r="R60" s="59"/>
      <c r="T60" s="35" t="s">
        <v>11</v>
      </c>
      <c r="U60" s="54" t="s">
        <v>10</v>
      </c>
      <c r="V60" s="55"/>
      <c r="W60" s="55"/>
      <c r="X60" s="56"/>
      <c r="Y60" s="57" t="s">
        <v>9</v>
      </c>
      <c r="Z60" s="58"/>
      <c r="AA60" s="59"/>
    </row>
    <row r="61" spans="2:27" ht="15.75" customHeight="1" x14ac:dyDescent="0.25">
      <c r="B61" s="9">
        <f t="shared" si="12"/>
        <v>22</v>
      </c>
      <c r="C61" s="9" t="s">
        <v>0</v>
      </c>
      <c r="D61" s="8" t="s">
        <v>1</v>
      </c>
      <c r="E61" s="7" t="s">
        <v>141</v>
      </c>
      <c r="F61" s="6">
        <v>5.25</v>
      </c>
      <c r="K61" s="34">
        <v>1</v>
      </c>
      <c r="L61" s="33" t="s">
        <v>8</v>
      </c>
      <c r="M61" s="32">
        <v>0</v>
      </c>
      <c r="N61" s="32" t="s">
        <v>7</v>
      </c>
      <c r="O61" s="31">
        <v>1</v>
      </c>
      <c r="P61" s="30">
        <f>COUNTIFS($D$3:$D$173,"B",$F$3:$F$173,"&gt;="&amp;M61,$F$3:$F$173,"&lt;="&amp;O61)</f>
        <v>17</v>
      </c>
      <c r="Q61" s="29">
        <f t="shared" ref="Q61:Q70" si="13">P61/$P$71</f>
        <v>0.2361111111111111</v>
      </c>
      <c r="R61" s="28">
        <f>Q61</f>
        <v>0.2361111111111111</v>
      </c>
      <c r="T61" s="34">
        <v>1</v>
      </c>
      <c r="U61" s="33" t="s">
        <v>8</v>
      </c>
      <c r="V61" s="32">
        <v>0</v>
      </c>
      <c r="W61" s="32" t="s">
        <v>7</v>
      </c>
      <c r="X61" s="31">
        <v>1</v>
      </c>
      <c r="Y61" s="30">
        <f>COUNTIFS($C$3:$C$173,"C",$F$3:$F$173,"&gt;="&amp;V61,$F$3:$F$173,"&lt;="&amp;X61)</f>
        <v>13</v>
      </c>
      <c r="Z61" s="29">
        <f t="shared" ref="Z61:Z70" si="14">Y61/$Y$71</f>
        <v>0.31707317073170732</v>
      </c>
      <c r="AA61" s="28">
        <f>Z61</f>
        <v>0.31707317073170732</v>
      </c>
    </row>
    <row r="62" spans="2:27" ht="15.75" customHeight="1" x14ac:dyDescent="0.25">
      <c r="B62" s="9">
        <f t="shared" si="12"/>
        <v>23</v>
      </c>
      <c r="C62" s="9" t="s">
        <v>2</v>
      </c>
      <c r="D62" s="8" t="s">
        <v>3</v>
      </c>
      <c r="E62" s="7" t="s">
        <v>161</v>
      </c>
      <c r="F62" s="6">
        <v>5</v>
      </c>
      <c r="K62" s="23">
        <v>2</v>
      </c>
      <c r="L62" s="22" t="s">
        <v>8</v>
      </c>
      <c r="M62" s="21">
        <v>1</v>
      </c>
      <c r="N62" s="21" t="s">
        <v>7</v>
      </c>
      <c r="O62" s="21">
        <v>2</v>
      </c>
      <c r="P62" s="9">
        <f>COUNTIFS($D$3:$D$173,"B",$F$3:$F$173,"&gt;"&amp;M62,$F$3:$F$173,"&lt;="&amp;O62)</f>
        <v>6</v>
      </c>
      <c r="Q62" s="25">
        <f t="shared" si="13"/>
        <v>8.3333333333333329E-2</v>
      </c>
      <c r="R62" s="24">
        <f t="shared" ref="R62:R70" si="15">R61+Q62</f>
        <v>0.31944444444444442</v>
      </c>
      <c r="T62" s="23">
        <v>2</v>
      </c>
      <c r="U62" s="22" t="s">
        <v>8</v>
      </c>
      <c r="V62" s="21">
        <v>1</v>
      </c>
      <c r="W62" s="21" t="s">
        <v>7</v>
      </c>
      <c r="X62" s="21">
        <v>2</v>
      </c>
      <c r="Y62" s="9">
        <f>COUNTIFS($C$3:$C$173,"C",$F$3:$F$173,"&gt;"&amp;V62,$F$3:$F$173,"&lt;="&amp;X62)</f>
        <v>4</v>
      </c>
      <c r="Z62" s="25">
        <f t="shared" si="14"/>
        <v>9.7560975609756101E-2</v>
      </c>
      <c r="AA62" s="24">
        <f t="shared" ref="AA62:AA70" si="16">AA61+Z62</f>
        <v>0.41463414634146345</v>
      </c>
    </row>
    <row r="63" spans="2:27" ht="15.75" customHeight="1" x14ac:dyDescent="0.25">
      <c r="B63" s="9">
        <f t="shared" si="12"/>
        <v>23</v>
      </c>
      <c r="C63" s="9" t="s">
        <v>3</v>
      </c>
      <c r="D63" s="8" t="s">
        <v>0</v>
      </c>
      <c r="E63" s="7" t="s">
        <v>41</v>
      </c>
      <c r="F63" s="6">
        <v>5</v>
      </c>
      <c r="K63" s="23">
        <v>3</v>
      </c>
      <c r="L63" s="22" t="s">
        <v>8</v>
      </c>
      <c r="M63" s="21">
        <v>2</v>
      </c>
      <c r="N63" s="21" t="s">
        <v>7</v>
      </c>
      <c r="O63" s="21">
        <v>3</v>
      </c>
      <c r="P63" s="9">
        <f t="shared" ref="P63:P70" si="17">COUNTIFS($D$3:$D$173,"B",$F$3:$F$173,"&gt;"&amp;M63,$F$3:$F$173,"&lt;="&amp;O63)</f>
        <v>7</v>
      </c>
      <c r="Q63" s="27">
        <f t="shared" si="13"/>
        <v>9.7222222222222224E-2</v>
      </c>
      <c r="R63" s="26">
        <f t="shared" si="15"/>
        <v>0.41666666666666663</v>
      </c>
      <c r="T63" s="23">
        <v>3</v>
      </c>
      <c r="U63" s="22" t="s">
        <v>8</v>
      </c>
      <c r="V63" s="21">
        <v>2</v>
      </c>
      <c r="W63" s="21" t="s">
        <v>7</v>
      </c>
      <c r="X63" s="21">
        <v>3</v>
      </c>
      <c r="Y63" s="9">
        <f t="shared" ref="Y63:Y70" si="18">COUNTIFS($C$3:$C$173,"C",$F$3:$F$173,"&gt;"&amp;V63,$F$3:$F$173,"&lt;="&amp;X63)</f>
        <v>5</v>
      </c>
      <c r="Z63" s="27">
        <f t="shared" si="14"/>
        <v>0.12195121951219512</v>
      </c>
      <c r="AA63" s="26">
        <f t="shared" si="16"/>
        <v>0.53658536585365857</v>
      </c>
    </row>
    <row r="64" spans="2:27" ht="15.75" customHeight="1" x14ac:dyDescent="0.25">
      <c r="B64" s="9">
        <f t="shared" si="12"/>
        <v>23</v>
      </c>
      <c r="C64" s="9" t="s">
        <v>0</v>
      </c>
      <c r="D64" s="8" t="s">
        <v>3</v>
      </c>
      <c r="E64" s="7" t="s">
        <v>145</v>
      </c>
      <c r="F64" s="6">
        <v>5</v>
      </c>
      <c r="K64" s="23">
        <v>4</v>
      </c>
      <c r="L64" s="22" t="s">
        <v>8</v>
      </c>
      <c r="M64" s="21">
        <v>3</v>
      </c>
      <c r="N64" s="21" t="s">
        <v>7</v>
      </c>
      <c r="O64" s="21">
        <v>4</v>
      </c>
      <c r="P64" s="9">
        <f t="shared" si="17"/>
        <v>10</v>
      </c>
      <c r="Q64" s="27">
        <f t="shared" si="13"/>
        <v>0.1388888888888889</v>
      </c>
      <c r="R64" s="26">
        <f t="shared" si="15"/>
        <v>0.55555555555555558</v>
      </c>
      <c r="T64" s="23">
        <v>4</v>
      </c>
      <c r="U64" s="22" t="s">
        <v>8</v>
      </c>
      <c r="V64" s="21">
        <v>3</v>
      </c>
      <c r="W64" s="21" t="s">
        <v>7</v>
      </c>
      <c r="X64" s="21">
        <v>4</v>
      </c>
      <c r="Y64" s="9">
        <f t="shared" si="18"/>
        <v>5</v>
      </c>
      <c r="Z64" s="27">
        <f t="shared" si="14"/>
        <v>0.12195121951219512</v>
      </c>
      <c r="AA64" s="26">
        <f t="shared" si="16"/>
        <v>0.65853658536585369</v>
      </c>
    </row>
    <row r="65" spans="2:27" ht="15.75" customHeight="1" x14ac:dyDescent="0.25">
      <c r="B65" s="9">
        <f t="shared" si="12"/>
        <v>23</v>
      </c>
      <c r="C65" s="9" t="s">
        <v>2</v>
      </c>
      <c r="D65" s="8" t="s">
        <v>3</v>
      </c>
      <c r="E65" s="7" t="s">
        <v>183</v>
      </c>
      <c r="F65" s="6">
        <v>5</v>
      </c>
      <c r="K65" s="23">
        <v>5</v>
      </c>
      <c r="L65" s="22" t="s">
        <v>8</v>
      </c>
      <c r="M65" s="21">
        <v>4</v>
      </c>
      <c r="N65" s="21" t="s">
        <v>7</v>
      </c>
      <c r="O65" s="21">
        <v>5</v>
      </c>
      <c r="P65" s="9">
        <f t="shared" si="17"/>
        <v>7</v>
      </c>
      <c r="Q65" s="25">
        <f t="shared" si="13"/>
        <v>9.7222222222222224E-2</v>
      </c>
      <c r="R65" s="24">
        <f t="shared" si="15"/>
        <v>0.65277777777777779</v>
      </c>
      <c r="T65" s="23">
        <v>5</v>
      </c>
      <c r="U65" s="22" t="s">
        <v>8</v>
      </c>
      <c r="V65" s="21">
        <v>4</v>
      </c>
      <c r="W65" s="21" t="s">
        <v>7</v>
      </c>
      <c r="X65" s="21">
        <v>5</v>
      </c>
      <c r="Y65" s="9">
        <f t="shared" si="18"/>
        <v>3</v>
      </c>
      <c r="Z65" s="25">
        <f t="shared" si="14"/>
        <v>7.3170731707317069E-2</v>
      </c>
      <c r="AA65" s="24">
        <f t="shared" si="16"/>
        <v>0.73170731707317072</v>
      </c>
    </row>
    <row r="66" spans="2:27" ht="15.75" customHeight="1" x14ac:dyDescent="0.25">
      <c r="B66" s="9">
        <f t="shared" si="12"/>
        <v>23</v>
      </c>
      <c r="C66" s="9" t="s">
        <v>1</v>
      </c>
      <c r="D66" s="8" t="s">
        <v>3</v>
      </c>
      <c r="E66" s="7" t="s">
        <v>107</v>
      </c>
      <c r="F66" s="6">
        <v>5</v>
      </c>
      <c r="K66" s="23">
        <v>6</v>
      </c>
      <c r="L66" s="22" t="s">
        <v>8</v>
      </c>
      <c r="M66" s="21">
        <v>5</v>
      </c>
      <c r="N66" s="21" t="s">
        <v>7</v>
      </c>
      <c r="O66" s="21">
        <v>6</v>
      </c>
      <c r="P66" s="9">
        <f t="shared" si="17"/>
        <v>6</v>
      </c>
      <c r="Q66" s="27">
        <f t="shared" si="13"/>
        <v>8.3333333333333329E-2</v>
      </c>
      <c r="R66" s="26">
        <f t="shared" si="15"/>
        <v>0.73611111111111116</v>
      </c>
      <c r="T66" s="23">
        <v>6</v>
      </c>
      <c r="U66" s="22" t="s">
        <v>8</v>
      </c>
      <c r="V66" s="21">
        <v>5</v>
      </c>
      <c r="W66" s="21" t="s">
        <v>7</v>
      </c>
      <c r="X66" s="21">
        <v>6</v>
      </c>
      <c r="Y66" s="9">
        <f t="shared" si="18"/>
        <v>4</v>
      </c>
      <c r="Z66" s="27">
        <f t="shared" si="14"/>
        <v>9.7560975609756101E-2</v>
      </c>
      <c r="AA66" s="26">
        <f t="shared" si="16"/>
        <v>0.82926829268292679</v>
      </c>
    </row>
    <row r="67" spans="2:27" ht="15.75" customHeight="1" x14ac:dyDescent="0.25">
      <c r="B67" s="9">
        <f t="shared" si="12"/>
        <v>23</v>
      </c>
      <c r="C67" s="9" t="s">
        <v>0</v>
      </c>
      <c r="D67" s="8" t="s">
        <v>3</v>
      </c>
      <c r="E67" s="7" t="s">
        <v>148</v>
      </c>
      <c r="F67" s="6">
        <v>5</v>
      </c>
      <c r="K67" s="23">
        <v>7</v>
      </c>
      <c r="L67" s="22" t="s">
        <v>8</v>
      </c>
      <c r="M67" s="21">
        <v>6</v>
      </c>
      <c r="N67" s="21" t="s">
        <v>7</v>
      </c>
      <c r="O67" s="21">
        <v>7</v>
      </c>
      <c r="P67" s="9">
        <f t="shared" si="17"/>
        <v>5</v>
      </c>
      <c r="Q67" s="27">
        <f t="shared" si="13"/>
        <v>6.9444444444444448E-2</v>
      </c>
      <c r="R67" s="26">
        <f t="shared" si="15"/>
        <v>0.80555555555555558</v>
      </c>
      <c r="T67" s="23">
        <v>7</v>
      </c>
      <c r="U67" s="22" t="s">
        <v>8</v>
      </c>
      <c r="V67" s="21">
        <v>6</v>
      </c>
      <c r="W67" s="21" t="s">
        <v>7</v>
      </c>
      <c r="X67" s="21">
        <v>7</v>
      </c>
      <c r="Y67" s="9">
        <f t="shared" si="18"/>
        <v>4</v>
      </c>
      <c r="Z67" s="27">
        <f t="shared" si="14"/>
        <v>9.7560975609756101E-2</v>
      </c>
      <c r="AA67" s="26">
        <f t="shared" si="16"/>
        <v>0.92682926829268286</v>
      </c>
    </row>
    <row r="68" spans="2:27" ht="15.75" customHeight="1" x14ac:dyDescent="0.25">
      <c r="B68" s="9">
        <f t="shared" ref="B68:B99" si="19">IF(F68=F67,B67,B67+1)</f>
        <v>24</v>
      </c>
      <c r="C68" s="9" t="s">
        <v>0</v>
      </c>
      <c r="D68" s="8" t="s">
        <v>1</v>
      </c>
      <c r="E68" s="7" t="s">
        <v>129</v>
      </c>
      <c r="F68" s="6">
        <v>4.75</v>
      </c>
      <c r="K68" s="23">
        <v>8</v>
      </c>
      <c r="L68" s="22" t="s">
        <v>8</v>
      </c>
      <c r="M68" s="21">
        <v>7</v>
      </c>
      <c r="N68" s="21" t="s">
        <v>7</v>
      </c>
      <c r="O68" s="21">
        <v>8</v>
      </c>
      <c r="P68" s="9">
        <f t="shared" si="17"/>
        <v>3</v>
      </c>
      <c r="Q68" s="25">
        <f t="shared" si="13"/>
        <v>4.1666666666666664E-2</v>
      </c>
      <c r="R68" s="24">
        <f t="shared" si="15"/>
        <v>0.84722222222222221</v>
      </c>
      <c r="T68" s="23">
        <v>8</v>
      </c>
      <c r="U68" s="22" t="s">
        <v>8</v>
      </c>
      <c r="V68" s="21">
        <v>7</v>
      </c>
      <c r="W68" s="21" t="s">
        <v>7</v>
      </c>
      <c r="X68" s="21">
        <v>8</v>
      </c>
      <c r="Y68" s="9">
        <f t="shared" si="18"/>
        <v>2</v>
      </c>
      <c r="Z68" s="25">
        <f t="shared" si="14"/>
        <v>4.878048780487805E-2</v>
      </c>
      <c r="AA68" s="24">
        <f t="shared" si="16"/>
        <v>0.97560975609756095</v>
      </c>
    </row>
    <row r="69" spans="2:27" ht="15.75" customHeight="1" x14ac:dyDescent="0.25">
      <c r="B69" s="9">
        <f t="shared" si="19"/>
        <v>24</v>
      </c>
      <c r="C69" s="9" t="s">
        <v>1</v>
      </c>
      <c r="D69" s="8" t="s">
        <v>3</v>
      </c>
      <c r="E69" s="7" t="s">
        <v>96</v>
      </c>
      <c r="F69" s="6">
        <v>4.75</v>
      </c>
      <c r="K69" s="23">
        <v>9</v>
      </c>
      <c r="L69" s="22" t="s">
        <v>8</v>
      </c>
      <c r="M69" s="21">
        <v>8</v>
      </c>
      <c r="N69" s="21" t="s">
        <v>7</v>
      </c>
      <c r="O69" s="21">
        <v>9</v>
      </c>
      <c r="P69" s="9">
        <f t="shared" si="17"/>
        <v>8</v>
      </c>
      <c r="Q69" s="20">
        <f t="shared" si="13"/>
        <v>0.1111111111111111</v>
      </c>
      <c r="R69" s="19">
        <f t="shared" si="15"/>
        <v>0.95833333333333326</v>
      </c>
      <c r="T69" s="23">
        <v>9</v>
      </c>
      <c r="U69" s="22" t="s">
        <v>8</v>
      </c>
      <c r="V69" s="21">
        <v>8</v>
      </c>
      <c r="W69" s="21" t="s">
        <v>7</v>
      </c>
      <c r="X69" s="21">
        <v>9</v>
      </c>
      <c r="Y69" s="9">
        <f t="shared" si="18"/>
        <v>0</v>
      </c>
      <c r="Z69" s="20">
        <f t="shared" si="14"/>
        <v>0</v>
      </c>
      <c r="AA69" s="19">
        <f t="shared" si="16"/>
        <v>0.97560975609756095</v>
      </c>
    </row>
    <row r="70" spans="2:27" ht="15.75" customHeight="1" thickBot="1" x14ac:dyDescent="0.3">
      <c r="B70" s="9">
        <f t="shared" si="19"/>
        <v>24</v>
      </c>
      <c r="C70" s="9" t="s">
        <v>1</v>
      </c>
      <c r="D70" s="8" t="s">
        <v>1</v>
      </c>
      <c r="E70" s="7" t="s">
        <v>105</v>
      </c>
      <c r="F70" s="6">
        <v>4.75</v>
      </c>
      <c r="K70" s="18">
        <v>10</v>
      </c>
      <c r="L70" s="17" t="s">
        <v>8</v>
      </c>
      <c r="M70" s="16">
        <v>9</v>
      </c>
      <c r="N70" s="16" t="s">
        <v>7</v>
      </c>
      <c r="O70" s="16">
        <v>10</v>
      </c>
      <c r="P70" s="9">
        <f t="shared" si="17"/>
        <v>3</v>
      </c>
      <c r="Q70" s="15">
        <f t="shared" si="13"/>
        <v>4.1666666666666664E-2</v>
      </c>
      <c r="R70" s="14">
        <f t="shared" si="15"/>
        <v>0.99999999999999989</v>
      </c>
      <c r="T70" s="18">
        <v>10</v>
      </c>
      <c r="U70" s="17" t="s">
        <v>8</v>
      </c>
      <c r="V70" s="16">
        <v>9</v>
      </c>
      <c r="W70" s="16" t="s">
        <v>7</v>
      </c>
      <c r="X70" s="16">
        <v>10</v>
      </c>
      <c r="Y70" s="9">
        <f t="shared" si="18"/>
        <v>1</v>
      </c>
      <c r="Z70" s="15">
        <f t="shared" si="14"/>
        <v>2.4390243902439025E-2</v>
      </c>
      <c r="AA70" s="14">
        <f t="shared" si="16"/>
        <v>1</v>
      </c>
    </row>
    <row r="71" spans="2:27" ht="15.75" customHeight="1" thickBot="1" x14ac:dyDescent="0.3">
      <c r="B71" s="9">
        <f t="shared" si="19"/>
        <v>24</v>
      </c>
      <c r="C71" s="9" t="s">
        <v>1</v>
      </c>
      <c r="D71" s="8" t="s">
        <v>1</v>
      </c>
      <c r="E71" s="7" t="s">
        <v>106</v>
      </c>
      <c r="F71" s="6">
        <v>4.75</v>
      </c>
      <c r="K71" s="60" t="s">
        <v>13</v>
      </c>
      <c r="L71" s="61"/>
      <c r="M71" s="61"/>
      <c r="N71" s="62"/>
      <c r="O71" s="13" t="s">
        <v>4</v>
      </c>
      <c r="P71" s="12">
        <f>SUM(P61:P70)</f>
        <v>72</v>
      </c>
      <c r="Q71" s="11">
        <f>SUM(Q61:Q70)</f>
        <v>0.99999999999999989</v>
      </c>
      <c r="R71" s="10"/>
      <c r="T71" s="60" t="s">
        <v>12</v>
      </c>
      <c r="U71" s="61"/>
      <c r="V71" s="61"/>
      <c r="W71" s="62"/>
      <c r="X71" s="13" t="s">
        <v>4</v>
      </c>
      <c r="Y71" s="12">
        <f>SUM(Y61:Y70)</f>
        <v>41</v>
      </c>
      <c r="Z71" s="11">
        <f>SUM(Z61:Z70)</f>
        <v>1</v>
      </c>
      <c r="AA71" s="10"/>
    </row>
    <row r="72" spans="2:27" ht="15.75" customHeight="1" x14ac:dyDescent="0.25">
      <c r="B72" s="9">
        <f t="shared" si="19"/>
        <v>25</v>
      </c>
      <c r="C72" s="9" t="s">
        <v>1</v>
      </c>
      <c r="D72" s="8" t="s">
        <v>1</v>
      </c>
      <c r="E72" s="7" t="s">
        <v>75</v>
      </c>
      <c r="F72" s="6">
        <v>4.5</v>
      </c>
    </row>
    <row r="73" spans="2:27" ht="15.75" customHeight="1" x14ac:dyDescent="0.25">
      <c r="B73" s="9">
        <f t="shared" si="19"/>
        <v>25</v>
      </c>
      <c r="C73" s="9" t="s">
        <v>3</v>
      </c>
      <c r="D73" s="8" t="s">
        <v>3</v>
      </c>
      <c r="E73" s="7" t="s">
        <v>62</v>
      </c>
      <c r="F73" s="6">
        <v>4.5</v>
      </c>
    </row>
    <row r="74" spans="2:27" ht="15.75" customHeight="1" x14ac:dyDescent="0.25">
      <c r="B74" s="9">
        <f t="shared" si="19"/>
        <v>26</v>
      </c>
      <c r="C74" s="9" t="s">
        <v>3</v>
      </c>
      <c r="D74" s="8" t="s">
        <v>3</v>
      </c>
      <c r="E74" s="7" t="s">
        <v>31</v>
      </c>
      <c r="F74" s="6">
        <v>4.25</v>
      </c>
    </row>
    <row r="75" spans="2:27" ht="15.75" customHeight="1" x14ac:dyDescent="0.25">
      <c r="B75" s="9">
        <f t="shared" si="19"/>
        <v>26</v>
      </c>
      <c r="C75" s="9" t="s">
        <v>2</v>
      </c>
      <c r="D75" s="8" t="s">
        <v>3</v>
      </c>
      <c r="E75" s="7" t="s">
        <v>160</v>
      </c>
      <c r="F75" s="6">
        <v>4.25</v>
      </c>
    </row>
    <row r="76" spans="2:27" ht="15.75" customHeight="1" x14ac:dyDescent="0.25">
      <c r="B76" s="9">
        <f t="shared" si="19"/>
        <v>26</v>
      </c>
      <c r="C76" s="9" t="s">
        <v>1</v>
      </c>
      <c r="D76" s="8" t="s">
        <v>1</v>
      </c>
      <c r="E76" s="7" t="s">
        <v>84</v>
      </c>
      <c r="F76" s="6">
        <v>4.25</v>
      </c>
    </row>
    <row r="77" spans="2:27" ht="15.75" customHeight="1" x14ac:dyDescent="0.25">
      <c r="B77" s="9">
        <f t="shared" si="19"/>
        <v>26</v>
      </c>
      <c r="C77" s="9" t="s">
        <v>2</v>
      </c>
      <c r="D77" s="8" t="s">
        <v>1</v>
      </c>
      <c r="E77" s="7" t="s">
        <v>162</v>
      </c>
      <c r="F77" s="6">
        <v>4.25</v>
      </c>
    </row>
    <row r="78" spans="2:27" ht="15.75" customHeight="1" x14ac:dyDescent="0.25">
      <c r="B78" s="9">
        <f t="shared" si="19"/>
        <v>26</v>
      </c>
      <c r="C78" s="9" t="s">
        <v>1</v>
      </c>
      <c r="D78" s="8" t="s">
        <v>1</v>
      </c>
      <c r="E78" s="7" t="s">
        <v>99</v>
      </c>
      <c r="F78" s="6">
        <v>4.25</v>
      </c>
    </row>
    <row r="79" spans="2:27" ht="15.75" customHeight="1" x14ac:dyDescent="0.25">
      <c r="B79" s="9">
        <f t="shared" si="19"/>
        <v>27</v>
      </c>
      <c r="C79" s="9" t="s">
        <v>1</v>
      </c>
      <c r="D79" s="8" t="s">
        <v>3</v>
      </c>
      <c r="E79" s="7" t="s">
        <v>79</v>
      </c>
      <c r="F79" s="6">
        <v>4</v>
      </c>
    </row>
    <row r="80" spans="2:27" ht="15.75" customHeight="1" x14ac:dyDescent="0.25">
      <c r="B80" s="9">
        <f t="shared" si="19"/>
        <v>27</v>
      </c>
      <c r="C80" s="9" t="s">
        <v>3</v>
      </c>
      <c r="D80" s="8" t="s">
        <v>1</v>
      </c>
      <c r="E80" s="7" t="s">
        <v>35</v>
      </c>
      <c r="F80" s="6">
        <v>4</v>
      </c>
    </row>
    <row r="81" spans="2:27" ht="15.75" customHeight="1" x14ac:dyDescent="0.25">
      <c r="B81" s="9">
        <f t="shared" si="19"/>
        <v>27</v>
      </c>
      <c r="C81" s="9" t="s">
        <v>0</v>
      </c>
      <c r="D81" s="8" t="s">
        <v>3</v>
      </c>
      <c r="E81" s="7" t="s">
        <v>127</v>
      </c>
      <c r="F81" s="6">
        <v>4</v>
      </c>
    </row>
    <row r="82" spans="2:27" ht="15.75" customHeight="1" x14ac:dyDescent="0.25">
      <c r="B82" s="9">
        <f t="shared" si="19"/>
        <v>27</v>
      </c>
      <c r="C82" s="9" t="s">
        <v>0</v>
      </c>
      <c r="D82" s="8" t="s">
        <v>1</v>
      </c>
      <c r="E82" s="7" t="s">
        <v>128</v>
      </c>
      <c r="F82" s="6">
        <v>4</v>
      </c>
    </row>
    <row r="83" spans="2:27" ht="15.75" customHeight="1" x14ac:dyDescent="0.25">
      <c r="B83" s="9">
        <f t="shared" si="19"/>
        <v>27</v>
      </c>
      <c r="C83" s="9" t="s">
        <v>3</v>
      </c>
      <c r="D83" s="8" t="s">
        <v>1</v>
      </c>
      <c r="E83" s="7" t="s">
        <v>50</v>
      </c>
      <c r="F83" s="6">
        <v>4</v>
      </c>
    </row>
    <row r="84" spans="2:27" ht="15.75" customHeight="1" x14ac:dyDescent="0.25">
      <c r="B84" s="9">
        <f t="shared" si="19"/>
        <v>27</v>
      </c>
      <c r="C84" s="9" t="s">
        <v>0</v>
      </c>
      <c r="D84" s="8" t="s">
        <v>0</v>
      </c>
      <c r="E84" s="7" t="s">
        <v>133</v>
      </c>
      <c r="F84" s="6">
        <v>4</v>
      </c>
    </row>
    <row r="85" spans="2:27" ht="15.75" customHeight="1" x14ac:dyDescent="0.25">
      <c r="B85" s="9">
        <f t="shared" si="19"/>
        <v>28</v>
      </c>
      <c r="C85" s="9" t="s">
        <v>3</v>
      </c>
      <c r="D85" s="8" t="s">
        <v>3</v>
      </c>
      <c r="E85" s="7" t="s">
        <v>25</v>
      </c>
      <c r="F85" s="6">
        <v>3.65</v>
      </c>
    </row>
    <row r="86" spans="2:27" ht="15.75" customHeight="1" x14ac:dyDescent="0.25">
      <c r="B86" s="9">
        <f t="shared" si="19"/>
        <v>29</v>
      </c>
      <c r="C86" s="9" t="s">
        <v>2</v>
      </c>
      <c r="D86" s="8" t="s">
        <v>3</v>
      </c>
      <c r="E86" s="7" t="s">
        <v>156</v>
      </c>
      <c r="F86" s="6">
        <v>3.5</v>
      </c>
    </row>
    <row r="87" spans="2:27" ht="15.75" customHeight="1" x14ac:dyDescent="0.25">
      <c r="B87" s="9">
        <f t="shared" si="19"/>
        <v>29</v>
      </c>
      <c r="C87" s="9" t="s">
        <v>1</v>
      </c>
      <c r="D87" s="8" t="s">
        <v>1</v>
      </c>
      <c r="E87" s="7" t="s">
        <v>77</v>
      </c>
      <c r="F87" s="6">
        <v>3.5</v>
      </c>
    </row>
    <row r="88" spans="2:27" ht="15.75" customHeight="1" thickBot="1" x14ac:dyDescent="0.3">
      <c r="B88" s="9">
        <f t="shared" si="19"/>
        <v>29</v>
      </c>
      <c r="C88" s="9" t="s">
        <v>2</v>
      </c>
      <c r="D88" s="8" t="s">
        <v>1</v>
      </c>
      <c r="E88" s="7" t="s">
        <v>166</v>
      </c>
      <c r="F88" s="6">
        <v>3.5</v>
      </c>
    </row>
    <row r="89" spans="2:27" ht="15.75" customHeight="1" thickBot="1" x14ac:dyDescent="0.3">
      <c r="B89" s="9">
        <f t="shared" si="19"/>
        <v>29</v>
      </c>
      <c r="C89" s="9" t="s">
        <v>2</v>
      </c>
      <c r="D89" s="8" t="s">
        <v>3</v>
      </c>
      <c r="E89" s="7" t="s">
        <v>168</v>
      </c>
      <c r="F89" s="6">
        <v>3.5</v>
      </c>
      <c r="K89" s="35" t="s">
        <v>11</v>
      </c>
      <c r="L89" s="54" t="s">
        <v>10</v>
      </c>
      <c r="M89" s="55"/>
      <c r="N89" s="55"/>
      <c r="O89" s="56"/>
      <c r="P89" s="57" t="s">
        <v>9</v>
      </c>
      <c r="Q89" s="58"/>
      <c r="R89" s="59"/>
      <c r="T89" s="35" t="s">
        <v>11</v>
      </c>
      <c r="U89" s="54" t="s">
        <v>10</v>
      </c>
      <c r="V89" s="55"/>
      <c r="W89" s="55"/>
      <c r="X89" s="56"/>
      <c r="Y89" s="57" t="s">
        <v>9</v>
      </c>
      <c r="Z89" s="58"/>
      <c r="AA89" s="59"/>
    </row>
    <row r="90" spans="2:27" ht="15.75" customHeight="1" x14ac:dyDescent="0.25">
      <c r="B90" s="9">
        <f t="shared" si="19"/>
        <v>29</v>
      </c>
      <c r="C90" s="9" t="s">
        <v>0</v>
      </c>
      <c r="D90" s="8" t="s">
        <v>3</v>
      </c>
      <c r="E90" s="7" t="s">
        <v>126</v>
      </c>
      <c r="F90" s="6">
        <v>3.5</v>
      </c>
      <c r="K90" s="34">
        <v>1</v>
      </c>
      <c r="L90" s="33" t="s">
        <v>8</v>
      </c>
      <c r="M90" s="32">
        <v>0</v>
      </c>
      <c r="N90" s="32" t="s">
        <v>7</v>
      </c>
      <c r="O90" s="31">
        <v>1</v>
      </c>
      <c r="P90" s="30">
        <f>COUNTIFS($D$3:$D$173,"C",$F$3:$F$173,"&gt;="&amp;M90,$F$3:$F$173,"&lt;="&amp;O90)</f>
        <v>0</v>
      </c>
      <c r="Q90" s="29">
        <f t="shared" ref="Q90:Q99" si="20">P90/$P$100</f>
        <v>0</v>
      </c>
      <c r="R90" s="28">
        <f>Q90</f>
        <v>0</v>
      </c>
      <c r="T90" s="34">
        <v>1</v>
      </c>
      <c r="U90" s="33" t="s">
        <v>8</v>
      </c>
      <c r="V90" s="32">
        <v>0</v>
      </c>
      <c r="W90" s="32" t="s">
        <v>7</v>
      </c>
      <c r="X90" s="31">
        <v>1</v>
      </c>
      <c r="Y90" s="30">
        <f>COUNTIFS($C$3:$C$173,"D",$F$3:$F$173,"&gt;="&amp;V90,$F$3:$F$173,"&lt;="&amp;X90)</f>
        <v>8</v>
      </c>
      <c r="Z90" s="29">
        <f t="shared" ref="Z90:Z99" si="21">Y90/$Y$100</f>
        <v>0.18604651162790697</v>
      </c>
      <c r="AA90" s="28">
        <f>Z90</f>
        <v>0.18604651162790697</v>
      </c>
    </row>
    <row r="91" spans="2:27" ht="15.75" customHeight="1" x14ac:dyDescent="0.25">
      <c r="B91" s="9">
        <f t="shared" si="19"/>
        <v>29</v>
      </c>
      <c r="C91" s="9" t="s">
        <v>3</v>
      </c>
      <c r="D91" s="8" t="s">
        <v>1</v>
      </c>
      <c r="E91" s="7" t="s">
        <v>53</v>
      </c>
      <c r="F91" s="6">
        <v>3.5</v>
      </c>
      <c r="K91" s="23">
        <v>2</v>
      </c>
      <c r="L91" s="22" t="s">
        <v>8</v>
      </c>
      <c r="M91" s="21">
        <v>1</v>
      </c>
      <c r="N91" s="21" t="s">
        <v>7</v>
      </c>
      <c r="O91" s="21">
        <v>2</v>
      </c>
      <c r="P91" s="9">
        <f>COUNTIFS($D$3:$D$173,"C",$F$3:$F$173,"&gt;"&amp;M91,$F$3:$F$173,"&lt;="&amp;O91)</f>
        <v>1</v>
      </c>
      <c r="Q91" s="25">
        <f t="shared" si="20"/>
        <v>0.14285714285714285</v>
      </c>
      <c r="R91" s="24">
        <f t="shared" ref="R91:R99" si="22">R90+Q91</f>
        <v>0.14285714285714285</v>
      </c>
      <c r="T91" s="23">
        <v>2</v>
      </c>
      <c r="U91" s="22" t="s">
        <v>8</v>
      </c>
      <c r="V91" s="21">
        <v>1</v>
      </c>
      <c r="W91" s="21" t="s">
        <v>7</v>
      </c>
      <c r="X91" s="21">
        <v>2</v>
      </c>
      <c r="Y91" s="9">
        <f>COUNTIFS($C$3:$C$173,"D",$F$3:$F$173,"&gt;"&amp;V91,$F$3:$F$173,"&lt;="&amp;X91)</f>
        <v>8</v>
      </c>
      <c r="Z91" s="25">
        <f t="shared" si="21"/>
        <v>0.18604651162790697</v>
      </c>
      <c r="AA91" s="24">
        <f t="shared" ref="AA91:AA99" si="23">AA90+Z91</f>
        <v>0.37209302325581395</v>
      </c>
    </row>
    <row r="92" spans="2:27" ht="15.75" customHeight="1" x14ac:dyDescent="0.25">
      <c r="B92" s="9">
        <f t="shared" si="19"/>
        <v>30</v>
      </c>
      <c r="C92" s="9" t="s">
        <v>1</v>
      </c>
      <c r="D92" s="8" t="s">
        <v>1</v>
      </c>
      <c r="E92" s="7" t="s">
        <v>72</v>
      </c>
      <c r="F92" s="6">
        <v>3.25</v>
      </c>
      <c r="K92" s="23">
        <v>3</v>
      </c>
      <c r="L92" s="22" t="s">
        <v>8</v>
      </c>
      <c r="M92" s="21">
        <v>2</v>
      </c>
      <c r="N92" s="21" t="s">
        <v>7</v>
      </c>
      <c r="O92" s="21">
        <v>3</v>
      </c>
      <c r="P92" s="9">
        <f t="shared" ref="P92:P99" si="24">COUNTIFS($D$3:$D$173,"C",$F$3:$F$173,"&gt;"&amp;M92,$F$3:$F$173,"&lt;="&amp;O92)</f>
        <v>1</v>
      </c>
      <c r="Q92" s="27">
        <f t="shared" si="20"/>
        <v>0.14285714285714285</v>
      </c>
      <c r="R92" s="26">
        <f t="shared" si="22"/>
        <v>0.2857142857142857</v>
      </c>
      <c r="T92" s="23">
        <v>3</v>
      </c>
      <c r="U92" s="22" t="s">
        <v>8</v>
      </c>
      <c r="V92" s="21">
        <v>2</v>
      </c>
      <c r="W92" s="21" t="s">
        <v>7</v>
      </c>
      <c r="X92" s="21">
        <v>3</v>
      </c>
      <c r="Y92" s="9">
        <f t="shared" ref="Y92:Y99" si="25">COUNTIFS($C$3:$C$173,"D",$F$3:$F$173,"&gt;"&amp;V92,$F$3:$F$173,"&lt;="&amp;X92)</f>
        <v>3</v>
      </c>
      <c r="Z92" s="27">
        <f t="shared" si="21"/>
        <v>6.9767441860465115E-2</v>
      </c>
      <c r="AA92" s="26">
        <f t="shared" si="23"/>
        <v>0.44186046511627908</v>
      </c>
    </row>
    <row r="93" spans="2:27" ht="15.75" customHeight="1" x14ac:dyDescent="0.25">
      <c r="B93" s="9">
        <f t="shared" si="19"/>
        <v>30</v>
      </c>
      <c r="C93" s="9" t="s">
        <v>0</v>
      </c>
      <c r="D93" s="8" t="s">
        <v>1</v>
      </c>
      <c r="E93" s="7" t="s">
        <v>117</v>
      </c>
      <c r="F93" s="6">
        <v>3.25</v>
      </c>
      <c r="K93" s="23">
        <v>4</v>
      </c>
      <c r="L93" s="22" t="s">
        <v>8</v>
      </c>
      <c r="M93" s="21">
        <v>3</v>
      </c>
      <c r="N93" s="21" t="s">
        <v>7</v>
      </c>
      <c r="O93" s="21">
        <v>4</v>
      </c>
      <c r="P93" s="9">
        <f t="shared" si="24"/>
        <v>1</v>
      </c>
      <c r="Q93" s="27">
        <f t="shared" si="20"/>
        <v>0.14285714285714285</v>
      </c>
      <c r="R93" s="26">
        <f t="shared" si="22"/>
        <v>0.42857142857142855</v>
      </c>
      <c r="T93" s="23">
        <v>4</v>
      </c>
      <c r="U93" s="22" t="s">
        <v>8</v>
      </c>
      <c r="V93" s="21">
        <v>3</v>
      </c>
      <c r="W93" s="21" t="s">
        <v>7</v>
      </c>
      <c r="X93" s="21">
        <v>4</v>
      </c>
      <c r="Y93" s="9">
        <f t="shared" si="25"/>
        <v>3</v>
      </c>
      <c r="Z93" s="27">
        <f t="shared" si="21"/>
        <v>6.9767441860465115E-2</v>
      </c>
      <c r="AA93" s="26">
        <f t="shared" si="23"/>
        <v>0.51162790697674421</v>
      </c>
    </row>
    <row r="94" spans="2:27" ht="15.75" customHeight="1" x14ac:dyDescent="0.25">
      <c r="B94" s="9">
        <f t="shared" si="19"/>
        <v>30</v>
      </c>
      <c r="C94" s="9" t="s">
        <v>1</v>
      </c>
      <c r="D94" s="8" t="s">
        <v>1</v>
      </c>
      <c r="E94" s="7" t="s">
        <v>87</v>
      </c>
      <c r="F94" s="6">
        <v>3.25</v>
      </c>
      <c r="K94" s="23">
        <v>5</v>
      </c>
      <c r="L94" s="22" t="s">
        <v>8</v>
      </c>
      <c r="M94" s="21">
        <v>4</v>
      </c>
      <c r="N94" s="21" t="s">
        <v>7</v>
      </c>
      <c r="O94" s="21">
        <v>5</v>
      </c>
      <c r="P94" s="9">
        <f t="shared" si="24"/>
        <v>1</v>
      </c>
      <c r="Q94" s="25">
        <f t="shared" si="20"/>
        <v>0.14285714285714285</v>
      </c>
      <c r="R94" s="24">
        <f t="shared" si="22"/>
        <v>0.5714285714285714</v>
      </c>
      <c r="T94" s="23">
        <v>5</v>
      </c>
      <c r="U94" s="22" t="s">
        <v>8</v>
      </c>
      <c r="V94" s="21">
        <v>4</v>
      </c>
      <c r="W94" s="21" t="s">
        <v>7</v>
      </c>
      <c r="X94" s="21">
        <v>5</v>
      </c>
      <c r="Y94" s="9">
        <f t="shared" si="25"/>
        <v>4</v>
      </c>
      <c r="Z94" s="25">
        <f t="shared" si="21"/>
        <v>9.3023255813953487E-2</v>
      </c>
      <c r="AA94" s="24">
        <f t="shared" si="23"/>
        <v>0.60465116279069764</v>
      </c>
    </row>
    <row r="95" spans="2:27" ht="15.75" customHeight="1" x14ac:dyDescent="0.25">
      <c r="B95" s="9">
        <f t="shared" si="19"/>
        <v>30</v>
      </c>
      <c r="C95" s="9" t="s">
        <v>3</v>
      </c>
      <c r="D95" s="8" t="s">
        <v>1</v>
      </c>
      <c r="E95" s="7" t="s">
        <v>54</v>
      </c>
      <c r="F95" s="6">
        <v>3.25</v>
      </c>
      <c r="K95" s="23">
        <v>6</v>
      </c>
      <c r="L95" s="22" t="s">
        <v>8</v>
      </c>
      <c r="M95" s="21">
        <v>5</v>
      </c>
      <c r="N95" s="21" t="s">
        <v>7</v>
      </c>
      <c r="O95" s="21">
        <v>6</v>
      </c>
      <c r="P95" s="9">
        <f t="shared" si="24"/>
        <v>0</v>
      </c>
      <c r="Q95" s="27">
        <f t="shared" si="20"/>
        <v>0</v>
      </c>
      <c r="R95" s="26">
        <f t="shared" si="22"/>
        <v>0.5714285714285714</v>
      </c>
      <c r="T95" s="23">
        <v>6</v>
      </c>
      <c r="U95" s="22" t="s">
        <v>8</v>
      </c>
      <c r="V95" s="21">
        <v>5</v>
      </c>
      <c r="W95" s="21" t="s">
        <v>7</v>
      </c>
      <c r="X95" s="21">
        <v>6</v>
      </c>
      <c r="Y95" s="9">
        <f t="shared" si="25"/>
        <v>3</v>
      </c>
      <c r="Z95" s="27">
        <f t="shared" si="21"/>
        <v>6.9767441860465115E-2</v>
      </c>
      <c r="AA95" s="26">
        <f t="shared" si="23"/>
        <v>0.67441860465116277</v>
      </c>
    </row>
    <row r="96" spans="2:27" ht="15.75" customHeight="1" x14ac:dyDescent="0.25">
      <c r="B96" s="9">
        <f t="shared" si="19"/>
        <v>31</v>
      </c>
      <c r="C96" s="9" t="s">
        <v>1</v>
      </c>
      <c r="D96" s="8" t="s">
        <v>3</v>
      </c>
      <c r="E96" s="7" t="s">
        <v>86</v>
      </c>
      <c r="F96" s="6">
        <v>3</v>
      </c>
      <c r="K96" s="23">
        <v>7</v>
      </c>
      <c r="L96" s="22" t="s">
        <v>8</v>
      </c>
      <c r="M96" s="21">
        <v>6</v>
      </c>
      <c r="N96" s="21" t="s">
        <v>7</v>
      </c>
      <c r="O96" s="21">
        <v>7</v>
      </c>
      <c r="P96" s="9">
        <f t="shared" si="24"/>
        <v>0</v>
      </c>
      <c r="Q96" s="27">
        <f t="shared" si="20"/>
        <v>0</v>
      </c>
      <c r="R96" s="26">
        <f t="shared" si="22"/>
        <v>0.5714285714285714</v>
      </c>
      <c r="T96" s="23">
        <v>7</v>
      </c>
      <c r="U96" s="22" t="s">
        <v>8</v>
      </c>
      <c r="V96" s="21">
        <v>6</v>
      </c>
      <c r="W96" s="21" t="s">
        <v>7</v>
      </c>
      <c r="X96" s="21">
        <v>7</v>
      </c>
      <c r="Y96" s="9">
        <f t="shared" si="25"/>
        <v>3</v>
      </c>
      <c r="Z96" s="27">
        <f t="shared" si="21"/>
        <v>6.9767441860465115E-2</v>
      </c>
      <c r="AA96" s="26">
        <f t="shared" si="23"/>
        <v>0.7441860465116279</v>
      </c>
    </row>
    <row r="97" spans="2:27" ht="15.75" customHeight="1" x14ac:dyDescent="0.25">
      <c r="B97" s="9">
        <f t="shared" si="19"/>
        <v>31</v>
      </c>
      <c r="C97" s="9" t="s">
        <v>3</v>
      </c>
      <c r="D97" s="8" t="s">
        <v>3</v>
      </c>
      <c r="E97" s="7" t="s">
        <v>52</v>
      </c>
      <c r="F97" s="6">
        <v>3</v>
      </c>
      <c r="K97" s="23">
        <v>8</v>
      </c>
      <c r="L97" s="22" t="s">
        <v>8</v>
      </c>
      <c r="M97" s="21">
        <v>7</v>
      </c>
      <c r="N97" s="21" t="s">
        <v>7</v>
      </c>
      <c r="O97" s="21">
        <v>8</v>
      </c>
      <c r="P97" s="9">
        <f t="shared" si="24"/>
        <v>1</v>
      </c>
      <c r="Q97" s="25">
        <f t="shared" si="20"/>
        <v>0.14285714285714285</v>
      </c>
      <c r="R97" s="24">
        <f t="shared" si="22"/>
        <v>0.71428571428571419</v>
      </c>
      <c r="T97" s="23">
        <v>8</v>
      </c>
      <c r="U97" s="22" t="s">
        <v>8</v>
      </c>
      <c r="V97" s="21">
        <v>7</v>
      </c>
      <c r="W97" s="21" t="s">
        <v>7</v>
      </c>
      <c r="X97" s="21">
        <v>8</v>
      </c>
      <c r="Y97" s="9">
        <f t="shared" si="25"/>
        <v>2</v>
      </c>
      <c r="Z97" s="25">
        <f t="shared" si="21"/>
        <v>4.6511627906976744E-2</v>
      </c>
      <c r="AA97" s="24">
        <f t="shared" si="23"/>
        <v>0.79069767441860461</v>
      </c>
    </row>
    <row r="98" spans="2:27" ht="15.75" customHeight="1" x14ac:dyDescent="0.25">
      <c r="B98" s="9">
        <f t="shared" si="19"/>
        <v>31</v>
      </c>
      <c r="C98" s="9" t="s">
        <v>3</v>
      </c>
      <c r="D98" s="8" t="s">
        <v>3</v>
      </c>
      <c r="E98" s="7" t="s">
        <v>61</v>
      </c>
      <c r="F98" s="6">
        <v>3</v>
      </c>
      <c r="K98" s="23">
        <v>9</v>
      </c>
      <c r="L98" s="22" t="s">
        <v>8</v>
      </c>
      <c r="M98" s="21">
        <v>8</v>
      </c>
      <c r="N98" s="21" t="s">
        <v>7</v>
      </c>
      <c r="O98" s="21">
        <v>9</v>
      </c>
      <c r="P98" s="9">
        <f t="shared" si="24"/>
        <v>1</v>
      </c>
      <c r="Q98" s="20">
        <f t="shared" si="20"/>
        <v>0.14285714285714285</v>
      </c>
      <c r="R98" s="19">
        <f t="shared" si="22"/>
        <v>0.85714285714285698</v>
      </c>
      <c r="T98" s="23">
        <v>9</v>
      </c>
      <c r="U98" s="22" t="s">
        <v>8</v>
      </c>
      <c r="V98" s="21">
        <v>8</v>
      </c>
      <c r="W98" s="21" t="s">
        <v>7</v>
      </c>
      <c r="X98" s="21">
        <v>9</v>
      </c>
      <c r="Y98" s="9">
        <f t="shared" si="25"/>
        <v>6</v>
      </c>
      <c r="Z98" s="20">
        <f t="shared" si="21"/>
        <v>0.13953488372093023</v>
      </c>
      <c r="AA98" s="19">
        <f t="shared" si="23"/>
        <v>0.93023255813953487</v>
      </c>
    </row>
    <row r="99" spans="2:27" ht="15.75" customHeight="1" thickBot="1" x14ac:dyDescent="0.3">
      <c r="B99" s="9">
        <f t="shared" si="19"/>
        <v>31</v>
      </c>
      <c r="C99" s="9" t="s">
        <v>0</v>
      </c>
      <c r="D99" s="8" t="s">
        <v>0</v>
      </c>
      <c r="E99" s="7" t="s">
        <v>144</v>
      </c>
      <c r="F99" s="6">
        <v>3</v>
      </c>
      <c r="K99" s="18">
        <v>10</v>
      </c>
      <c r="L99" s="17" t="s">
        <v>8</v>
      </c>
      <c r="M99" s="16">
        <v>9</v>
      </c>
      <c r="N99" s="16" t="s">
        <v>7</v>
      </c>
      <c r="O99" s="16">
        <v>10</v>
      </c>
      <c r="P99" s="9">
        <f t="shared" si="24"/>
        <v>1</v>
      </c>
      <c r="Q99" s="15">
        <f t="shared" si="20"/>
        <v>0.14285714285714285</v>
      </c>
      <c r="R99" s="14">
        <f t="shared" si="22"/>
        <v>0.99999999999999978</v>
      </c>
      <c r="T99" s="18">
        <v>10</v>
      </c>
      <c r="U99" s="17" t="s">
        <v>8</v>
      </c>
      <c r="V99" s="16">
        <v>9</v>
      </c>
      <c r="W99" s="16" t="s">
        <v>7</v>
      </c>
      <c r="X99" s="16">
        <v>10</v>
      </c>
      <c r="Y99" s="9">
        <f t="shared" si="25"/>
        <v>3</v>
      </c>
      <c r="Z99" s="15">
        <f t="shared" si="21"/>
        <v>6.9767441860465115E-2</v>
      </c>
      <c r="AA99" s="14">
        <f t="shared" si="23"/>
        <v>1</v>
      </c>
    </row>
    <row r="100" spans="2:27" ht="15.75" customHeight="1" thickBot="1" x14ac:dyDescent="0.3">
      <c r="B100" s="9">
        <f t="shared" ref="B100:B131" si="26">IF(F100=F99,B99,B99+1)</f>
        <v>31</v>
      </c>
      <c r="C100" s="9" t="s">
        <v>3</v>
      </c>
      <c r="D100" s="8" t="s">
        <v>1</v>
      </c>
      <c r="E100" s="7" t="s">
        <v>63</v>
      </c>
      <c r="F100" s="6">
        <v>3</v>
      </c>
      <c r="K100" s="60" t="s">
        <v>6</v>
      </c>
      <c r="L100" s="61"/>
      <c r="M100" s="61"/>
      <c r="N100" s="62"/>
      <c r="O100" s="13" t="s">
        <v>4</v>
      </c>
      <c r="P100" s="12">
        <f>SUM(P90:P99)</f>
        <v>7</v>
      </c>
      <c r="Q100" s="11">
        <f>SUM(Q90:Q99)</f>
        <v>0.99999999999999978</v>
      </c>
      <c r="R100" s="10"/>
      <c r="T100" s="60" t="s">
        <v>5</v>
      </c>
      <c r="U100" s="61"/>
      <c r="V100" s="61"/>
      <c r="W100" s="62"/>
      <c r="X100" s="13" t="s">
        <v>4</v>
      </c>
      <c r="Y100" s="12">
        <f>SUM(Y90:Y99)</f>
        <v>43</v>
      </c>
      <c r="Z100" s="11">
        <f>SUM(Z90:Z99)</f>
        <v>1</v>
      </c>
      <c r="AA100" s="10"/>
    </row>
    <row r="101" spans="2:27" ht="15.75" customHeight="1" x14ac:dyDescent="0.25">
      <c r="B101" s="9">
        <f t="shared" si="26"/>
        <v>32</v>
      </c>
      <c r="C101" s="9" t="s">
        <v>3</v>
      </c>
      <c r="D101" s="8" t="s">
        <v>1</v>
      </c>
      <c r="E101" s="7" t="s">
        <v>38</v>
      </c>
      <c r="F101" s="6">
        <v>2.75</v>
      </c>
    </row>
    <row r="102" spans="2:27" ht="15.75" customHeight="1" x14ac:dyDescent="0.25">
      <c r="B102" s="9">
        <f t="shared" si="26"/>
        <v>32</v>
      </c>
      <c r="C102" s="9" t="s">
        <v>0</v>
      </c>
      <c r="D102" s="8" t="s">
        <v>1</v>
      </c>
      <c r="E102" s="7" t="s">
        <v>121</v>
      </c>
      <c r="F102" s="6">
        <v>2.75</v>
      </c>
    </row>
    <row r="103" spans="2:27" ht="15.75" customHeight="1" x14ac:dyDescent="0.25">
      <c r="B103" s="9">
        <f t="shared" si="26"/>
        <v>32</v>
      </c>
      <c r="C103" s="9" t="s">
        <v>2</v>
      </c>
      <c r="D103" s="8" t="s">
        <v>3</v>
      </c>
      <c r="E103" s="7" t="s">
        <v>167</v>
      </c>
      <c r="F103" s="6">
        <v>2.75</v>
      </c>
    </row>
    <row r="104" spans="2:27" ht="15.75" customHeight="1" x14ac:dyDescent="0.25">
      <c r="B104" s="9">
        <f t="shared" si="26"/>
        <v>32</v>
      </c>
      <c r="C104" s="9" t="s">
        <v>2</v>
      </c>
      <c r="D104" s="8" t="s">
        <v>3</v>
      </c>
      <c r="E104" s="7" t="s">
        <v>184</v>
      </c>
      <c r="F104" s="6">
        <v>2.75</v>
      </c>
    </row>
    <row r="105" spans="2:27" ht="15.75" customHeight="1" x14ac:dyDescent="0.25">
      <c r="B105" s="9">
        <f t="shared" si="26"/>
        <v>33</v>
      </c>
      <c r="C105" s="9" t="s">
        <v>0</v>
      </c>
      <c r="D105" s="8" t="s">
        <v>1</v>
      </c>
      <c r="E105" s="7" t="s">
        <v>111</v>
      </c>
      <c r="F105" s="6">
        <v>2.5</v>
      </c>
    </row>
    <row r="106" spans="2:27" ht="15.75" customHeight="1" x14ac:dyDescent="0.25">
      <c r="B106" s="9">
        <f t="shared" si="26"/>
        <v>33</v>
      </c>
      <c r="C106" s="9" t="s">
        <v>3</v>
      </c>
      <c r="D106" s="8" t="s">
        <v>3</v>
      </c>
      <c r="E106" s="7" t="s">
        <v>34</v>
      </c>
      <c r="F106" s="6">
        <v>2.5</v>
      </c>
    </row>
    <row r="107" spans="2:27" ht="15.75" customHeight="1" x14ac:dyDescent="0.25">
      <c r="B107" s="9">
        <f t="shared" si="26"/>
        <v>33</v>
      </c>
      <c r="C107" s="9" t="s">
        <v>3</v>
      </c>
      <c r="D107" s="8" t="s">
        <v>1</v>
      </c>
      <c r="E107" s="7" t="s">
        <v>45</v>
      </c>
      <c r="F107" s="6">
        <v>2.5</v>
      </c>
    </row>
    <row r="108" spans="2:27" ht="15.75" customHeight="1" x14ac:dyDescent="0.25">
      <c r="B108" s="9">
        <f t="shared" si="26"/>
        <v>33</v>
      </c>
      <c r="C108" s="9" t="s">
        <v>2</v>
      </c>
      <c r="D108" s="8" t="s">
        <v>3</v>
      </c>
      <c r="E108" s="7" t="s">
        <v>170</v>
      </c>
      <c r="F108" s="6">
        <v>2.5</v>
      </c>
    </row>
    <row r="109" spans="2:27" ht="15.75" customHeight="1" x14ac:dyDescent="0.25">
      <c r="B109" s="9">
        <f t="shared" si="26"/>
        <v>33</v>
      </c>
      <c r="C109" s="9" t="s">
        <v>1</v>
      </c>
      <c r="D109" s="8" t="s">
        <v>3</v>
      </c>
      <c r="E109" s="7" t="s">
        <v>94</v>
      </c>
      <c r="F109" s="6">
        <v>2.5</v>
      </c>
    </row>
    <row r="110" spans="2:27" ht="15.75" customHeight="1" x14ac:dyDescent="0.25">
      <c r="B110" s="9">
        <f t="shared" si="26"/>
        <v>33</v>
      </c>
      <c r="C110" s="9" t="s">
        <v>1</v>
      </c>
      <c r="D110" s="8" t="s">
        <v>3</v>
      </c>
      <c r="E110" s="7" t="s">
        <v>100</v>
      </c>
      <c r="F110" s="6">
        <v>2.5</v>
      </c>
    </row>
    <row r="111" spans="2:27" ht="15.75" customHeight="1" x14ac:dyDescent="0.25">
      <c r="B111" s="9">
        <f t="shared" si="26"/>
        <v>34</v>
      </c>
      <c r="C111" s="9" t="s">
        <v>1</v>
      </c>
      <c r="D111" s="8" t="s">
        <v>1</v>
      </c>
      <c r="E111" s="7" t="s">
        <v>78</v>
      </c>
      <c r="F111" s="6">
        <v>2.25</v>
      </c>
    </row>
    <row r="112" spans="2:27" ht="15.75" customHeight="1" x14ac:dyDescent="0.25">
      <c r="B112" s="9">
        <f t="shared" si="26"/>
        <v>34</v>
      </c>
      <c r="C112" s="9" t="s">
        <v>0</v>
      </c>
      <c r="D112" s="8" t="s">
        <v>1</v>
      </c>
      <c r="E112" s="7" t="s">
        <v>140</v>
      </c>
      <c r="F112" s="6">
        <v>2.25</v>
      </c>
    </row>
    <row r="113" spans="2:6" ht="15.75" customHeight="1" x14ac:dyDescent="0.25">
      <c r="B113" s="9">
        <f t="shared" si="26"/>
        <v>34</v>
      </c>
      <c r="C113" s="9" t="s">
        <v>0</v>
      </c>
      <c r="D113" s="8" t="s">
        <v>3</v>
      </c>
      <c r="E113" s="7" t="s">
        <v>143</v>
      </c>
      <c r="F113" s="6">
        <v>2.25</v>
      </c>
    </row>
    <row r="114" spans="2:6" ht="15.75" customHeight="1" x14ac:dyDescent="0.25">
      <c r="B114" s="9">
        <f t="shared" si="26"/>
        <v>35</v>
      </c>
      <c r="C114" s="9" t="s">
        <v>2</v>
      </c>
      <c r="D114" s="8" t="s">
        <v>3</v>
      </c>
      <c r="E114" s="7" t="s">
        <v>149</v>
      </c>
      <c r="F114" s="6">
        <v>2</v>
      </c>
    </row>
    <row r="115" spans="2:6" ht="15.75" customHeight="1" x14ac:dyDescent="0.25">
      <c r="B115" s="9">
        <f t="shared" si="26"/>
        <v>35</v>
      </c>
      <c r="C115" s="9" t="s">
        <v>3</v>
      </c>
      <c r="D115" s="8" t="s">
        <v>3</v>
      </c>
      <c r="E115" s="7" t="s">
        <v>24</v>
      </c>
      <c r="F115" s="6">
        <v>2</v>
      </c>
    </row>
    <row r="116" spans="2:6" ht="15.75" customHeight="1" x14ac:dyDescent="0.25">
      <c r="B116" s="9">
        <f t="shared" si="26"/>
        <v>35</v>
      </c>
      <c r="C116" s="9" t="s">
        <v>1</v>
      </c>
      <c r="D116" s="8" t="s">
        <v>3</v>
      </c>
      <c r="E116" s="7" t="s">
        <v>89</v>
      </c>
      <c r="F116" s="6">
        <v>2</v>
      </c>
    </row>
    <row r="117" spans="2:6" ht="15.75" customHeight="1" x14ac:dyDescent="0.25">
      <c r="B117" s="9">
        <f t="shared" si="26"/>
        <v>35</v>
      </c>
      <c r="C117" s="9" t="s">
        <v>0</v>
      </c>
      <c r="D117" s="8" t="s">
        <v>1</v>
      </c>
      <c r="E117" s="7" t="s">
        <v>130</v>
      </c>
      <c r="F117" s="6">
        <v>2</v>
      </c>
    </row>
    <row r="118" spans="2:6" ht="15.75" customHeight="1" x14ac:dyDescent="0.25">
      <c r="B118" s="9">
        <f t="shared" si="26"/>
        <v>35</v>
      </c>
      <c r="C118" s="9" t="s">
        <v>2</v>
      </c>
      <c r="D118" s="8" t="s">
        <v>0</v>
      </c>
      <c r="E118" s="7" t="s">
        <v>180</v>
      </c>
      <c r="F118" s="6">
        <v>2</v>
      </c>
    </row>
    <row r="119" spans="2:6" ht="15.75" customHeight="1" x14ac:dyDescent="0.25">
      <c r="B119" s="9">
        <f t="shared" si="26"/>
        <v>35</v>
      </c>
      <c r="C119" s="9" t="s">
        <v>0</v>
      </c>
      <c r="D119" s="8" t="s">
        <v>3</v>
      </c>
      <c r="E119" s="7" t="s">
        <v>144</v>
      </c>
      <c r="F119" s="6">
        <v>2</v>
      </c>
    </row>
    <row r="120" spans="2:6" ht="15.75" customHeight="1" x14ac:dyDescent="0.25">
      <c r="B120" s="9">
        <f t="shared" si="26"/>
        <v>35</v>
      </c>
      <c r="C120" s="9" t="s">
        <v>2</v>
      </c>
      <c r="D120" s="8" t="s">
        <v>3</v>
      </c>
      <c r="E120" s="7" t="s">
        <v>182</v>
      </c>
      <c r="F120" s="6">
        <v>2</v>
      </c>
    </row>
    <row r="121" spans="2:6" ht="15.75" customHeight="1" x14ac:dyDescent="0.25">
      <c r="B121" s="9">
        <f t="shared" si="26"/>
        <v>36</v>
      </c>
      <c r="C121" s="9" t="s">
        <v>1</v>
      </c>
      <c r="D121" s="8" t="s">
        <v>3</v>
      </c>
      <c r="E121" s="7" t="s">
        <v>69</v>
      </c>
      <c r="F121" s="6">
        <v>1.75</v>
      </c>
    </row>
    <row r="122" spans="2:6" ht="15.75" customHeight="1" x14ac:dyDescent="0.25">
      <c r="B122" s="9">
        <f t="shared" si="26"/>
        <v>36</v>
      </c>
      <c r="C122" s="9" t="s">
        <v>2</v>
      </c>
      <c r="D122" s="8" t="s">
        <v>1</v>
      </c>
      <c r="E122" s="7" t="s">
        <v>155</v>
      </c>
      <c r="F122" s="6">
        <v>1.75</v>
      </c>
    </row>
    <row r="123" spans="2:6" ht="15.75" customHeight="1" x14ac:dyDescent="0.25">
      <c r="B123" s="9">
        <f t="shared" si="26"/>
        <v>36</v>
      </c>
      <c r="C123" s="9" t="s">
        <v>2</v>
      </c>
      <c r="D123" s="8" t="s">
        <v>3</v>
      </c>
      <c r="E123" s="7" t="s">
        <v>164</v>
      </c>
      <c r="F123" s="6">
        <v>1.75</v>
      </c>
    </row>
    <row r="124" spans="2:6" ht="15.75" customHeight="1" x14ac:dyDescent="0.25">
      <c r="B124" s="9">
        <f t="shared" si="26"/>
        <v>36</v>
      </c>
      <c r="C124" s="9" t="s">
        <v>2</v>
      </c>
      <c r="D124" s="8" t="s">
        <v>1</v>
      </c>
      <c r="E124" s="7" t="s">
        <v>173</v>
      </c>
      <c r="F124" s="6">
        <v>1.75</v>
      </c>
    </row>
    <row r="125" spans="2:6" ht="15.75" customHeight="1" x14ac:dyDescent="0.25">
      <c r="B125" s="9">
        <f t="shared" si="26"/>
        <v>36</v>
      </c>
      <c r="C125" s="9" t="s">
        <v>2</v>
      </c>
      <c r="D125" s="8" t="s">
        <v>1</v>
      </c>
      <c r="E125" s="7" t="s">
        <v>174</v>
      </c>
      <c r="F125" s="6">
        <v>1.75</v>
      </c>
    </row>
    <row r="126" spans="2:6" ht="15.75" customHeight="1" x14ac:dyDescent="0.25">
      <c r="B126" s="9">
        <f t="shared" si="26"/>
        <v>36</v>
      </c>
      <c r="C126" s="9" t="s">
        <v>1</v>
      </c>
      <c r="D126" s="8" t="s">
        <v>3</v>
      </c>
      <c r="E126" s="7" t="s">
        <v>110</v>
      </c>
      <c r="F126" s="6">
        <v>1.75</v>
      </c>
    </row>
    <row r="127" spans="2:6" ht="15.75" customHeight="1" x14ac:dyDescent="0.25">
      <c r="B127" s="9">
        <f t="shared" si="26"/>
        <v>37</v>
      </c>
      <c r="C127" s="9" t="s">
        <v>3</v>
      </c>
      <c r="D127" s="8" t="s">
        <v>3</v>
      </c>
      <c r="E127" s="7" t="s">
        <v>29</v>
      </c>
      <c r="F127" s="6">
        <v>1.5</v>
      </c>
    </row>
    <row r="128" spans="2:6" ht="15.75" customHeight="1" x14ac:dyDescent="0.25">
      <c r="B128" s="9">
        <f t="shared" si="26"/>
        <v>37</v>
      </c>
      <c r="C128" s="9" t="s">
        <v>1</v>
      </c>
      <c r="D128" s="8" t="s">
        <v>3</v>
      </c>
      <c r="E128" s="7" t="s">
        <v>80</v>
      </c>
      <c r="F128" s="6">
        <v>1.5</v>
      </c>
    </row>
    <row r="129" spans="2:6" ht="15.75" customHeight="1" x14ac:dyDescent="0.25">
      <c r="B129" s="9">
        <f t="shared" si="26"/>
        <v>37</v>
      </c>
      <c r="C129" s="9" t="s">
        <v>0</v>
      </c>
      <c r="D129" s="8" t="s">
        <v>3</v>
      </c>
      <c r="E129" s="7" t="s">
        <v>132</v>
      </c>
      <c r="F129" s="6">
        <v>1.5</v>
      </c>
    </row>
    <row r="130" spans="2:6" ht="15.75" customHeight="1" x14ac:dyDescent="0.25">
      <c r="B130" s="9">
        <f t="shared" si="26"/>
        <v>37</v>
      </c>
      <c r="C130" s="9" t="s">
        <v>0</v>
      </c>
      <c r="D130" s="8" t="s">
        <v>3</v>
      </c>
      <c r="E130" s="7" t="s">
        <v>135</v>
      </c>
      <c r="F130" s="6">
        <v>1.5</v>
      </c>
    </row>
    <row r="131" spans="2:6" ht="15.75" customHeight="1" x14ac:dyDescent="0.25">
      <c r="B131" s="9">
        <f t="shared" si="26"/>
        <v>37</v>
      </c>
      <c r="C131" s="9" t="s">
        <v>2</v>
      </c>
      <c r="D131" s="8" t="s">
        <v>3</v>
      </c>
      <c r="E131" s="7" t="s">
        <v>190</v>
      </c>
      <c r="F131" s="6">
        <v>1.5</v>
      </c>
    </row>
    <row r="132" spans="2:6" ht="15.75" customHeight="1" x14ac:dyDescent="0.25">
      <c r="B132" s="9">
        <f t="shared" ref="B132:B163" si="27">IF(F132=F131,B131,B131+1)</f>
        <v>38</v>
      </c>
      <c r="C132" s="9" t="s">
        <v>1</v>
      </c>
      <c r="D132" s="8" t="s">
        <v>1</v>
      </c>
      <c r="E132" s="7" t="s">
        <v>88</v>
      </c>
      <c r="F132" s="6">
        <v>1.25</v>
      </c>
    </row>
    <row r="133" spans="2:6" ht="15.75" customHeight="1" x14ac:dyDescent="0.25">
      <c r="B133" s="9">
        <f t="shared" si="27"/>
        <v>38</v>
      </c>
      <c r="C133" s="9" t="s">
        <v>3</v>
      </c>
      <c r="D133" s="8" t="s">
        <v>1</v>
      </c>
      <c r="E133" s="7" t="s">
        <v>56</v>
      </c>
      <c r="F133" s="6">
        <v>1.25</v>
      </c>
    </row>
    <row r="134" spans="2:6" ht="15.75" customHeight="1" x14ac:dyDescent="0.25">
      <c r="B134" s="9">
        <f t="shared" si="27"/>
        <v>38</v>
      </c>
      <c r="C134" s="9" t="s">
        <v>1</v>
      </c>
      <c r="D134" s="8" t="s">
        <v>3</v>
      </c>
      <c r="E134" s="7" t="s">
        <v>103</v>
      </c>
      <c r="F134" s="6">
        <v>1.25</v>
      </c>
    </row>
    <row r="135" spans="2:6" ht="15.75" customHeight="1" x14ac:dyDescent="0.25">
      <c r="B135" s="9">
        <f t="shared" si="27"/>
        <v>39</v>
      </c>
      <c r="C135" s="9" t="s">
        <v>3</v>
      </c>
      <c r="D135" s="8" t="s">
        <v>3</v>
      </c>
      <c r="E135" s="7" t="s">
        <v>27</v>
      </c>
      <c r="F135" s="6">
        <v>1</v>
      </c>
    </row>
    <row r="136" spans="2:6" ht="15.75" customHeight="1" x14ac:dyDescent="0.25">
      <c r="B136" s="9">
        <f t="shared" si="27"/>
        <v>39</v>
      </c>
      <c r="C136" s="9" t="s">
        <v>0</v>
      </c>
      <c r="D136" s="8" t="s">
        <v>1</v>
      </c>
      <c r="E136" s="7" t="s">
        <v>120</v>
      </c>
      <c r="F136" s="6">
        <v>1</v>
      </c>
    </row>
    <row r="137" spans="2:6" ht="15.75" customHeight="1" x14ac:dyDescent="0.25">
      <c r="B137" s="9">
        <f t="shared" si="27"/>
        <v>39</v>
      </c>
      <c r="C137" s="9" t="s">
        <v>0</v>
      </c>
      <c r="D137" s="8" t="s">
        <v>3</v>
      </c>
      <c r="E137" s="7" t="s">
        <v>123</v>
      </c>
      <c r="F137" s="6">
        <v>1</v>
      </c>
    </row>
    <row r="138" spans="2:6" ht="15.75" customHeight="1" x14ac:dyDescent="0.25">
      <c r="B138" s="9">
        <f t="shared" si="27"/>
        <v>39</v>
      </c>
      <c r="C138" s="9" t="s">
        <v>3</v>
      </c>
      <c r="D138" s="8" t="s">
        <v>3</v>
      </c>
      <c r="E138" s="7" t="s">
        <v>49</v>
      </c>
      <c r="F138" s="6">
        <v>1</v>
      </c>
    </row>
    <row r="139" spans="2:6" ht="15.75" customHeight="1" x14ac:dyDescent="0.25">
      <c r="B139" s="9">
        <f t="shared" si="27"/>
        <v>39</v>
      </c>
      <c r="C139" s="9" t="s">
        <v>0</v>
      </c>
      <c r="D139" s="8" t="s">
        <v>3</v>
      </c>
      <c r="E139" s="7" t="s">
        <v>138</v>
      </c>
      <c r="F139" s="6">
        <v>1</v>
      </c>
    </row>
    <row r="140" spans="2:6" ht="15.75" customHeight="1" x14ac:dyDescent="0.25">
      <c r="B140" s="9">
        <f t="shared" si="27"/>
        <v>39</v>
      </c>
      <c r="C140" s="9" t="s">
        <v>0</v>
      </c>
      <c r="D140" s="8" t="s">
        <v>3</v>
      </c>
      <c r="E140" s="7" t="s">
        <v>139</v>
      </c>
      <c r="F140" s="6">
        <v>1</v>
      </c>
    </row>
    <row r="141" spans="2:6" ht="15.75" customHeight="1" x14ac:dyDescent="0.25">
      <c r="B141" s="9">
        <f t="shared" si="27"/>
        <v>40</v>
      </c>
      <c r="C141" s="9" t="s">
        <v>0</v>
      </c>
      <c r="D141" s="8" t="s">
        <v>1</v>
      </c>
      <c r="E141" s="7" t="s">
        <v>112</v>
      </c>
      <c r="F141" s="6">
        <v>0.75</v>
      </c>
    </row>
    <row r="142" spans="2:6" ht="15.75" customHeight="1" x14ac:dyDescent="0.25">
      <c r="B142" s="9">
        <f t="shared" si="27"/>
        <v>40</v>
      </c>
      <c r="C142" s="9" t="s">
        <v>3</v>
      </c>
      <c r="D142" s="8" t="s">
        <v>1</v>
      </c>
      <c r="E142" s="7" t="s">
        <v>46</v>
      </c>
      <c r="F142" s="6">
        <v>0.75</v>
      </c>
    </row>
    <row r="143" spans="2:6" ht="15.75" customHeight="1" x14ac:dyDescent="0.25">
      <c r="B143" s="9">
        <f t="shared" si="27"/>
        <v>40</v>
      </c>
      <c r="C143" s="9" t="s">
        <v>2</v>
      </c>
      <c r="D143" s="8" t="s">
        <v>1</v>
      </c>
      <c r="E143" s="7" t="s">
        <v>171</v>
      </c>
      <c r="F143" s="6">
        <v>0.75</v>
      </c>
    </row>
    <row r="144" spans="2:6" ht="15.75" customHeight="1" x14ac:dyDescent="0.25">
      <c r="B144" s="9">
        <f t="shared" si="27"/>
        <v>40</v>
      </c>
      <c r="C144" s="9" t="s">
        <v>1</v>
      </c>
      <c r="D144" s="8" t="s">
        <v>1</v>
      </c>
      <c r="E144" s="7" t="s">
        <v>90</v>
      </c>
      <c r="F144" s="6">
        <v>0.75</v>
      </c>
    </row>
    <row r="145" spans="2:6" ht="15.75" customHeight="1" x14ac:dyDescent="0.25">
      <c r="B145" s="9">
        <f t="shared" si="27"/>
        <v>41</v>
      </c>
      <c r="C145" s="9" t="s">
        <v>1</v>
      </c>
      <c r="D145" s="8" t="s">
        <v>3</v>
      </c>
      <c r="E145" s="7" t="s">
        <v>73</v>
      </c>
      <c r="F145" s="6">
        <v>0.5</v>
      </c>
    </row>
    <row r="146" spans="2:6" ht="15.75" customHeight="1" x14ac:dyDescent="0.25">
      <c r="B146" s="9">
        <f t="shared" si="27"/>
        <v>41</v>
      </c>
      <c r="C146" s="9" t="s">
        <v>0</v>
      </c>
      <c r="D146" s="8" t="s">
        <v>1</v>
      </c>
      <c r="E146" s="7" t="s">
        <v>116</v>
      </c>
      <c r="F146" s="6">
        <v>0.5</v>
      </c>
    </row>
    <row r="147" spans="2:6" ht="15.75" customHeight="1" x14ac:dyDescent="0.25">
      <c r="B147" s="9">
        <f t="shared" si="27"/>
        <v>41</v>
      </c>
      <c r="C147" s="9" t="s">
        <v>3</v>
      </c>
      <c r="D147" s="8" t="s">
        <v>1</v>
      </c>
      <c r="E147" s="7" t="s">
        <v>32</v>
      </c>
      <c r="F147" s="6">
        <v>0.5</v>
      </c>
    </row>
    <row r="148" spans="2:6" ht="15.75" customHeight="1" x14ac:dyDescent="0.25">
      <c r="B148" s="9">
        <f t="shared" si="27"/>
        <v>41</v>
      </c>
      <c r="C148" s="9" t="s">
        <v>0</v>
      </c>
      <c r="D148" s="8" t="s">
        <v>3</v>
      </c>
      <c r="E148" s="7" t="s">
        <v>124</v>
      </c>
      <c r="F148" s="6">
        <v>0.5</v>
      </c>
    </row>
    <row r="149" spans="2:6" ht="15.75" customHeight="1" x14ac:dyDescent="0.25">
      <c r="B149" s="9">
        <f t="shared" si="27"/>
        <v>41</v>
      </c>
      <c r="C149" s="9" t="s">
        <v>0</v>
      </c>
      <c r="D149" s="8" t="s">
        <v>3</v>
      </c>
      <c r="E149" s="7" t="s">
        <v>125</v>
      </c>
      <c r="F149" s="6">
        <v>0.5</v>
      </c>
    </row>
    <row r="150" spans="2:6" ht="15.75" customHeight="1" x14ac:dyDescent="0.25">
      <c r="B150" s="9">
        <f t="shared" si="27"/>
        <v>41</v>
      </c>
      <c r="C150" s="9" t="s">
        <v>2</v>
      </c>
      <c r="D150" s="8" t="s">
        <v>1</v>
      </c>
      <c r="E150" s="7" t="s">
        <v>172</v>
      </c>
      <c r="F150" s="6">
        <v>0.5</v>
      </c>
    </row>
    <row r="151" spans="2:6" ht="15.75" customHeight="1" x14ac:dyDescent="0.25">
      <c r="B151" s="9">
        <f t="shared" si="27"/>
        <v>41</v>
      </c>
      <c r="C151" s="9" t="s">
        <v>3</v>
      </c>
      <c r="D151" s="8" t="s">
        <v>3</v>
      </c>
      <c r="E151" s="7" t="s">
        <v>47</v>
      </c>
      <c r="F151" s="6">
        <v>0.5</v>
      </c>
    </row>
    <row r="152" spans="2:6" ht="15.75" customHeight="1" x14ac:dyDescent="0.25">
      <c r="B152" s="9">
        <f t="shared" si="27"/>
        <v>41</v>
      </c>
      <c r="C152" s="9" t="s">
        <v>2</v>
      </c>
      <c r="D152" s="8" t="s">
        <v>1</v>
      </c>
      <c r="E152" s="7" t="s">
        <v>181</v>
      </c>
      <c r="F152" s="6">
        <v>0.5</v>
      </c>
    </row>
    <row r="153" spans="2:6" ht="15.75" customHeight="1" x14ac:dyDescent="0.25">
      <c r="B153" s="9">
        <f t="shared" si="27"/>
        <v>41</v>
      </c>
      <c r="C153" s="9" t="s">
        <v>0</v>
      </c>
      <c r="D153" s="8" t="s">
        <v>3</v>
      </c>
      <c r="E153" s="7" t="s">
        <v>147</v>
      </c>
      <c r="F153" s="6">
        <v>0.5</v>
      </c>
    </row>
    <row r="154" spans="2:6" ht="15.75" customHeight="1" x14ac:dyDescent="0.25">
      <c r="B154" s="9">
        <f t="shared" si="27"/>
        <v>42</v>
      </c>
      <c r="C154" s="9" t="s">
        <v>2</v>
      </c>
      <c r="D154" s="8" t="s">
        <v>3</v>
      </c>
      <c r="E154" s="7" t="s">
        <v>157</v>
      </c>
      <c r="F154" s="6">
        <v>0.25</v>
      </c>
    </row>
    <row r="155" spans="2:6" ht="15.75" customHeight="1" x14ac:dyDescent="0.25">
      <c r="B155" s="9">
        <f t="shared" si="27"/>
        <v>42</v>
      </c>
      <c r="C155" s="9" t="s">
        <v>1</v>
      </c>
      <c r="D155" s="8" t="s">
        <v>3</v>
      </c>
      <c r="E155" s="7" t="s">
        <v>85</v>
      </c>
      <c r="F155" s="6">
        <v>0.25</v>
      </c>
    </row>
    <row r="156" spans="2:6" ht="15.75" customHeight="1" x14ac:dyDescent="0.25">
      <c r="B156" s="9">
        <f t="shared" si="27"/>
        <v>42</v>
      </c>
      <c r="C156" s="9" t="s">
        <v>2</v>
      </c>
      <c r="D156" s="8" t="s">
        <v>1</v>
      </c>
      <c r="E156" s="7" t="s">
        <v>124</v>
      </c>
      <c r="F156" s="6">
        <v>0.25</v>
      </c>
    </row>
    <row r="157" spans="2:6" ht="15.75" customHeight="1" x14ac:dyDescent="0.25">
      <c r="B157" s="9">
        <f t="shared" si="27"/>
        <v>42</v>
      </c>
      <c r="C157" s="9" t="s">
        <v>2</v>
      </c>
      <c r="D157" s="8" t="s">
        <v>1</v>
      </c>
      <c r="E157" s="7" t="s">
        <v>169</v>
      </c>
      <c r="F157" s="6">
        <v>0.25</v>
      </c>
    </row>
    <row r="158" spans="2:6" ht="15.75" customHeight="1" x14ac:dyDescent="0.25">
      <c r="B158" s="9">
        <f t="shared" si="27"/>
        <v>42</v>
      </c>
      <c r="C158" s="9" t="s">
        <v>0</v>
      </c>
      <c r="D158" s="8" t="s">
        <v>3</v>
      </c>
      <c r="E158" s="7" t="s">
        <v>131</v>
      </c>
      <c r="F158" s="6">
        <v>0.25</v>
      </c>
    </row>
    <row r="159" spans="2:6" ht="15.75" customHeight="1" x14ac:dyDescent="0.25">
      <c r="B159" s="9">
        <f t="shared" si="27"/>
        <v>42</v>
      </c>
      <c r="C159" s="9" t="s">
        <v>2</v>
      </c>
      <c r="D159" s="8" t="s">
        <v>1</v>
      </c>
      <c r="E159" s="7" t="s">
        <v>176</v>
      </c>
      <c r="F159" s="6">
        <v>0.25</v>
      </c>
    </row>
    <row r="160" spans="2:6" ht="15.75" customHeight="1" x14ac:dyDescent="0.25">
      <c r="B160" s="9">
        <f t="shared" si="27"/>
        <v>43</v>
      </c>
      <c r="C160" s="9" t="s">
        <v>1</v>
      </c>
      <c r="D160" s="8" t="s">
        <v>3</v>
      </c>
      <c r="E160" s="7" t="s">
        <v>70</v>
      </c>
      <c r="F160" s="6">
        <v>0</v>
      </c>
    </row>
    <row r="161" spans="2:6" ht="15.75" customHeight="1" x14ac:dyDescent="0.25">
      <c r="B161" s="9">
        <f t="shared" si="27"/>
        <v>43</v>
      </c>
      <c r="C161" s="9" t="s">
        <v>0</v>
      </c>
      <c r="D161" s="8" t="s">
        <v>3</v>
      </c>
      <c r="E161" s="7" t="s">
        <v>118</v>
      </c>
      <c r="F161" s="6">
        <v>0</v>
      </c>
    </row>
    <row r="162" spans="2:6" ht="15.75" customHeight="1" x14ac:dyDescent="0.25">
      <c r="B162" s="9">
        <f t="shared" si="27"/>
        <v>43</v>
      </c>
      <c r="C162" s="9" t="s">
        <v>2</v>
      </c>
      <c r="D162" s="8" t="s">
        <v>1</v>
      </c>
      <c r="E162" s="7" t="s">
        <v>163</v>
      </c>
      <c r="F162" s="6">
        <v>0</v>
      </c>
    </row>
    <row r="163" spans="2:6" ht="15.75" customHeight="1" x14ac:dyDescent="0.25">
      <c r="B163" s="9">
        <f t="shared" si="27"/>
        <v>43</v>
      </c>
      <c r="C163" s="9" t="s">
        <v>1</v>
      </c>
      <c r="D163" s="8" t="s">
        <v>3</v>
      </c>
      <c r="E163" s="7" t="s">
        <v>91</v>
      </c>
      <c r="F163" s="6">
        <v>0</v>
      </c>
    </row>
    <row r="164" spans="2:6" ht="15.75" customHeight="1" x14ac:dyDescent="0.25">
      <c r="B164" s="9">
        <f t="shared" ref="B164:B173" si="28">IF(F164=F163,B163,B163+1)</f>
        <v>43</v>
      </c>
      <c r="C164" s="9" t="s">
        <v>3</v>
      </c>
      <c r="D164" s="8" t="s">
        <v>1</v>
      </c>
      <c r="E164" s="7" t="s">
        <v>48</v>
      </c>
      <c r="F164" s="6">
        <v>0</v>
      </c>
    </row>
    <row r="165" spans="2:6" ht="15.75" customHeight="1" x14ac:dyDescent="0.25">
      <c r="B165" s="9">
        <f t="shared" si="28"/>
        <v>43</v>
      </c>
      <c r="C165" s="9" t="s">
        <v>1</v>
      </c>
      <c r="D165" s="8" t="s">
        <v>3</v>
      </c>
      <c r="E165" s="7" t="s">
        <v>92</v>
      </c>
      <c r="F165" s="6">
        <v>0</v>
      </c>
    </row>
    <row r="166" spans="2:6" ht="15.75" customHeight="1" x14ac:dyDescent="0.25">
      <c r="B166" s="9">
        <f t="shared" si="28"/>
        <v>43</v>
      </c>
      <c r="C166" s="9" t="s">
        <v>1</v>
      </c>
      <c r="D166" s="8" t="s">
        <v>3</v>
      </c>
      <c r="E166" s="7" t="s">
        <v>93</v>
      </c>
      <c r="F166" s="6">
        <v>0</v>
      </c>
    </row>
    <row r="167" spans="2:6" ht="15.75" customHeight="1" x14ac:dyDescent="0.25">
      <c r="B167" s="9">
        <f t="shared" si="28"/>
        <v>43</v>
      </c>
      <c r="C167" s="9" t="s">
        <v>0</v>
      </c>
      <c r="D167" s="8" t="s">
        <v>3</v>
      </c>
      <c r="E167" s="7" t="s">
        <v>136</v>
      </c>
      <c r="F167" s="6">
        <v>0</v>
      </c>
    </row>
    <row r="168" spans="2:6" ht="15.75" customHeight="1" x14ac:dyDescent="0.25">
      <c r="B168" s="9">
        <f t="shared" si="28"/>
        <v>43</v>
      </c>
      <c r="C168" s="9" t="s">
        <v>0</v>
      </c>
      <c r="D168" s="8" t="s">
        <v>3</v>
      </c>
      <c r="E168" s="7" t="s">
        <v>137</v>
      </c>
      <c r="F168" s="6">
        <v>0</v>
      </c>
    </row>
    <row r="169" spans="2:6" ht="15.75" customHeight="1" x14ac:dyDescent="0.25">
      <c r="B169" s="9">
        <f t="shared" si="28"/>
        <v>43</v>
      </c>
      <c r="C169" s="9" t="s">
        <v>1</v>
      </c>
      <c r="D169" s="8" t="s">
        <v>3</v>
      </c>
      <c r="E169" s="7" t="s">
        <v>97</v>
      </c>
      <c r="F169" s="6">
        <v>0</v>
      </c>
    </row>
    <row r="170" spans="2:6" ht="15.75" customHeight="1" x14ac:dyDescent="0.25">
      <c r="B170" s="9">
        <f t="shared" si="28"/>
        <v>43</v>
      </c>
      <c r="C170" s="9" t="s">
        <v>3</v>
      </c>
      <c r="D170" s="8" t="s">
        <v>1</v>
      </c>
      <c r="E170" s="7" t="s">
        <v>59</v>
      </c>
      <c r="F170" s="6">
        <v>0</v>
      </c>
    </row>
    <row r="171" spans="2:6" ht="15.75" customHeight="1" x14ac:dyDescent="0.25">
      <c r="B171" s="9">
        <f t="shared" si="28"/>
        <v>43</v>
      </c>
      <c r="C171" s="9" t="s">
        <v>3</v>
      </c>
      <c r="D171" s="8" t="s">
        <v>1</v>
      </c>
      <c r="E171" s="7" t="s">
        <v>65</v>
      </c>
      <c r="F171" s="6">
        <v>0</v>
      </c>
    </row>
    <row r="172" spans="2:6" ht="15.75" customHeight="1" x14ac:dyDescent="0.25">
      <c r="B172" s="9">
        <f t="shared" si="28"/>
        <v>43</v>
      </c>
      <c r="C172" s="9" t="s">
        <v>3</v>
      </c>
      <c r="D172" s="8" t="s">
        <v>3</v>
      </c>
      <c r="E172" s="7" t="s">
        <v>67</v>
      </c>
      <c r="F172" s="6">
        <v>0</v>
      </c>
    </row>
    <row r="173" spans="2:6" ht="15.75" customHeight="1" thickBot="1" x14ac:dyDescent="0.3">
      <c r="B173" s="5">
        <f t="shared" si="28"/>
        <v>43</v>
      </c>
      <c r="C173" s="5" t="s">
        <v>1</v>
      </c>
      <c r="D173" s="4" t="s">
        <v>1</v>
      </c>
      <c r="E173" s="3" t="s">
        <v>109</v>
      </c>
      <c r="F173" s="2">
        <v>0</v>
      </c>
    </row>
  </sheetData>
  <sortState xmlns:xlrd2="http://schemas.microsoft.com/office/spreadsheetml/2017/richdata2" ref="C3:F173">
    <sortCondition descending="1" ref="F3:F173"/>
    <sortCondition ref="E3:E173"/>
  </sortState>
  <mergeCells count="24">
    <mergeCell ref="L2:O2"/>
    <mergeCell ref="P2:R2"/>
    <mergeCell ref="U2:X2"/>
    <mergeCell ref="Y2:AA2"/>
    <mergeCell ref="K13:N13"/>
    <mergeCell ref="T13:W13"/>
    <mergeCell ref="L31:O31"/>
    <mergeCell ref="P31:R31"/>
    <mergeCell ref="U31:X31"/>
    <mergeCell ref="Y31:AA31"/>
    <mergeCell ref="K42:N42"/>
    <mergeCell ref="T42:W42"/>
    <mergeCell ref="L60:O60"/>
    <mergeCell ref="P60:R60"/>
    <mergeCell ref="U60:X60"/>
    <mergeCell ref="Y60:AA60"/>
    <mergeCell ref="K71:N71"/>
    <mergeCell ref="T71:W71"/>
    <mergeCell ref="L89:O89"/>
    <mergeCell ref="P89:R89"/>
    <mergeCell ref="U89:X89"/>
    <mergeCell ref="Y89:AA89"/>
    <mergeCell ref="K100:N100"/>
    <mergeCell ref="T100:W100"/>
  </mergeCells>
  <conditionalFormatting sqref="F3:F173">
    <cfRule type="cellIs" dxfId="6" priority="33" operator="lessThan">
      <formula>6</formula>
    </cfRule>
    <cfRule type="cellIs" dxfId="5" priority="34" operator="greaterThanOrEqual">
      <formula>6</formula>
    </cfRule>
  </conditionalFormatting>
  <conditionalFormatting sqref="I3">
    <cfRule type="cellIs" dxfId="4" priority="31" operator="lessThan">
      <formula>6</formula>
    </cfRule>
    <cfRule type="cellIs" dxfId="3" priority="32" operator="greaterThanOrEqual">
      <formula>6</formula>
    </cfRule>
  </conditionalFormatting>
  <conditionalFormatting sqref="P3:P1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1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2:Z4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Y1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1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2:Y4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90:Y9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90:Z9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1:Y7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61:Z7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7">
    <cfRule type="cellIs" dxfId="2" priority="19" operator="lessThan">
      <formula>6</formula>
    </cfRule>
    <cfRule type="cellIs" dxfId="1" priority="20" operator="greaterThanOrEqual">
      <formula>6</formula>
    </cfRule>
  </conditionalFormatting>
  <conditionalFormatting sqref="I3:I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2:P4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1:P7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2:Q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1:Q7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:P9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90:Q9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1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{82AD1028-808A-460B-9B20-C86D0BF8C00D}</x14:id>
        </ext>
      </extLst>
    </cfRule>
  </conditionalFormatting>
  <conditionalFormatting sqref="R90:R9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{EF523130-C5D4-4019-A948-1B10C9375C8F}</x14:id>
        </ext>
      </extLst>
    </cfRule>
  </conditionalFormatting>
  <conditionalFormatting sqref="AA90:AA9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{FBC45A8E-7AF1-4F2C-8B28-69E4DBABCA9B}</x14:id>
        </ext>
      </extLst>
    </cfRule>
  </conditionalFormatting>
  <conditionalFormatting sqref="AA3:AA1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{E6E6FECE-661C-480D-A65A-EF0673DB16BE}</x14:id>
        </ext>
      </extLst>
    </cfRule>
  </conditionalFormatting>
  <conditionalFormatting sqref="AA32:AA4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{53FA14B9-9657-43F6-9A52-24D5C185955A}</x14:id>
        </ext>
      </extLst>
    </cfRule>
  </conditionalFormatting>
  <conditionalFormatting sqref="R32:R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{8160E03C-E83B-43CD-95AE-BEDE4DC1F37C}</x14:id>
        </ext>
      </extLst>
    </cfRule>
  </conditionalFormatting>
  <conditionalFormatting sqref="R61:R7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{5A78D7ED-567D-46C7-92FC-4D77C4A3D1A5}</x14:id>
        </ext>
      </extLst>
    </cfRule>
  </conditionalFormatting>
  <conditionalFormatting sqref="AA61:AA7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{975AB0D9-DF5F-48A1-B3ED-C5C046EE98B3}</x14:id>
        </ext>
      </extLst>
    </cfRule>
  </conditionalFormatting>
  <conditionalFormatting sqref="B3:B173">
    <cfRule type="cellIs" dxfId="0" priority="1" operator="lessThan">
      <formula>11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AD1028-808A-460B-9B20-C86D0BF8C0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R3:R12</xm:sqref>
        </x14:conditionalFormatting>
        <x14:conditionalFormatting xmlns:xm="http://schemas.microsoft.com/office/excel/2006/main">
          <x14:cfRule type="dataBar" id="{EF523130-C5D4-4019-A948-1B10C9375C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R90:R99</xm:sqref>
        </x14:conditionalFormatting>
        <x14:conditionalFormatting xmlns:xm="http://schemas.microsoft.com/office/excel/2006/main">
          <x14:cfRule type="dataBar" id="{FBC45A8E-7AF1-4F2C-8B28-69E4DBABCA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AA90:AA99</xm:sqref>
        </x14:conditionalFormatting>
        <x14:conditionalFormatting xmlns:xm="http://schemas.microsoft.com/office/excel/2006/main">
          <x14:cfRule type="dataBar" id="{E6E6FECE-661C-480D-A65A-EF0673DB16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AA3:AA12</xm:sqref>
        </x14:conditionalFormatting>
        <x14:conditionalFormatting xmlns:xm="http://schemas.microsoft.com/office/excel/2006/main">
          <x14:cfRule type="dataBar" id="{53FA14B9-9657-43F6-9A52-24D5C18595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AA32:AA41</xm:sqref>
        </x14:conditionalFormatting>
        <x14:conditionalFormatting xmlns:xm="http://schemas.microsoft.com/office/excel/2006/main">
          <x14:cfRule type="dataBar" id="{8160E03C-E83B-43CD-95AE-BEDE4DC1F3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R32:R41</xm:sqref>
        </x14:conditionalFormatting>
        <x14:conditionalFormatting xmlns:xm="http://schemas.microsoft.com/office/excel/2006/main">
          <x14:cfRule type="dataBar" id="{5A78D7ED-567D-46C7-92FC-4D77C4A3D1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R61:R70</xm:sqref>
        </x14:conditionalFormatting>
        <x14:conditionalFormatting xmlns:xm="http://schemas.microsoft.com/office/excel/2006/main">
          <x14:cfRule type="dataBar" id="{975AB0D9-DF5F-48A1-B3ED-C5C046EE98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AA61:AA70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Análise_Estatística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Nodari</dc:creator>
  <cp:lastModifiedBy>Lucas Nodari</cp:lastModifiedBy>
  <dcterms:created xsi:type="dcterms:W3CDTF">2021-06-26T19:45:07Z</dcterms:created>
  <dcterms:modified xsi:type="dcterms:W3CDTF">2021-07-14T17:11:47Z</dcterms:modified>
</cp:coreProperties>
</file>