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Exercícios\"/>
    </mc:Choice>
  </mc:AlternateContent>
  <xr:revisionPtr revIDLastSave="0" documentId="13_ncr:1_{B00CC439-4624-40F9-BED7-A218B5A52B18}" xr6:coauthVersionLast="47" xr6:coauthVersionMax="47" xr10:uidLastSave="{00000000-0000-0000-0000-000000000000}"/>
  <bookViews>
    <workbookView xWindow="21510" yWindow="-8490" windowWidth="28800" windowHeight="15540" xr2:uid="{00000000-000D-0000-FFFF-FFFF00000000}"/>
  </bookViews>
  <sheets>
    <sheet name="Funções Lógicas e Condicion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J5" i="1"/>
  <c r="K5" i="1"/>
  <c r="L5" i="1"/>
  <c r="J6" i="1"/>
  <c r="K6" i="1"/>
  <c r="L6" i="1"/>
  <c r="J7" i="1"/>
  <c r="K7" i="1"/>
  <c r="L7" i="1"/>
  <c r="O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O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</calcChain>
</file>

<file path=xl/sharedStrings.xml><?xml version="1.0" encoding="utf-8"?>
<sst xmlns="http://schemas.openxmlformats.org/spreadsheetml/2006/main" count="228" uniqueCount="76">
  <si>
    <t>Eduardo</t>
  </si>
  <si>
    <t>RJ</t>
  </si>
  <si>
    <t>B+</t>
  </si>
  <si>
    <t>Luan</t>
  </si>
  <si>
    <t>SC</t>
  </si>
  <si>
    <t>O-</t>
  </si>
  <si>
    <t>Danilo</t>
  </si>
  <si>
    <t>Yasmin</t>
  </si>
  <si>
    <t>O+</t>
  </si>
  <si>
    <t>Marina</t>
  </si>
  <si>
    <t>GO</t>
  </si>
  <si>
    <t>Marcos</t>
  </si>
  <si>
    <t>SP</t>
  </si>
  <si>
    <t>Julieta</t>
  </si>
  <si>
    <t>BA</t>
  </si>
  <si>
    <t>A+</t>
  </si>
  <si>
    <t>Thaís</t>
  </si>
  <si>
    <t>CE</t>
  </si>
  <si>
    <t>Emily</t>
  </si>
  <si>
    <t>MG</t>
  </si>
  <si>
    <t>Estevan</t>
  </si>
  <si>
    <t>Luis</t>
  </si>
  <si>
    <t>RS</t>
  </si>
  <si>
    <t>AB+</t>
  </si>
  <si>
    <t>Douglas</t>
  </si>
  <si>
    <t>Vitor</t>
  </si>
  <si>
    <t>Isabella</t>
  </si>
  <si>
    <t>DF</t>
  </si>
  <si>
    <t>Daniel</t>
  </si>
  <si>
    <t>AL</t>
  </si>
  <si>
    <t>Rafaela</t>
  </si>
  <si>
    <t>Melissa</t>
  </si>
  <si>
    <t>Sofia</t>
  </si>
  <si>
    <t>Tomás</t>
  </si>
  <si>
    <t>Nicolash</t>
  </si>
  <si>
    <t>Rafael</t>
  </si>
  <si>
    <t>Guilherme</t>
  </si>
  <si>
    <t>Lavinia</t>
  </si>
  <si>
    <t>Ana</t>
  </si>
  <si>
    <t>Luiz</t>
  </si>
  <si>
    <t>PI</t>
  </si>
  <si>
    <t>Giovanna</t>
  </si>
  <si>
    <t>A-</t>
  </si>
  <si>
    <t>Nicolas</t>
  </si>
  <si>
    <t>Carolina</t>
  </si>
  <si>
    <t>PE</t>
  </si>
  <si>
    <t>Clara</t>
  </si>
  <si>
    <t>Vitória</t>
  </si>
  <si>
    <t>PA</t>
  </si>
  <si>
    <t>Diego</t>
  </si>
  <si>
    <t>Gabrielle</t>
  </si>
  <si>
    <t>Matheus</t>
  </si>
  <si>
    <t>Beatriz</t>
  </si>
  <si>
    <t>Sarah</t>
  </si>
  <si>
    <t>TO</t>
  </si>
  <si>
    <t>Tiago</t>
  </si>
  <si>
    <t>Julian</t>
  </si>
  <si>
    <t>Antônio</t>
  </si>
  <si>
    <t>PR</t>
  </si>
  <si>
    <t>Vitór</t>
  </si>
  <si>
    <t>ID</t>
  </si>
  <si>
    <t>Primeiro Nome</t>
  </si>
  <si>
    <t>Estado</t>
  </si>
  <si>
    <t>Idade</t>
  </si>
  <si>
    <t>Tipo Sanguíneo</t>
  </si>
  <si>
    <t>Massa (kg)</t>
  </si>
  <si>
    <t>Altura (cm)</t>
  </si>
  <si>
    <t>Feminino</t>
  </si>
  <si>
    <t>Masculino</t>
  </si>
  <si>
    <t>Sexo</t>
  </si>
  <si>
    <t>OU()</t>
  </si>
  <si>
    <t>E()</t>
  </si>
  <si>
    <t>IMC</t>
  </si>
  <si>
    <t>Quant.</t>
  </si>
  <si>
    <t>Idade Mín.</t>
  </si>
  <si>
    <t>Alt.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</si>
</sst>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&quot; c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NumberFormat="1" applyFont="1" applyBorder="1" applyAlignment="1">
      <alignment horizontal="center"/>
    </xf>
    <xf numFmtId="0" fontId="18" fillId="0" borderId="10" xfId="0" applyFont="1" applyBorder="1"/>
    <xf numFmtId="0" fontId="18" fillId="0" borderId="12" xfId="0" applyNumberFormat="1" applyFont="1" applyBorder="1" applyAlignment="1">
      <alignment horizontal="center"/>
    </xf>
    <xf numFmtId="0" fontId="18" fillId="0" borderId="13" xfId="0" applyNumberFormat="1" applyFont="1" applyBorder="1" applyAlignment="1">
      <alignment horizontal="center"/>
    </xf>
    <xf numFmtId="0" fontId="18" fillId="0" borderId="14" xfId="0" applyFont="1" applyBorder="1"/>
    <xf numFmtId="0" fontId="18" fillId="0" borderId="16" xfId="0" applyNumberFormat="1" applyFont="1" applyBorder="1" applyAlignment="1">
      <alignment horizontal="center"/>
    </xf>
    <xf numFmtId="0" fontId="18" fillId="0" borderId="17" xfId="0" applyFont="1" applyBorder="1"/>
    <xf numFmtId="0" fontId="19" fillId="33" borderId="19" xfId="0" applyFont="1" applyFill="1" applyBorder="1" applyAlignment="1">
      <alignment horizontal="center"/>
    </xf>
    <xf numFmtId="0" fontId="19" fillId="33" borderId="20" xfId="0" applyFont="1" applyFill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4" xfId="0" applyNumberFormat="1" applyFont="1" applyBorder="1" applyAlignment="1">
      <alignment horizontal="center"/>
    </xf>
    <xf numFmtId="164" fontId="18" fillId="0" borderId="17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18" fillId="0" borderId="14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164" fontId="18" fillId="0" borderId="18" xfId="0" applyNumberFormat="1" applyFont="1" applyBorder="1" applyAlignment="1">
      <alignment horizontal="center"/>
    </xf>
    <xf numFmtId="0" fontId="18" fillId="34" borderId="21" xfId="0" applyFont="1" applyFill="1" applyBorder="1" applyAlignment="1">
      <alignment horizontal="center"/>
    </xf>
    <xf numFmtId="0" fontId="18" fillId="34" borderId="2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4" borderId="15" xfId="0" applyFont="1" applyFill="1" applyBorder="1" applyAlignment="1">
      <alignment horizontal="center"/>
    </xf>
    <xf numFmtId="0" fontId="18" fillId="0" borderId="29" xfId="0" applyNumberFormat="1" applyFont="1" applyBorder="1" applyAlignment="1">
      <alignment horizontal="center"/>
    </xf>
    <xf numFmtId="0" fontId="18" fillId="0" borderId="30" xfId="0" applyNumberFormat="1" applyFont="1" applyBorder="1" applyAlignment="1">
      <alignment horizontal="center"/>
    </xf>
    <xf numFmtId="0" fontId="18" fillId="0" borderId="31" xfId="0" applyNumberFormat="1" applyFont="1" applyBorder="1" applyAlignment="1">
      <alignment horizontal="center"/>
    </xf>
    <xf numFmtId="164" fontId="18" fillId="0" borderId="24" xfId="0" applyNumberFormat="1" applyFont="1" applyBorder="1" applyAlignment="1">
      <alignment horizontal="center"/>
    </xf>
    <xf numFmtId="164" fontId="18" fillId="0" borderId="25" xfId="0" applyNumberFormat="1" applyFont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8" fillId="34" borderId="32" xfId="0" applyFont="1" applyFill="1" applyBorder="1" applyAlignment="1">
      <alignment horizontal="center"/>
    </xf>
    <xf numFmtId="0" fontId="18" fillId="34" borderId="33" xfId="0" applyFont="1" applyFill="1" applyBorder="1" applyAlignment="1">
      <alignment horizontal="center"/>
    </xf>
    <xf numFmtId="2" fontId="18" fillId="0" borderId="34" xfId="0" applyNumberFormat="1" applyFont="1" applyBorder="1" applyAlignment="1">
      <alignment horizontal="center"/>
    </xf>
    <xf numFmtId="2" fontId="18" fillId="0" borderId="35" xfId="0" applyNumberFormat="1" applyFont="1" applyBorder="1" applyAlignment="1">
      <alignment horizontal="center"/>
    </xf>
    <xf numFmtId="2" fontId="18" fillId="0" borderId="33" xfId="0" applyNumberFormat="1" applyFont="1" applyBorder="1" applyAlignment="1">
      <alignment horizontal="center"/>
    </xf>
    <xf numFmtId="0" fontId="18" fillId="0" borderId="27" xfId="0" applyFont="1" applyBorder="1" applyAlignment="1"/>
    <xf numFmtId="0" fontId="18" fillId="0" borderId="0" xfId="0" applyFont="1" applyAlignment="1"/>
    <xf numFmtId="0" fontId="18" fillId="0" borderId="0" xfId="0" applyFont="1" applyBorder="1" applyAlignment="1"/>
    <xf numFmtId="0" fontId="18" fillId="0" borderId="37" xfId="0" applyFont="1" applyFill="1" applyBorder="1" applyAlignment="1">
      <alignment horizontal="center"/>
    </xf>
    <xf numFmtId="0" fontId="20" fillId="35" borderId="37" xfId="0" applyFont="1" applyFill="1" applyBorder="1" applyAlignment="1">
      <alignment horizontal="center"/>
    </xf>
    <xf numFmtId="0" fontId="19" fillId="36" borderId="36" xfId="0" applyFont="1" applyFill="1" applyBorder="1" applyAlignment="1">
      <alignment horizontal="center"/>
    </xf>
    <xf numFmtId="0" fontId="20" fillId="35" borderId="36" xfId="0" applyFont="1" applyFill="1" applyBorder="1" applyAlignment="1">
      <alignment horizontal="center"/>
    </xf>
    <xf numFmtId="0" fontId="18" fillId="0" borderId="38" xfId="0" applyFont="1" applyFill="1" applyBorder="1" applyAlignment="1">
      <alignment horizontal="center"/>
    </xf>
    <xf numFmtId="0" fontId="18" fillId="0" borderId="39" xfId="0" applyFont="1" applyFill="1" applyBorder="1" applyAlignment="1">
      <alignment horizontal="center"/>
    </xf>
    <xf numFmtId="0" fontId="19" fillId="36" borderId="40" xfId="0" applyFont="1" applyFill="1" applyBorder="1" applyAlignment="1">
      <alignment horizontal="center"/>
    </xf>
    <xf numFmtId="0" fontId="19" fillId="36" borderId="41" xfId="0" applyFont="1" applyFill="1" applyBorder="1" applyAlignment="1">
      <alignment horizontal="center"/>
    </xf>
    <xf numFmtId="0" fontId="18" fillId="0" borderId="42" xfId="0" applyFont="1" applyFill="1" applyBorder="1" applyAlignment="1">
      <alignment horizontal="center"/>
    </xf>
    <xf numFmtId="0" fontId="19" fillId="36" borderId="43" xfId="0" applyFont="1" applyFill="1" applyBorder="1" applyAlignment="1">
      <alignment horizontal="center"/>
    </xf>
    <xf numFmtId="165" fontId="20" fillId="35" borderId="37" xfId="0" applyNumberFormat="1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 vertical="center"/>
    </xf>
    <xf numFmtId="0" fontId="19" fillId="33" borderId="21" xfId="0" applyFont="1" applyFill="1" applyBorder="1" applyAlignment="1">
      <alignment horizontal="center" vertical="center"/>
    </xf>
    <xf numFmtId="0" fontId="19" fillId="33" borderId="24" xfId="0" applyFont="1" applyFill="1" applyBorder="1" applyAlignment="1">
      <alignment horizontal="center" vertical="center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workbookViewId="0"/>
  </sheetViews>
  <sheetFormatPr defaultRowHeight="15" x14ac:dyDescent="0.2"/>
  <cols>
    <col min="1" max="1" width="9.140625" style="1"/>
    <col min="2" max="2" width="7.140625" style="1" customWidth="1"/>
    <col min="3" max="4" width="18.5703125" style="1" customWidth="1"/>
    <col min="5" max="6" width="8.5703125" style="1" customWidth="1"/>
    <col min="7" max="7" width="18.5703125" style="1" customWidth="1"/>
    <col min="8" max="9" width="14.140625" style="1" customWidth="1"/>
    <col min="10" max="10" width="21.140625" style="1" customWidth="1"/>
    <col min="11" max="11" width="23.140625" style="1" customWidth="1"/>
    <col min="12" max="12" width="18.5703125" style="1" customWidth="1"/>
    <col min="13" max="13" width="9.140625" style="1" customWidth="1"/>
    <col min="14" max="14" width="11.85546875" style="1" customWidth="1"/>
    <col min="15" max="15" width="18.5703125" style="1" customWidth="1"/>
    <col min="16" max="16384" width="9.140625" style="1"/>
  </cols>
  <sheetData>
    <row r="1" spans="2:16" ht="15.75" thickBot="1" x14ac:dyDescent="0.25"/>
    <row r="2" spans="2:16" ht="16.5" thickBot="1" x14ac:dyDescent="0.3">
      <c r="B2" s="51" t="s">
        <v>60</v>
      </c>
      <c r="C2" s="51" t="s">
        <v>69</v>
      </c>
      <c r="D2" s="51" t="s">
        <v>61</v>
      </c>
      <c r="E2" s="51" t="s">
        <v>62</v>
      </c>
      <c r="F2" s="51" t="s">
        <v>63</v>
      </c>
      <c r="G2" s="51" t="s">
        <v>64</v>
      </c>
      <c r="H2" s="51" t="s">
        <v>65</v>
      </c>
      <c r="I2" s="54" t="s">
        <v>66</v>
      </c>
      <c r="J2" s="11" t="s">
        <v>71</v>
      </c>
      <c r="K2" s="12" t="s">
        <v>70</v>
      </c>
      <c r="L2" s="31" t="s">
        <v>72</v>
      </c>
      <c r="N2" s="42" t="s">
        <v>69</v>
      </c>
      <c r="O2" s="40" t="s">
        <v>67</v>
      </c>
    </row>
    <row r="3" spans="2:16" ht="16.5" thickBot="1" x14ac:dyDescent="0.3">
      <c r="B3" s="52"/>
      <c r="C3" s="52"/>
      <c r="D3" s="52"/>
      <c r="E3" s="52"/>
      <c r="F3" s="52"/>
      <c r="G3" s="52"/>
      <c r="H3" s="52"/>
      <c r="I3" s="55"/>
      <c r="J3" s="22" t="s">
        <v>68</v>
      </c>
      <c r="K3" s="23" t="s">
        <v>67</v>
      </c>
      <c r="L3" s="32" t="s">
        <v>68</v>
      </c>
      <c r="N3" s="43" t="s">
        <v>75</v>
      </c>
      <c r="O3" s="50">
        <f>AVERAGEIF(C5:C54,O2,I5:I54)</f>
        <v>163.72</v>
      </c>
    </row>
    <row r="4" spans="2:16" ht="15.75" thickBot="1" x14ac:dyDescent="0.25">
      <c r="B4" s="53"/>
      <c r="C4" s="53"/>
      <c r="D4" s="53"/>
      <c r="E4" s="53"/>
      <c r="F4" s="53"/>
      <c r="G4" s="53"/>
      <c r="H4" s="53"/>
      <c r="I4" s="56"/>
      <c r="J4" s="24">
        <v>30</v>
      </c>
      <c r="K4" s="25">
        <v>40</v>
      </c>
      <c r="L4" s="33">
        <v>35</v>
      </c>
      <c r="N4" s="2"/>
    </row>
    <row r="5" spans="2:16" ht="15.75" x14ac:dyDescent="0.25">
      <c r="B5" s="9">
        <v>1</v>
      </c>
      <c r="C5" s="10" t="s">
        <v>68</v>
      </c>
      <c r="D5" s="10" t="s">
        <v>0</v>
      </c>
      <c r="E5" s="13" t="s">
        <v>1</v>
      </c>
      <c r="F5" s="14">
        <v>36</v>
      </c>
      <c r="G5" s="13" t="s">
        <v>2</v>
      </c>
      <c r="H5" s="17">
        <v>70</v>
      </c>
      <c r="I5" s="26">
        <v>171</v>
      </c>
      <c r="J5" s="20" t="b">
        <f t="shared" ref="J5:J36" si="0">AND(C5=$J$3,F5&gt;=$J$4)</f>
        <v>1</v>
      </c>
      <c r="K5" s="21" t="b">
        <f t="shared" ref="K5:K36" si="1">OR(C5=$K$3,F5&gt;=$K$4)</f>
        <v>0</v>
      </c>
      <c r="L5" s="34">
        <f t="shared" ref="L5:L36" si="2">IF(AND(C5=$L$3,F5&gt;$L$4),H5/(I5/100)^2,C5&amp;" "&amp;F5)</f>
        <v>23.938989774631512</v>
      </c>
      <c r="N5" s="46" t="s">
        <v>69</v>
      </c>
      <c r="O5" s="44" t="s">
        <v>68</v>
      </c>
    </row>
    <row r="6" spans="2:16" ht="16.5" thickBot="1" x14ac:dyDescent="0.3">
      <c r="B6" s="6">
        <v>2</v>
      </c>
      <c r="C6" s="5" t="s">
        <v>68</v>
      </c>
      <c r="D6" s="5" t="s">
        <v>3</v>
      </c>
      <c r="E6" s="3" t="s">
        <v>4</v>
      </c>
      <c r="F6" s="4">
        <v>30</v>
      </c>
      <c r="G6" s="3" t="s">
        <v>5</v>
      </c>
      <c r="H6" s="18">
        <v>81.900000000000006</v>
      </c>
      <c r="I6" s="27">
        <v>190</v>
      </c>
      <c r="J6" s="20" t="b">
        <f t="shared" si="0"/>
        <v>1</v>
      </c>
      <c r="K6" s="21" t="b">
        <f t="shared" si="1"/>
        <v>0</v>
      </c>
      <c r="L6" s="35" t="str">
        <f t="shared" si="2"/>
        <v>Masculino 30</v>
      </c>
      <c r="N6" s="47" t="s">
        <v>62</v>
      </c>
      <c r="O6" s="45" t="s">
        <v>1</v>
      </c>
    </row>
    <row r="7" spans="2:16" ht="16.5" thickBot="1" x14ac:dyDescent="0.3">
      <c r="B7" s="6">
        <v>3</v>
      </c>
      <c r="C7" s="5" t="s">
        <v>68</v>
      </c>
      <c r="D7" s="5" t="s">
        <v>6</v>
      </c>
      <c r="E7" s="3" t="s">
        <v>1</v>
      </c>
      <c r="F7" s="4">
        <v>27</v>
      </c>
      <c r="G7" s="3" t="s">
        <v>2</v>
      </c>
      <c r="H7" s="18">
        <v>110.8</v>
      </c>
      <c r="I7" s="27">
        <v>189</v>
      </c>
      <c r="J7" s="20" t="b">
        <f t="shared" si="0"/>
        <v>0</v>
      </c>
      <c r="K7" s="21" t="b">
        <f t="shared" si="1"/>
        <v>0</v>
      </c>
      <c r="L7" s="35" t="str">
        <f t="shared" si="2"/>
        <v>Masculino 27</v>
      </c>
      <c r="N7" s="43" t="s">
        <v>73</v>
      </c>
      <c r="O7" s="41">
        <f>COUNTIFS(C5:C54,O5,E5:E54,O6)</f>
        <v>5</v>
      </c>
    </row>
    <row r="8" spans="2:16" ht="15.75" thickBot="1" x14ac:dyDescent="0.25">
      <c r="B8" s="6">
        <v>4</v>
      </c>
      <c r="C8" s="5" t="s">
        <v>67</v>
      </c>
      <c r="D8" s="5" t="s">
        <v>7</v>
      </c>
      <c r="E8" s="3" t="s">
        <v>1</v>
      </c>
      <c r="F8" s="4">
        <v>41</v>
      </c>
      <c r="G8" s="3" t="s">
        <v>8</v>
      </c>
      <c r="H8" s="18">
        <v>98.8</v>
      </c>
      <c r="I8" s="27">
        <v>166</v>
      </c>
      <c r="J8" s="20" t="b">
        <f t="shared" si="0"/>
        <v>0</v>
      </c>
      <c r="K8" s="21" t="b">
        <f t="shared" si="1"/>
        <v>1</v>
      </c>
      <c r="L8" s="35" t="str">
        <f t="shared" si="2"/>
        <v>Feminino 41</v>
      </c>
      <c r="N8" s="2"/>
    </row>
    <row r="9" spans="2:16" ht="15.75" x14ac:dyDescent="0.25">
      <c r="B9" s="6">
        <v>5</v>
      </c>
      <c r="C9" s="5" t="s">
        <v>67</v>
      </c>
      <c r="D9" s="5" t="s">
        <v>9</v>
      </c>
      <c r="E9" s="3" t="s">
        <v>10</v>
      </c>
      <c r="F9" s="4">
        <v>49</v>
      </c>
      <c r="G9" s="3" t="s">
        <v>5</v>
      </c>
      <c r="H9" s="18">
        <v>81</v>
      </c>
      <c r="I9" s="27">
        <v>174</v>
      </c>
      <c r="J9" s="20" t="b">
        <f t="shared" si="0"/>
        <v>0</v>
      </c>
      <c r="K9" s="21" t="b">
        <f t="shared" si="1"/>
        <v>1</v>
      </c>
      <c r="L9" s="35" t="str">
        <f t="shared" si="2"/>
        <v>Feminino 49</v>
      </c>
      <c r="N9" s="46" t="s">
        <v>69</v>
      </c>
      <c r="O9" s="44" t="s">
        <v>67</v>
      </c>
    </row>
    <row r="10" spans="2:16" ht="15.75" x14ac:dyDescent="0.25">
      <c r="B10" s="6">
        <v>6</v>
      </c>
      <c r="C10" s="5" t="s">
        <v>68</v>
      </c>
      <c r="D10" s="5" t="s">
        <v>11</v>
      </c>
      <c r="E10" s="3" t="s">
        <v>12</v>
      </c>
      <c r="F10" s="4">
        <v>58</v>
      </c>
      <c r="G10" s="3" t="s">
        <v>2</v>
      </c>
      <c r="H10" s="18">
        <v>84.1</v>
      </c>
      <c r="I10" s="27">
        <v>168</v>
      </c>
      <c r="J10" s="20" t="b">
        <f t="shared" si="0"/>
        <v>1</v>
      </c>
      <c r="K10" s="21" t="b">
        <f t="shared" si="1"/>
        <v>1</v>
      </c>
      <c r="L10" s="35">
        <f t="shared" si="2"/>
        <v>29.797335600907033</v>
      </c>
      <c r="N10" s="49" t="s">
        <v>62</v>
      </c>
      <c r="O10" s="48" t="s">
        <v>12</v>
      </c>
    </row>
    <row r="11" spans="2:16" ht="16.5" thickBot="1" x14ac:dyDescent="0.3">
      <c r="B11" s="6">
        <v>7</v>
      </c>
      <c r="C11" s="5" t="s">
        <v>67</v>
      </c>
      <c r="D11" s="5" t="s">
        <v>13</v>
      </c>
      <c r="E11" s="3" t="s">
        <v>14</v>
      </c>
      <c r="F11" s="4">
        <v>38</v>
      </c>
      <c r="G11" s="3" t="s">
        <v>15</v>
      </c>
      <c r="H11" s="18">
        <v>63.7</v>
      </c>
      <c r="I11" s="27">
        <v>159</v>
      </c>
      <c r="J11" s="20" t="b">
        <f t="shared" si="0"/>
        <v>0</v>
      </c>
      <c r="K11" s="21" t="b">
        <f t="shared" si="1"/>
        <v>1</v>
      </c>
      <c r="L11" s="35" t="str">
        <f t="shared" si="2"/>
        <v>Feminino 38</v>
      </c>
      <c r="N11" s="47" t="s">
        <v>74</v>
      </c>
      <c r="O11" s="45">
        <v>30</v>
      </c>
    </row>
    <row r="12" spans="2:16" ht="16.5" thickBot="1" x14ac:dyDescent="0.3">
      <c r="B12" s="6">
        <v>8</v>
      </c>
      <c r="C12" s="5" t="s">
        <v>67</v>
      </c>
      <c r="D12" s="5" t="s">
        <v>16</v>
      </c>
      <c r="E12" s="3" t="s">
        <v>17</v>
      </c>
      <c r="F12" s="4">
        <v>84</v>
      </c>
      <c r="G12" s="3" t="s">
        <v>2</v>
      </c>
      <c r="H12" s="18">
        <v>73</v>
      </c>
      <c r="I12" s="27">
        <v>166</v>
      </c>
      <c r="J12" s="20" t="b">
        <f t="shared" si="0"/>
        <v>0</v>
      </c>
      <c r="K12" s="21" t="b">
        <f t="shared" si="1"/>
        <v>1</v>
      </c>
      <c r="L12" s="35" t="str">
        <f t="shared" si="2"/>
        <v>Feminino 84</v>
      </c>
      <c r="N12" s="43" t="s">
        <v>73</v>
      </c>
      <c r="O12" s="41">
        <f>COUNTIFS(C5:C54,O9,E5:E54,O10,F5:F54,"&gt;"&amp;O11)</f>
        <v>5</v>
      </c>
    </row>
    <row r="13" spans="2:16" x14ac:dyDescent="0.2">
      <c r="B13" s="6">
        <v>9</v>
      </c>
      <c r="C13" s="5" t="s">
        <v>67</v>
      </c>
      <c r="D13" s="5" t="s">
        <v>18</v>
      </c>
      <c r="E13" s="3" t="s">
        <v>19</v>
      </c>
      <c r="F13" s="4">
        <v>61</v>
      </c>
      <c r="G13" s="3" t="s">
        <v>15</v>
      </c>
      <c r="H13" s="18">
        <v>60.6</v>
      </c>
      <c r="I13" s="27">
        <v>161</v>
      </c>
      <c r="J13" s="20" t="b">
        <f t="shared" si="0"/>
        <v>0</v>
      </c>
      <c r="K13" s="21" t="b">
        <f t="shared" si="1"/>
        <v>1</v>
      </c>
      <c r="L13" s="35" t="str">
        <f t="shared" si="2"/>
        <v>Feminino 61</v>
      </c>
    </row>
    <row r="14" spans="2:16" ht="15.75" customHeight="1" x14ac:dyDescent="0.2">
      <c r="B14" s="6">
        <v>10</v>
      </c>
      <c r="C14" s="5" t="s">
        <v>68</v>
      </c>
      <c r="D14" s="5" t="s">
        <v>20</v>
      </c>
      <c r="E14" s="3" t="s">
        <v>14</v>
      </c>
      <c r="F14" s="4">
        <v>69</v>
      </c>
      <c r="G14" s="3" t="s">
        <v>5</v>
      </c>
      <c r="H14" s="18">
        <v>69.900000000000006</v>
      </c>
      <c r="I14" s="27">
        <v>176</v>
      </c>
      <c r="J14" s="20" t="b">
        <f t="shared" si="0"/>
        <v>1</v>
      </c>
      <c r="K14" s="21" t="b">
        <f t="shared" si="1"/>
        <v>1</v>
      </c>
      <c r="L14" s="35">
        <f t="shared" si="2"/>
        <v>22.565857438016533</v>
      </c>
      <c r="M14" s="37"/>
      <c r="N14" s="39"/>
      <c r="O14" s="38"/>
      <c r="P14" s="38"/>
    </row>
    <row r="15" spans="2:16" x14ac:dyDescent="0.2">
      <c r="B15" s="6">
        <v>11</v>
      </c>
      <c r="C15" s="5" t="s">
        <v>68</v>
      </c>
      <c r="D15" s="5" t="s">
        <v>21</v>
      </c>
      <c r="E15" s="3" t="s">
        <v>22</v>
      </c>
      <c r="F15" s="4">
        <v>52</v>
      </c>
      <c r="G15" s="3" t="s">
        <v>23</v>
      </c>
      <c r="H15" s="18">
        <v>113.9</v>
      </c>
      <c r="I15" s="27">
        <v>181</v>
      </c>
      <c r="J15" s="20" t="b">
        <f t="shared" si="0"/>
        <v>1</v>
      </c>
      <c r="K15" s="21" t="b">
        <f t="shared" si="1"/>
        <v>1</v>
      </c>
      <c r="L15" s="35">
        <f t="shared" si="2"/>
        <v>34.766948505845363</v>
      </c>
      <c r="M15" s="37"/>
      <c r="N15" s="39"/>
      <c r="O15" s="38"/>
      <c r="P15" s="38"/>
    </row>
    <row r="16" spans="2:16" x14ac:dyDescent="0.2">
      <c r="B16" s="6">
        <v>12</v>
      </c>
      <c r="C16" s="5" t="s">
        <v>68</v>
      </c>
      <c r="D16" s="5" t="s">
        <v>24</v>
      </c>
      <c r="E16" s="3" t="s">
        <v>19</v>
      </c>
      <c r="F16" s="4">
        <v>54</v>
      </c>
      <c r="G16" s="3" t="s">
        <v>15</v>
      </c>
      <c r="H16" s="18">
        <v>98.5</v>
      </c>
      <c r="I16" s="27">
        <v>175</v>
      </c>
      <c r="J16" s="20" t="b">
        <f t="shared" si="0"/>
        <v>1</v>
      </c>
      <c r="K16" s="21" t="b">
        <f t="shared" si="1"/>
        <v>1</v>
      </c>
      <c r="L16" s="35">
        <f t="shared" si="2"/>
        <v>32.163265306122447</v>
      </c>
      <c r="M16" s="37"/>
      <c r="N16" s="39"/>
      <c r="O16" s="38"/>
      <c r="P16" s="38"/>
    </row>
    <row r="17" spans="2:16" x14ac:dyDescent="0.2">
      <c r="B17" s="6">
        <v>13</v>
      </c>
      <c r="C17" s="5" t="s">
        <v>68</v>
      </c>
      <c r="D17" s="5" t="s">
        <v>25</v>
      </c>
      <c r="E17" s="3" t="s">
        <v>12</v>
      </c>
      <c r="F17" s="4">
        <v>42</v>
      </c>
      <c r="G17" s="3" t="s">
        <v>2</v>
      </c>
      <c r="H17" s="18">
        <v>115.3</v>
      </c>
      <c r="I17" s="27">
        <v>185</v>
      </c>
      <c r="J17" s="20" t="b">
        <f t="shared" si="0"/>
        <v>1</v>
      </c>
      <c r="K17" s="21" t="b">
        <f t="shared" si="1"/>
        <v>1</v>
      </c>
      <c r="L17" s="35">
        <f t="shared" si="2"/>
        <v>33.688823959094222</v>
      </c>
      <c r="M17" s="37"/>
      <c r="N17" s="39"/>
      <c r="O17" s="38"/>
      <c r="P17" s="38"/>
    </row>
    <row r="18" spans="2:16" x14ac:dyDescent="0.2">
      <c r="B18" s="6">
        <v>14</v>
      </c>
      <c r="C18" s="5" t="s">
        <v>67</v>
      </c>
      <c r="D18" s="5" t="s">
        <v>26</v>
      </c>
      <c r="E18" s="3" t="s">
        <v>27</v>
      </c>
      <c r="F18" s="4">
        <v>37</v>
      </c>
      <c r="G18" s="3" t="s">
        <v>8</v>
      </c>
      <c r="H18" s="18">
        <v>97.4</v>
      </c>
      <c r="I18" s="27">
        <v>165</v>
      </c>
      <c r="J18" s="20" t="b">
        <f t="shared" si="0"/>
        <v>0</v>
      </c>
      <c r="K18" s="21" t="b">
        <f t="shared" si="1"/>
        <v>1</v>
      </c>
      <c r="L18" s="35" t="str">
        <f t="shared" si="2"/>
        <v>Feminino 37</v>
      </c>
      <c r="M18" s="37"/>
      <c r="N18" s="39"/>
      <c r="O18" s="38"/>
      <c r="P18" s="38"/>
    </row>
    <row r="19" spans="2:16" x14ac:dyDescent="0.2">
      <c r="B19" s="6">
        <v>15</v>
      </c>
      <c r="C19" s="5" t="s">
        <v>68</v>
      </c>
      <c r="D19" s="5" t="s">
        <v>28</v>
      </c>
      <c r="E19" s="3" t="s">
        <v>29</v>
      </c>
      <c r="F19" s="4">
        <v>83</v>
      </c>
      <c r="G19" s="3" t="s">
        <v>8</v>
      </c>
      <c r="H19" s="18">
        <v>69.599999999999994</v>
      </c>
      <c r="I19" s="27">
        <v>172</v>
      </c>
      <c r="J19" s="20" t="b">
        <f t="shared" si="0"/>
        <v>1</v>
      </c>
      <c r="K19" s="21" t="b">
        <f t="shared" si="1"/>
        <v>1</v>
      </c>
      <c r="L19" s="35">
        <f t="shared" si="2"/>
        <v>23.526230394808003</v>
      </c>
    </row>
    <row r="20" spans="2:16" x14ac:dyDescent="0.2">
      <c r="B20" s="6">
        <v>16</v>
      </c>
      <c r="C20" s="5" t="s">
        <v>67</v>
      </c>
      <c r="D20" s="5" t="s">
        <v>30</v>
      </c>
      <c r="E20" s="3" t="s">
        <v>19</v>
      </c>
      <c r="F20" s="4">
        <v>26</v>
      </c>
      <c r="G20" s="3" t="s">
        <v>8</v>
      </c>
      <c r="H20" s="18">
        <v>54.4</v>
      </c>
      <c r="I20" s="27">
        <v>174</v>
      </c>
      <c r="J20" s="20" t="b">
        <f t="shared" si="0"/>
        <v>0</v>
      </c>
      <c r="K20" s="21" t="b">
        <f t="shared" si="1"/>
        <v>1</v>
      </c>
      <c r="L20" s="35" t="str">
        <f t="shared" si="2"/>
        <v>Feminino 26</v>
      </c>
    </row>
    <row r="21" spans="2:16" x14ac:dyDescent="0.2">
      <c r="B21" s="6">
        <v>17</v>
      </c>
      <c r="C21" s="5" t="s">
        <v>67</v>
      </c>
      <c r="D21" s="5" t="s">
        <v>31</v>
      </c>
      <c r="E21" s="3" t="s">
        <v>22</v>
      </c>
      <c r="F21" s="4">
        <v>22</v>
      </c>
      <c r="G21" s="3" t="s">
        <v>8</v>
      </c>
      <c r="H21" s="18">
        <v>77.5</v>
      </c>
      <c r="I21" s="27">
        <v>172</v>
      </c>
      <c r="J21" s="20" t="b">
        <f t="shared" si="0"/>
        <v>0</v>
      </c>
      <c r="K21" s="21" t="b">
        <f t="shared" si="1"/>
        <v>1</v>
      </c>
      <c r="L21" s="35" t="str">
        <f t="shared" si="2"/>
        <v>Feminino 22</v>
      </c>
    </row>
    <row r="22" spans="2:16" x14ac:dyDescent="0.2">
      <c r="B22" s="6">
        <v>18</v>
      </c>
      <c r="C22" s="5" t="s">
        <v>67</v>
      </c>
      <c r="D22" s="5" t="s">
        <v>32</v>
      </c>
      <c r="E22" s="3" t="s">
        <v>19</v>
      </c>
      <c r="F22" s="4">
        <v>24</v>
      </c>
      <c r="G22" s="3" t="s">
        <v>2</v>
      </c>
      <c r="H22" s="18">
        <v>90.3</v>
      </c>
      <c r="I22" s="27">
        <v>166</v>
      </c>
      <c r="J22" s="20" t="b">
        <f t="shared" si="0"/>
        <v>0</v>
      </c>
      <c r="K22" s="21" t="b">
        <f t="shared" si="1"/>
        <v>1</v>
      </c>
      <c r="L22" s="35" t="str">
        <f t="shared" si="2"/>
        <v>Feminino 24</v>
      </c>
    </row>
    <row r="23" spans="2:16" x14ac:dyDescent="0.2">
      <c r="B23" s="6">
        <v>19</v>
      </c>
      <c r="C23" s="5" t="s">
        <v>67</v>
      </c>
      <c r="D23" s="5" t="s">
        <v>31</v>
      </c>
      <c r="E23" s="3" t="s">
        <v>10</v>
      </c>
      <c r="F23" s="4">
        <v>67</v>
      </c>
      <c r="G23" s="3" t="s">
        <v>8</v>
      </c>
      <c r="H23" s="18">
        <v>79</v>
      </c>
      <c r="I23" s="27">
        <v>161</v>
      </c>
      <c r="J23" s="20" t="b">
        <f t="shared" si="0"/>
        <v>0</v>
      </c>
      <c r="K23" s="21" t="b">
        <f t="shared" si="1"/>
        <v>1</v>
      </c>
      <c r="L23" s="35" t="str">
        <f t="shared" si="2"/>
        <v>Feminino 67</v>
      </c>
    </row>
    <row r="24" spans="2:16" x14ac:dyDescent="0.2">
      <c r="B24" s="6">
        <v>20</v>
      </c>
      <c r="C24" s="5" t="s">
        <v>68</v>
      </c>
      <c r="D24" s="5" t="s">
        <v>33</v>
      </c>
      <c r="E24" s="3" t="s">
        <v>12</v>
      </c>
      <c r="F24" s="4">
        <v>64</v>
      </c>
      <c r="G24" s="3" t="s">
        <v>8</v>
      </c>
      <c r="H24" s="18">
        <v>93.7</v>
      </c>
      <c r="I24" s="27">
        <v>170</v>
      </c>
      <c r="J24" s="20" t="b">
        <f t="shared" si="0"/>
        <v>1</v>
      </c>
      <c r="K24" s="21" t="b">
        <f t="shared" si="1"/>
        <v>1</v>
      </c>
      <c r="L24" s="35">
        <f t="shared" si="2"/>
        <v>32.422145328719729</v>
      </c>
    </row>
    <row r="25" spans="2:16" x14ac:dyDescent="0.2">
      <c r="B25" s="6">
        <v>21</v>
      </c>
      <c r="C25" s="5" t="s">
        <v>68</v>
      </c>
      <c r="D25" s="5" t="s">
        <v>34</v>
      </c>
      <c r="E25" s="3" t="s">
        <v>12</v>
      </c>
      <c r="F25" s="4">
        <v>58</v>
      </c>
      <c r="G25" s="3" t="s">
        <v>8</v>
      </c>
      <c r="H25" s="18">
        <v>70.2</v>
      </c>
      <c r="I25" s="27">
        <v>173</v>
      </c>
      <c r="J25" s="20" t="b">
        <f t="shared" si="0"/>
        <v>1</v>
      </c>
      <c r="K25" s="21" t="b">
        <f t="shared" si="1"/>
        <v>1</v>
      </c>
      <c r="L25" s="35">
        <f t="shared" si="2"/>
        <v>23.45551137692539</v>
      </c>
    </row>
    <row r="26" spans="2:16" x14ac:dyDescent="0.2">
      <c r="B26" s="6">
        <v>22</v>
      </c>
      <c r="C26" s="5" t="s">
        <v>68</v>
      </c>
      <c r="D26" s="5" t="s">
        <v>35</v>
      </c>
      <c r="E26" s="3" t="s">
        <v>1</v>
      </c>
      <c r="F26" s="4">
        <v>32</v>
      </c>
      <c r="G26" s="3" t="s">
        <v>8</v>
      </c>
      <c r="H26" s="18">
        <v>92.4</v>
      </c>
      <c r="I26" s="27">
        <v>189</v>
      </c>
      <c r="J26" s="20" t="b">
        <f t="shared" si="0"/>
        <v>1</v>
      </c>
      <c r="K26" s="21" t="b">
        <f t="shared" si="1"/>
        <v>0</v>
      </c>
      <c r="L26" s="35" t="str">
        <f t="shared" si="2"/>
        <v>Masculino 32</v>
      </c>
    </row>
    <row r="27" spans="2:16" x14ac:dyDescent="0.2">
      <c r="B27" s="6">
        <v>23</v>
      </c>
      <c r="C27" s="5" t="s">
        <v>68</v>
      </c>
      <c r="D27" s="5" t="s">
        <v>36</v>
      </c>
      <c r="E27" s="3" t="s">
        <v>17</v>
      </c>
      <c r="F27" s="4">
        <v>40</v>
      </c>
      <c r="G27" s="3" t="s">
        <v>8</v>
      </c>
      <c r="H27" s="18">
        <v>103.2</v>
      </c>
      <c r="I27" s="27">
        <v>172</v>
      </c>
      <c r="J27" s="20" t="b">
        <f t="shared" si="0"/>
        <v>1</v>
      </c>
      <c r="K27" s="21" t="b">
        <f t="shared" si="1"/>
        <v>1</v>
      </c>
      <c r="L27" s="35">
        <f t="shared" si="2"/>
        <v>34.883720930232563</v>
      </c>
    </row>
    <row r="28" spans="2:16" x14ac:dyDescent="0.2">
      <c r="B28" s="6">
        <v>24</v>
      </c>
      <c r="C28" s="5" t="s">
        <v>67</v>
      </c>
      <c r="D28" s="5" t="s">
        <v>37</v>
      </c>
      <c r="E28" s="3" t="s">
        <v>12</v>
      </c>
      <c r="F28" s="4">
        <v>54</v>
      </c>
      <c r="G28" s="3" t="s">
        <v>2</v>
      </c>
      <c r="H28" s="18">
        <v>66</v>
      </c>
      <c r="I28" s="27">
        <v>161</v>
      </c>
      <c r="J28" s="20" t="b">
        <f t="shared" si="0"/>
        <v>0</v>
      </c>
      <c r="K28" s="21" t="b">
        <f t="shared" si="1"/>
        <v>1</v>
      </c>
      <c r="L28" s="35" t="str">
        <f t="shared" si="2"/>
        <v>Feminino 54</v>
      </c>
    </row>
    <row r="29" spans="2:16" x14ac:dyDescent="0.2">
      <c r="B29" s="6">
        <v>25</v>
      </c>
      <c r="C29" s="5" t="s">
        <v>67</v>
      </c>
      <c r="D29" s="5" t="s">
        <v>38</v>
      </c>
      <c r="E29" s="3" t="s">
        <v>12</v>
      </c>
      <c r="F29" s="4">
        <v>64</v>
      </c>
      <c r="G29" s="3" t="s">
        <v>15</v>
      </c>
      <c r="H29" s="18">
        <v>68.8</v>
      </c>
      <c r="I29" s="27">
        <v>166</v>
      </c>
      <c r="J29" s="20" t="b">
        <f t="shared" si="0"/>
        <v>0</v>
      </c>
      <c r="K29" s="21" t="b">
        <f t="shared" si="1"/>
        <v>1</v>
      </c>
      <c r="L29" s="35" t="str">
        <f t="shared" si="2"/>
        <v>Feminino 64</v>
      </c>
    </row>
    <row r="30" spans="2:16" x14ac:dyDescent="0.2">
      <c r="B30" s="6">
        <v>26</v>
      </c>
      <c r="C30" s="5" t="s">
        <v>68</v>
      </c>
      <c r="D30" s="5" t="s">
        <v>39</v>
      </c>
      <c r="E30" s="3" t="s">
        <v>40</v>
      </c>
      <c r="F30" s="4">
        <v>50</v>
      </c>
      <c r="G30" s="3" t="s">
        <v>15</v>
      </c>
      <c r="H30" s="18">
        <v>107</v>
      </c>
      <c r="I30" s="27">
        <v>178</v>
      </c>
      <c r="J30" s="20" t="b">
        <f t="shared" si="0"/>
        <v>1</v>
      </c>
      <c r="K30" s="21" t="b">
        <f t="shared" si="1"/>
        <v>1</v>
      </c>
      <c r="L30" s="35">
        <f t="shared" si="2"/>
        <v>33.770988511551572</v>
      </c>
    </row>
    <row r="31" spans="2:16" x14ac:dyDescent="0.2">
      <c r="B31" s="6">
        <v>27</v>
      </c>
      <c r="C31" s="5" t="s">
        <v>68</v>
      </c>
      <c r="D31" s="5" t="s">
        <v>0</v>
      </c>
      <c r="E31" s="3" t="s">
        <v>1</v>
      </c>
      <c r="F31" s="4">
        <v>23</v>
      </c>
      <c r="G31" s="3" t="s">
        <v>8</v>
      </c>
      <c r="H31" s="18">
        <v>104.2</v>
      </c>
      <c r="I31" s="27">
        <v>179</v>
      </c>
      <c r="J31" s="20" t="b">
        <f t="shared" si="0"/>
        <v>0</v>
      </c>
      <c r="K31" s="21" t="b">
        <f t="shared" si="1"/>
        <v>0</v>
      </c>
      <c r="L31" s="35" t="str">
        <f t="shared" si="2"/>
        <v>Masculino 23</v>
      </c>
    </row>
    <row r="32" spans="2:16" x14ac:dyDescent="0.2">
      <c r="B32" s="6">
        <v>28</v>
      </c>
      <c r="C32" s="5" t="s">
        <v>67</v>
      </c>
      <c r="D32" s="5" t="s">
        <v>41</v>
      </c>
      <c r="E32" s="3" t="s">
        <v>12</v>
      </c>
      <c r="F32" s="4">
        <v>52</v>
      </c>
      <c r="G32" s="3" t="s">
        <v>42</v>
      </c>
      <c r="H32" s="18">
        <v>67.3</v>
      </c>
      <c r="I32" s="27">
        <v>172</v>
      </c>
      <c r="J32" s="20" t="b">
        <f t="shared" si="0"/>
        <v>0</v>
      </c>
      <c r="K32" s="21" t="b">
        <f t="shared" si="1"/>
        <v>1</v>
      </c>
      <c r="L32" s="35" t="str">
        <f t="shared" si="2"/>
        <v>Feminino 52</v>
      </c>
    </row>
    <row r="33" spans="2:12" x14ac:dyDescent="0.2">
      <c r="B33" s="6">
        <v>29</v>
      </c>
      <c r="C33" s="5" t="s">
        <v>68</v>
      </c>
      <c r="D33" s="5" t="s">
        <v>43</v>
      </c>
      <c r="E33" s="3" t="s">
        <v>12</v>
      </c>
      <c r="F33" s="4">
        <v>56</v>
      </c>
      <c r="G33" s="3" t="s">
        <v>2</v>
      </c>
      <c r="H33" s="18">
        <v>78.8</v>
      </c>
      <c r="I33" s="27">
        <v>167</v>
      </c>
      <c r="J33" s="20" t="b">
        <f t="shared" si="0"/>
        <v>1</v>
      </c>
      <c r="K33" s="21" t="b">
        <f t="shared" si="1"/>
        <v>1</v>
      </c>
      <c r="L33" s="35">
        <f t="shared" si="2"/>
        <v>28.254867510488005</v>
      </c>
    </row>
    <row r="34" spans="2:12" x14ac:dyDescent="0.2">
      <c r="B34" s="6">
        <v>30</v>
      </c>
      <c r="C34" s="5" t="s">
        <v>67</v>
      </c>
      <c r="D34" s="5" t="s">
        <v>44</v>
      </c>
      <c r="E34" s="3" t="s">
        <v>45</v>
      </c>
      <c r="F34" s="4">
        <v>23</v>
      </c>
      <c r="G34" s="3" t="s">
        <v>23</v>
      </c>
      <c r="H34" s="18">
        <v>51.7</v>
      </c>
      <c r="I34" s="27">
        <v>161</v>
      </c>
      <c r="J34" s="20" t="b">
        <f t="shared" si="0"/>
        <v>0</v>
      </c>
      <c r="K34" s="21" t="b">
        <f t="shared" si="1"/>
        <v>1</v>
      </c>
      <c r="L34" s="35" t="str">
        <f t="shared" si="2"/>
        <v>Feminino 23</v>
      </c>
    </row>
    <row r="35" spans="2:12" x14ac:dyDescent="0.2">
      <c r="B35" s="6">
        <v>31</v>
      </c>
      <c r="C35" s="5" t="s">
        <v>68</v>
      </c>
      <c r="D35" s="5" t="s">
        <v>21</v>
      </c>
      <c r="E35" s="3" t="s">
        <v>12</v>
      </c>
      <c r="F35" s="4">
        <v>56</v>
      </c>
      <c r="G35" s="3" t="s">
        <v>42</v>
      </c>
      <c r="H35" s="18">
        <v>64.099999999999994</v>
      </c>
      <c r="I35" s="27">
        <v>182</v>
      </c>
      <c r="J35" s="20" t="b">
        <f t="shared" si="0"/>
        <v>1</v>
      </c>
      <c r="K35" s="21" t="b">
        <f t="shared" si="1"/>
        <v>1</v>
      </c>
      <c r="L35" s="35">
        <f t="shared" si="2"/>
        <v>19.351527593285834</v>
      </c>
    </row>
    <row r="36" spans="2:12" x14ac:dyDescent="0.2">
      <c r="B36" s="6">
        <v>32</v>
      </c>
      <c r="C36" s="5" t="s">
        <v>67</v>
      </c>
      <c r="D36" s="5" t="s">
        <v>46</v>
      </c>
      <c r="E36" s="3" t="s">
        <v>14</v>
      </c>
      <c r="F36" s="4">
        <v>51</v>
      </c>
      <c r="G36" s="3" t="s">
        <v>2</v>
      </c>
      <c r="H36" s="18">
        <v>81.400000000000006</v>
      </c>
      <c r="I36" s="27">
        <v>161</v>
      </c>
      <c r="J36" s="20" t="b">
        <f t="shared" si="0"/>
        <v>0</v>
      </c>
      <c r="K36" s="21" t="b">
        <f t="shared" si="1"/>
        <v>1</v>
      </c>
      <c r="L36" s="35" t="str">
        <f t="shared" si="2"/>
        <v>Feminino 51</v>
      </c>
    </row>
    <row r="37" spans="2:12" x14ac:dyDescent="0.2">
      <c r="B37" s="6">
        <v>33</v>
      </c>
      <c r="C37" s="5" t="s">
        <v>67</v>
      </c>
      <c r="D37" s="5" t="s">
        <v>47</v>
      </c>
      <c r="E37" s="3" t="s">
        <v>48</v>
      </c>
      <c r="F37" s="4">
        <v>75</v>
      </c>
      <c r="G37" s="3" t="s">
        <v>2</v>
      </c>
      <c r="H37" s="18">
        <v>96.1</v>
      </c>
      <c r="I37" s="27">
        <v>156</v>
      </c>
      <c r="J37" s="20" t="b">
        <f t="shared" ref="J37:J54" si="3">AND(C37=$J$3,F37&gt;=$J$4)</f>
        <v>0</v>
      </c>
      <c r="K37" s="21" t="b">
        <f t="shared" ref="K37:K54" si="4">OR(C37=$K$3,F37&gt;=$K$4)</f>
        <v>1</v>
      </c>
      <c r="L37" s="35" t="str">
        <f t="shared" ref="L37:L54" si="5">IF(AND(C37=$L$3,F37&gt;$L$4),H37/(I37/100)^2,C37&amp;" "&amp;F37)</f>
        <v>Feminino 75</v>
      </c>
    </row>
    <row r="38" spans="2:12" x14ac:dyDescent="0.2">
      <c r="B38" s="6">
        <v>34</v>
      </c>
      <c r="C38" s="5" t="s">
        <v>68</v>
      </c>
      <c r="D38" s="5" t="s">
        <v>49</v>
      </c>
      <c r="E38" s="3" t="s">
        <v>1</v>
      </c>
      <c r="F38" s="4">
        <v>33</v>
      </c>
      <c r="G38" s="3" t="s">
        <v>8</v>
      </c>
      <c r="H38" s="18">
        <v>100.1</v>
      </c>
      <c r="I38" s="27">
        <v>175</v>
      </c>
      <c r="J38" s="20" t="b">
        <f t="shared" si="3"/>
        <v>1</v>
      </c>
      <c r="K38" s="21" t="b">
        <f t="shared" si="4"/>
        <v>0</v>
      </c>
      <c r="L38" s="35" t="str">
        <f t="shared" si="5"/>
        <v>Masculino 33</v>
      </c>
    </row>
    <row r="39" spans="2:12" x14ac:dyDescent="0.2">
      <c r="B39" s="6">
        <v>35</v>
      </c>
      <c r="C39" s="5" t="s">
        <v>67</v>
      </c>
      <c r="D39" s="5" t="s">
        <v>50</v>
      </c>
      <c r="E39" s="3" t="s">
        <v>12</v>
      </c>
      <c r="F39" s="4">
        <v>57</v>
      </c>
      <c r="G39" s="3" t="s">
        <v>2</v>
      </c>
      <c r="H39" s="18">
        <v>93.1</v>
      </c>
      <c r="I39" s="27">
        <v>163</v>
      </c>
      <c r="J39" s="20" t="b">
        <f t="shared" si="3"/>
        <v>0</v>
      </c>
      <c r="K39" s="21" t="b">
        <f t="shared" si="4"/>
        <v>1</v>
      </c>
      <c r="L39" s="35" t="str">
        <f t="shared" si="5"/>
        <v>Feminino 57</v>
      </c>
    </row>
    <row r="40" spans="2:12" x14ac:dyDescent="0.2">
      <c r="B40" s="6">
        <v>36</v>
      </c>
      <c r="C40" s="5" t="s">
        <v>68</v>
      </c>
      <c r="D40" s="5" t="s">
        <v>25</v>
      </c>
      <c r="E40" s="3" t="s">
        <v>22</v>
      </c>
      <c r="F40" s="4">
        <v>75</v>
      </c>
      <c r="G40" s="3" t="s">
        <v>2</v>
      </c>
      <c r="H40" s="18">
        <v>95.4</v>
      </c>
      <c r="I40" s="27">
        <v>174</v>
      </c>
      <c r="J40" s="20" t="b">
        <f t="shared" si="3"/>
        <v>1</v>
      </c>
      <c r="K40" s="21" t="b">
        <f t="shared" si="4"/>
        <v>1</v>
      </c>
      <c r="L40" s="35">
        <f t="shared" si="5"/>
        <v>31.510107015457791</v>
      </c>
    </row>
    <row r="41" spans="2:12" x14ac:dyDescent="0.2">
      <c r="B41" s="6">
        <v>37</v>
      </c>
      <c r="C41" s="5" t="s">
        <v>68</v>
      </c>
      <c r="D41" s="5" t="s">
        <v>51</v>
      </c>
      <c r="E41" s="3" t="s">
        <v>17</v>
      </c>
      <c r="F41" s="4">
        <v>26</v>
      </c>
      <c r="G41" s="3" t="s">
        <v>5</v>
      </c>
      <c r="H41" s="18">
        <v>89.9</v>
      </c>
      <c r="I41" s="27">
        <v>181</v>
      </c>
      <c r="J41" s="20" t="b">
        <f t="shared" si="3"/>
        <v>0</v>
      </c>
      <c r="K41" s="21" t="b">
        <f t="shared" si="4"/>
        <v>0</v>
      </c>
      <c r="L41" s="35" t="str">
        <f t="shared" si="5"/>
        <v>Masculino 26</v>
      </c>
    </row>
    <row r="42" spans="2:12" x14ac:dyDescent="0.2">
      <c r="B42" s="6">
        <v>38</v>
      </c>
      <c r="C42" s="5" t="s">
        <v>67</v>
      </c>
      <c r="D42" s="5" t="s">
        <v>52</v>
      </c>
      <c r="E42" s="3" t="s">
        <v>22</v>
      </c>
      <c r="F42" s="4">
        <v>59</v>
      </c>
      <c r="G42" s="3" t="s">
        <v>2</v>
      </c>
      <c r="H42" s="18">
        <v>95.7</v>
      </c>
      <c r="I42" s="27">
        <v>154</v>
      </c>
      <c r="J42" s="20" t="b">
        <f t="shared" si="3"/>
        <v>0</v>
      </c>
      <c r="K42" s="21" t="b">
        <f t="shared" si="4"/>
        <v>1</v>
      </c>
      <c r="L42" s="35" t="str">
        <f t="shared" si="5"/>
        <v>Feminino 59</v>
      </c>
    </row>
    <row r="43" spans="2:12" x14ac:dyDescent="0.2">
      <c r="B43" s="6">
        <v>39</v>
      </c>
      <c r="C43" s="5" t="s">
        <v>68</v>
      </c>
      <c r="D43" s="5" t="s">
        <v>6</v>
      </c>
      <c r="E43" s="3" t="s">
        <v>12</v>
      </c>
      <c r="F43" s="4">
        <v>69</v>
      </c>
      <c r="G43" s="3" t="s">
        <v>2</v>
      </c>
      <c r="H43" s="18">
        <v>82.7</v>
      </c>
      <c r="I43" s="27">
        <v>169</v>
      </c>
      <c r="J43" s="20" t="b">
        <f t="shared" si="3"/>
        <v>1</v>
      </c>
      <c r="K43" s="21" t="b">
        <f t="shared" si="4"/>
        <v>1</v>
      </c>
      <c r="L43" s="35">
        <f t="shared" si="5"/>
        <v>28.955568782605656</v>
      </c>
    </row>
    <row r="44" spans="2:12" x14ac:dyDescent="0.2">
      <c r="B44" s="6">
        <v>40</v>
      </c>
      <c r="C44" s="5" t="s">
        <v>67</v>
      </c>
      <c r="D44" s="5" t="s">
        <v>53</v>
      </c>
      <c r="E44" s="3" t="s">
        <v>54</v>
      </c>
      <c r="F44" s="4">
        <v>72</v>
      </c>
      <c r="G44" s="3" t="s">
        <v>8</v>
      </c>
      <c r="H44" s="18">
        <v>67.2</v>
      </c>
      <c r="I44" s="27">
        <v>158</v>
      </c>
      <c r="J44" s="20" t="b">
        <f t="shared" si="3"/>
        <v>0</v>
      </c>
      <c r="K44" s="21" t="b">
        <f t="shared" si="4"/>
        <v>1</v>
      </c>
      <c r="L44" s="35" t="str">
        <f t="shared" si="5"/>
        <v>Feminino 72</v>
      </c>
    </row>
    <row r="45" spans="2:12" x14ac:dyDescent="0.2">
      <c r="B45" s="6">
        <v>41</v>
      </c>
      <c r="C45" s="5" t="s">
        <v>68</v>
      </c>
      <c r="D45" s="5" t="s">
        <v>55</v>
      </c>
      <c r="E45" s="3" t="s">
        <v>12</v>
      </c>
      <c r="F45" s="4">
        <v>36</v>
      </c>
      <c r="G45" s="3" t="s">
        <v>8</v>
      </c>
      <c r="H45" s="18">
        <v>92.2</v>
      </c>
      <c r="I45" s="27">
        <v>173</v>
      </c>
      <c r="J45" s="20" t="b">
        <f t="shared" si="3"/>
        <v>1</v>
      </c>
      <c r="K45" s="21" t="b">
        <f t="shared" si="4"/>
        <v>0</v>
      </c>
      <c r="L45" s="35">
        <f t="shared" si="5"/>
        <v>30.806241438070099</v>
      </c>
    </row>
    <row r="46" spans="2:12" x14ac:dyDescent="0.2">
      <c r="B46" s="6">
        <v>42</v>
      </c>
      <c r="C46" s="5" t="s">
        <v>68</v>
      </c>
      <c r="D46" s="5" t="s">
        <v>56</v>
      </c>
      <c r="E46" s="3" t="s">
        <v>48</v>
      </c>
      <c r="F46" s="4">
        <v>24</v>
      </c>
      <c r="G46" s="3" t="s">
        <v>2</v>
      </c>
      <c r="H46" s="18">
        <v>108.3</v>
      </c>
      <c r="I46" s="27">
        <v>185</v>
      </c>
      <c r="J46" s="20" t="b">
        <f t="shared" si="3"/>
        <v>0</v>
      </c>
      <c r="K46" s="21" t="b">
        <f t="shared" si="4"/>
        <v>0</v>
      </c>
      <c r="L46" s="35" t="str">
        <f t="shared" si="5"/>
        <v>Masculino 24</v>
      </c>
    </row>
    <row r="47" spans="2:12" x14ac:dyDescent="0.2">
      <c r="B47" s="6">
        <v>43</v>
      </c>
      <c r="C47" s="5" t="s">
        <v>68</v>
      </c>
      <c r="D47" s="5" t="s">
        <v>57</v>
      </c>
      <c r="E47" s="3" t="s">
        <v>12</v>
      </c>
      <c r="F47" s="4">
        <v>73</v>
      </c>
      <c r="G47" s="3" t="s">
        <v>2</v>
      </c>
      <c r="H47" s="18">
        <v>101.9</v>
      </c>
      <c r="I47" s="27">
        <v>163</v>
      </c>
      <c r="J47" s="20" t="b">
        <f t="shared" si="3"/>
        <v>1</v>
      </c>
      <c r="K47" s="21" t="b">
        <f t="shared" si="4"/>
        <v>1</v>
      </c>
      <c r="L47" s="35">
        <f t="shared" si="5"/>
        <v>38.352967744363738</v>
      </c>
    </row>
    <row r="48" spans="2:12" x14ac:dyDescent="0.2">
      <c r="B48" s="6">
        <v>44</v>
      </c>
      <c r="C48" s="5" t="s">
        <v>67</v>
      </c>
      <c r="D48" s="5" t="s">
        <v>52</v>
      </c>
      <c r="E48" s="3" t="s">
        <v>1</v>
      </c>
      <c r="F48" s="4">
        <v>61</v>
      </c>
      <c r="G48" s="3" t="s">
        <v>8</v>
      </c>
      <c r="H48" s="18">
        <v>75.900000000000006</v>
      </c>
      <c r="I48" s="27">
        <v>154</v>
      </c>
      <c r="J48" s="20" t="b">
        <f t="shared" si="3"/>
        <v>0</v>
      </c>
      <c r="K48" s="21" t="b">
        <f t="shared" si="4"/>
        <v>1</v>
      </c>
      <c r="L48" s="35" t="str">
        <f t="shared" si="5"/>
        <v>Feminino 61</v>
      </c>
    </row>
    <row r="49" spans="2:12" x14ac:dyDescent="0.2">
      <c r="B49" s="6">
        <v>45</v>
      </c>
      <c r="C49" s="5" t="s">
        <v>67</v>
      </c>
      <c r="D49" s="5" t="s">
        <v>41</v>
      </c>
      <c r="E49" s="3" t="s">
        <v>58</v>
      </c>
      <c r="F49" s="4">
        <v>65</v>
      </c>
      <c r="G49" s="3" t="s">
        <v>2</v>
      </c>
      <c r="H49" s="18">
        <v>60.3</v>
      </c>
      <c r="I49" s="27">
        <v>162</v>
      </c>
      <c r="J49" s="20" t="b">
        <f t="shared" si="3"/>
        <v>0</v>
      </c>
      <c r="K49" s="21" t="b">
        <f t="shared" si="4"/>
        <v>1</v>
      </c>
      <c r="L49" s="35" t="str">
        <f t="shared" si="5"/>
        <v>Feminino 65</v>
      </c>
    </row>
    <row r="50" spans="2:12" x14ac:dyDescent="0.2">
      <c r="B50" s="6">
        <v>46</v>
      </c>
      <c r="C50" s="5" t="s">
        <v>67</v>
      </c>
      <c r="D50" s="5" t="s">
        <v>31</v>
      </c>
      <c r="E50" s="3" t="s">
        <v>45</v>
      </c>
      <c r="F50" s="4">
        <v>37</v>
      </c>
      <c r="G50" s="3" t="s">
        <v>15</v>
      </c>
      <c r="H50" s="18">
        <v>82</v>
      </c>
      <c r="I50" s="27">
        <v>173</v>
      </c>
      <c r="J50" s="20" t="b">
        <f t="shared" si="3"/>
        <v>0</v>
      </c>
      <c r="K50" s="21" t="b">
        <f t="shared" si="4"/>
        <v>1</v>
      </c>
      <c r="L50" s="35" t="str">
        <f t="shared" si="5"/>
        <v>Feminino 37</v>
      </c>
    </row>
    <row r="51" spans="2:12" x14ac:dyDescent="0.2">
      <c r="B51" s="6">
        <v>47</v>
      </c>
      <c r="C51" s="5" t="s">
        <v>68</v>
      </c>
      <c r="D51" s="5" t="s">
        <v>59</v>
      </c>
      <c r="E51" s="3" t="s">
        <v>19</v>
      </c>
      <c r="F51" s="4">
        <v>73</v>
      </c>
      <c r="G51" s="3" t="s">
        <v>8</v>
      </c>
      <c r="H51" s="18">
        <v>92.1</v>
      </c>
      <c r="I51" s="27">
        <v>164</v>
      </c>
      <c r="J51" s="20" t="b">
        <f t="shared" si="3"/>
        <v>1</v>
      </c>
      <c r="K51" s="21" t="b">
        <f t="shared" si="4"/>
        <v>1</v>
      </c>
      <c r="L51" s="35">
        <f t="shared" si="5"/>
        <v>34.243010113027964</v>
      </c>
    </row>
    <row r="52" spans="2:12" x14ac:dyDescent="0.2">
      <c r="B52" s="6">
        <v>48</v>
      </c>
      <c r="C52" s="5" t="s">
        <v>67</v>
      </c>
      <c r="D52" s="5" t="s">
        <v>41</v>
      </c>
      <c r="E52" s="3" t="s">
        <v>12</v>
      </c>
      <c r="F52" s="4">
        <v>71</v>
      </c>
      <c r="G52" s="3" t="s">
        <v>8</v>
      </c>
      <c r="H52" s="18">
        <v>49.6</v>
      </c>
      <c r="I52" s="27">
        <v>160</v>
      </c>
      <c r="J52" s="20" t="b">
        <f t="shared" si="3"/>
        <v>0</v>
      </c>
      <c r="K52" s="21" t="b">
        <f t="shared" si="4"/>
        <v>1</v>
      </c>
      <c r="L52" s="35" t="str">
        <f t="shared" si="5"/>
        <v>Feminino 71</v>
      </c>
    </row>
    <row r="53" spans="2:12" x14ac:dyDescent="0.2">
      <c r="B53" s="6">
        <v>49</v>
      </c>
      <c r="C53" s="5" t="s">
        <v>67</v>
      </c>
      <c r="D53" s="5" t="s">
        <v>16</v>
      </c>
      <c r="E53" s="3" t="s">
        <v>22</v>
      </c>
      <c r="F53" s="4">
        <v>50</v>
      </c>
      <c r="G53" s="3" t="s">
        <v>15</v>
      </c>
      <c r="H53" s="18">
        <v>98.5</v>
      </c>
      <c r="I53" s="27">
        <v>166</v>
      </c>
      <c r="J53" s="20" t="b">
        <f t="shared" si="3"/>
        <v>0</v>
      </c>
      <c r="K53" s="21" t="b">
        <f t="shared" si="4"/>
        <v>1</v>
      </c>
      <c r="L53" s="35" t="str">
        <f t="shared" si="5"/>
        <v>Feminino 50</v>
      </c>
    </row>
    <row r="54" spans="2:12" ht="15.75" thickBot="1" x14ac:dyDescent="0.25">
      <c r="B54" s="7">
        <v>50</v>
      </c>
      <c r="C54" s="8" t="s">
        <v>67</v>
      </c>
      <c r="D54" s="8" t="s">
        <v>32</v>
      </c>
      <c r="E54" s="15" t="s">
        <v>1</v>
      </c>
      <c r="F54" s="16">
        <v>64</v>
      </c>
      <c r="G54" s="15" t="s">
        <v>15</v>
      </c>
      <c r="H54" s="19">
        <v>67.8</v>
      </c>
      <c r="I54" s="28">
        <v>162</v>
      </c>
      <c r="J54" s="29" t="b">
        <f t="shared" si="3"/>
        <v>0</v>
      </c>
      <c r="K54" s="30" t="b">
        <f t="shared" si="4"/>
        <v>1</v>
      </c>
      <c r="L54" s="36" t="str">
        <f t="shared" si="5"/>
        <v>Feminino 64</v>
      </c>
    </row>
  </sheetData>
  <sortState xmlns:xlrd2="http://schemas.microsoft.com/office/spreadsheetml/2017/richdata2" ref="B7:I54">
    <sortCondition ref="B5:B54"/>
  </sortState>
  <mergeCells count="8">
    <mergeCell ref="H2:H4"/>
    <mergeCell ref="I2:I4"/>
    <mergeCell ref="B2:B4"/>
    <mergeCell ref="C2:C4"/>
    <mergeCell ref="D2:D4"/>
    <mergeCell ref="E2:E4"/>
    <mergeCell ref="F2:F4"/>
    <mergeCell ref="G2:G4"/>
  </mergeCells>
  <conditionalFormatting sqref="J5:J5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K5:K54">
    <cfRule type="cellIs" dxfId="1" priority="1" operator="equal">
      <formula>FALSE</formula>
    </cfRule>
    <cfRule type="cellIs" dxfId="0" priority="2" operator="equal">
      <formula>TRUE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Funções Lógicas e Condicionais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Nodari</cp:lastModifiedBy>
  <dcterms:created xsi:type="dcterms:W3CDTF">2021-06-24T19:18:26Z</dcterms:created>
  <dcterms:modified xsi:type="dcterms:W3CDTF">2021-06-24T19:44:33Z</dcterms:modified>
</cp:coreProperties>
</file>

<file path=docProps/core0.xml><?xml version="1.0" encoding="utf-8"?>
<cp:coreProperties xmlns:cp="http://schemas.openxmlformats.org/package/2006/metadata/core-properties" xmlns:dcmitype="http://purl.org/dc/dcmitype/" xmlns:dcterms="http://purl.org/dc/terms/" xmlns:xsi="http://www.w3.org/2001/XMLSchema-instance">
  <dcterms:created xsi:type="dcterms:W3CDTF">2021-06-20T14:05:55-05:00</dcterms:created>
  <dcterms:modified xsi:type="dcterms:W3CDTF">2021-06-20T14:05:55-05:00</dcterms:modified>
  <cp:revision>0</cp:revision>
</cp:coreProperties>
</file>