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oogle Drive\01_FEI\06_IECAT\05_Cursos_Férias\2021_Excel\Exercícios\"/>
    </mc:Choice>
  </mc:AlternateContent>
  <xr:revisionPtr revIDLastSave="0" documentId="13_ncr:1_{2FAF55D3-9596-447F-9D4B-A562725647DE}" xr6:coauthVersionLast="47" xr6:coauthVersionMax="47" xr10:uidLastSave="{00000000-0000-0000-0000-000000000000}"/>
  <bookViews>
    <workbookView xWindow="-120" yWindow="-120" windowWidth="29040" windowHeight="15840" xr2:uid="{8701CC43-AE57-4F62-BDD4-EDCA0AAFE21B}"/>
  </bookViews>
  <sheets>
    <sheet name="Extrato_Maio_Op1" sheetId="4" r:id="rId1"/>
    <sheet name="Extrato_Maio_Op2" sheetId="5" r:id="rId2"/>
    <sheet name="Banco de Dados" sheetId="2" r:id="rId3"/>
  </sheets>
  <definedNames>
    <definedName name="SegmentaçãodeDados_Data">#N/A</definedName>
    <definedName name="SegmentaçãodeDados_Tipo_de_Gasto">#N/A</definedName>
  </definedNames>
  <calcPr calcId="191029"/>
  <pivotCaches>
    <pivotCache cacheId="1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8" i="5" l="1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2" i="5"/>
  <c r="F32" i="5"/>
  <c r="G31" i="5"/>
  <c r="F31" i="5"/>
  <c r="G30" i="5"/>
  <c r="F30" i="5"/>
  <c r="G29" i="5"/>
  <c r="F29" i="5"/>
  <c r="G37" i="5"/>
  <c r="F37" i="5"/>
  <c r="G28" i="5"/>
  <c r="F28" i="5"/>
  <c r="G34" i="5"/>
  <c r="F34" i="5"/>
  <c r="G36" i="5"/>
  <c r="F36" i="5"/>
  <c r="G35" i="5"/>
  <c r="F35" i="5"/>
  <c r="G38" i="5"/>
  <c r="F38" i="5"/>
  <c r="G27" i="5"/>
  <c r="F27" i="5"/>
  <c r="G33" i="5"/>
  <c r="F33" i="5"/>
  <c r="G26" i="5"/>
  <c r="F26" i="5"/>
  <c r="G24" i="5"/>
  <c r="F24" i="5"/>
  <c r="G25" i="5"/>
  <c r="F25" i="5"/>
  <c r="G23" i="5"/>
  <c r="F23" i="5"/>
  <c r="G21" i="5"/>
  <c r="F21" i="5"/>
  <c r="G22" i="5"/>
  <c r="F22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J21" i="5" l="1"/>
  <c r="J25" i="5"/>
  <c r="J8" i="5"/>
  <c r="J15" i="5"/>
  <c r="J11" i="5"/>
  <c r="J14" i="5"/>
  <c r="J13" i="5"/>
  <c r="J12" i="5"/>
  <c r="J10" i="5"/>
  <c r="J9" i="5"/>
  <c r="J20" i="5"/>
  <c r="J16" i="5"/>
  <c r="J22" i="5" l="1"/>
  <c r="J17" i="5"/>
  <c r="J27" i="5" l="1"/>
</calcChain>
</file>

<file path=xl/sharedStrings.xml><?xml version="1.0" encoding="utf-8"?>
<sst xmlns="http://schemas.openxmlformats.org/spreadsheetml/2006/main" count="206" uniqueCount="67">
  <si>
    <t xml:space="preserve">SALDO ANTERIOR </t>
  </si>
  <si>
    <t>Dia da Semana</t>
  </si>
  <si>
    <t>Tipo de Gasto</t>
  </si>
  <si>
    <t>Crédito</t>
  </si>
  <si>
    <t>Débito</t>
  </si>
  <si>
    <t>Alimentação</t>
  </si>
  <si>
    <t>Contas Mensais</t>
  </si>
  <si>
    <t>Outros</t>
  </si>
  <si>
    <t>Supermercado</t>
  </si>
  <si>
    <t>Combustível</t>
  </si>
  <si>
    <t>Total</t>
  </si>
  <si>
    <t>Bolsa de Estudos</t>
  </si>
  <si>
    <t>SUPERMERCADO EXTRA</t>
  </si>
  <si>
    <t>MAC FEI</t>
  </si>
  <si>
    <t>RESTAURANTE GOOD TASTE</t>
  </si>
  <si>
    <t>AUTO POSTO MILÃO</t>
  </si>
  <si>
    <t>ESFIRRARIA SANTISTA</t>
  </si>
  <si>
    <t>CANTINA FELICIDADE</t>
  </si>
  <si>
    <t>PADARIA PÃO NA CHAPA</t>
  </si>
  <si>
    <t>BOLSA DE ESTUDOS</t>
  </si>
  <si>
    <t>SALÁRIO ESCOLA</t>
  </si>
  <si>
    <t>COMGÁS</t>
  </si>
  <si>
    <t>SALÁRIO UNIVERSIDADE</t>
  </si>
  <si>
    <t>FATURA DO CARTÃO DE CRÉDITO</t>
  </si>
  <si>
    <t>SERVIÇO DE PEDÁGIO AUTOMÁTICO</t>
  </si>
  <si>
    <t>TV E INTERNET</t>
  </si>
  <si>
    <t>FAST FOOD</t>
  </si>
  <si>
    <t>RECARGA DE CELULAR</t>
  </si>
  <si>
    <t>LOJA DE ROUPAS</t>
  </si>
  <si>
    <t>LOJA DE SAPATOS</t>
  </si>
  <si>
    <t>CHOCOLATERIA</t>
  </si>
  <si>
    <t>ESTACIONAMENTO</t>
  </si>
  <si>
    <t>PETSHOP</t>
  </si>
  <si>
    <t>LAVA-RÁPIDO</t>
  </si>
  <si>
    <t>AUTO MECÂNICA</t>
  </si>
  <si>
    <t>EXTRATO DE CONTA CORRENTE</t>
  </si>
  <si>
    <t>Nome</t>
  </si>
  <si>
    <t>João da Silva</t>
  </si>
  <si>
    <t>Conta</t>
  </si>
  <si>
    <t>0082-01.105833.X</t>
  </si>
  <si>
    <t>Período</t>
  </si>
  <si>
    <t>01/05/2021 a 17/05/2021</t>
  </si>
  <si>
    <t>ELETROPEDRO ENERGIA</t>
  </si>
  <si>
    <t>TRANSFERÊNCIA PIX</t>
  </si>
  <si>
    <t>Domingo</t>
  </si>
  <si>
    <t>Quarta-feira</t>
  </si>
  <si>
    <t>Quinta-feira</t>
  </si>
  <si>
    <t>Sexta-feira</t>
  </si>
  <si>
    <t>Sábado</t>
  </si>
  <si>
    <t>Segunda-feira</t>
  </si>
  <si>
    <t>Terça-feira</t>
  </si>
  <si>
    <t>Descrição</t>
  </si>
  <si>
    <t>Tipo de gasto</t>
  </si>
  <si>
    <t>Salário</t>
  </si>
  <si>
    <t>Pet</t>
  </si>
  <si>
    <t>Automotivo</t>
  </si>
  <si>
    <t>Vestuário</t>
  </si>
  <si>
    <t>Pagamentos</t>
  </si>
  <si>
    <t>Discriminação</t>
  </si>
  <si>
    <t>Total Geral</t>
  </si>
  <si>
    <t>Saldo do Mês</t>
  </si>
  <si>
    <t>Saldo Anterior</t>
  </si>
  <si>
    <t xml:space="preserve">Crédito </t>
  </si>
  <si>
    <t>Data</t>
  </si>
  <si>
    <t>Crédito (R$)</t>
  </si>
  <si>
    <t>Débito (R$)</t>
  </si>
  <si>
    <t>Final de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</si>
</sst>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 x14ac:knownFonts="1"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14" fontId="1" fillId="0" borderId="12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9" xfId="0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164" fontId="2" fillId="0" borderId="4" xfId="0" applyNumberFormat="1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44" fontId="2" fillId="0" borderId="10" xfId="0" applyNumberFormat="1" applyFont="1" applyBorder="1" applyAlignment="1">
      <alignment vertical="center"/>
    </xf>
    <xf numFmtId="44" fontId="3" fillId="2" borderId="13" xfId="0" applyNumberFormat="1" applyFont="1" applyFill="1" applyBorder="1" applyAlignment="1">
      <alignment vertical="center"/>
    </xf>
    <xf numFmtId="44" fontId="2" fillId="0" borderId="13" xfId="0" applyNumberFormat="1" applyFont="1" applyBorder="1" applyAlignment="1">
      <alignment vertical="center"/>
    </xf>
    <xf numFmtId="44" fontId="2" fillId="0" borderId="0" xfId="0" applyNumberFormat="1" applyFont="1" applyAlignment="1">
      <alignment vertical="center"/>
    </xf>
    <xf numFmtId="44" fontId="3" fillId="2" borderId="2" xfId="0" applyNumberFormat="1" applyFont="1" applyFill="1" applyBorder="1" applyAlignment="1">
      <alignment vertical="center"/>
    </xf>
    <xf numFmtId="14" fontId="2" fillId="0" borderId="19" xfId="0" applyNumberFormat="1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164" fontId="2" fillId="0" borderId="17" xfId="0" applyNumberFormat="1" applyFont="1" applyBorder="1" applyAlignment="1">
      <alignment vertical="center"/>
    </xf>
    <xf numFmtId="0" fontId="2" fillId="0" borderId="0" xfId="0" pivotButton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947"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_-[$R$-416]\ * #,##0.00_-;\-[$R$-416]\ * #,##0.00_-;_-[$R$-416]\ * &quot;-&quot;??_-;_-@_-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_-[$R$-416]\ * #,##0.00_-;\-[$R$-416]\ * #,##0.00_-;_-[$R$-416]\ * &quot;-&quot;??_-;_-@_-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9" formatCode="dd/mm/yyyy"/>
      <alignment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FF0000"/>
      </font>
      <fill>
        <patternFill>
          <bgColor rgb="FFFF9696"/>
        </patternFill>
      </fill>
    </dxf>
    <dxf>
      <font>
        <b/>
        <i val="0"/>
        <color rgb="FF00B050"/>
      </font>
      <fill>
        <patternFill>
          <bgColor rgb="FF96FF9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_-[$R$-416]\ * #,##0.00_-;\-[$R$-416]\ * #,##0.00_-;_-[$R$-416]\ * &quot;-&quot;??_-;_-@_-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_-[$R$-416]\ * #,##0.00_-;\-[$R$-416]\ * #,##0.00_-;_-[$R$-416]\ * &quot;-&quot;??_-;_-@_-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9" formatCode="dd/mm/yyyy"/>
      <alignment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6FF96"/>
      <color rgb="FFFF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[Exercício_13_Resolvido_v2_Segmentação.xlsx]Extrato_Maio_Op1!Tabela dinâmica3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Extrato_Maio_Op1!$J$7</c:f>
              <c:strCache>
                <c:ptCount val="1"/>
                <c:pt idx="0">
                  <c:v>Débito (R$)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Extrato_Maio_Op1!$I$8:$I$19</c:f>
              <c:strCache>
                <c:ptCount val="11"/>
                <c:pt idx="0">
                  <c:v>Alimentação</c:v>
                </c:pt>
                <c:pt idx="1">
                  <c:v>Automotivo</c:v>
                </c:pt>
                <c:pt idx="2">
                  <c:v>Bolsa de Estudos</c:v>
                </c:pt>
                <c:pt idx="3">
                  <c:v>Combustível</c:v>
                </c:pt>
                <c:pt idx="4">
                  <c:v>Contas Mensais</c:v>
                </c:pt>
                <c:pt idx="5">
                  <c:v>Outros</c:v>
                </c:pt>
                <c:pt idx="6">
                  <c:v>Pagamentos</c:v>
                </c:pt>
                <c:pt idx="7">
                  <c:v>Pet</c:v>
                </c:pt>
                <c:pt idx="8">
                  <c:v>Salário</c:v>
                </c:pt>
                <c:pt idx="9">
                  <c:v>Supermercado</c:v>
                </c:pt>
                <c:pt idx="10">
                  <c:v>Vestuário</c:v>
                </c:pt>
              </c:strCache>
            </c:strRef>
          </c:cat>
          <c:val>
            <c:numRef>
              <c:f>Extrato_Maio_Op1!$J$8:$J$19</c:f>
              <c:numCache>
                <c:formatCode>_("R$"* #,##0.00_);_("R$"* \(#,##0.00\);_("R$"* "-"??_);_(@_)</c:formatCode>
                <c:ptCount val="11"/>
                <c:pt idx="0">
                  <c:v>-255</c:v>
                </c:pt>
                <c:pt idx="1">
                  <c:v>-280</c:v>
                </c:pt>
                <c:pt idx="2">
                  <c:v>0</c:v>
                </c:pt>
                <c:pt idx="3">
                  <c:v>-150</c:v>
                </c:pt>
                <c:pt idx="4">
                  <c:v>-640</c:v>
                </c:pt>
                <c:pt idx="5">
                  <c:v>-60</c:v>
                </c:pt>
                <c:pt idx="6">
                  <c:v>-50</c:v>
                </c:pt>
                <c:pt idx="7">
                  <c:v>-50</c:v>
                </c:pt>
                <c:pt idx="8">
                  <c:v>0</c:v>
                </c:pt>
                <c:pt idx="9">
                  <c:v>-65</c:v>
                </c:pt>
                <c:pt idx="10">
                  <c:v>-350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9-4FD5-9A42-39B499E55399}"/>
            </c:ext>
          </c:extLst>
        </c:ser>
        <c:ser>
          <c:idx val="1"/>
          <c:order val="1"/>
          <c:tx>
            <c:strRef>
              <c:f>Extrato_Maio_Op1!$K$7</c:f>
              <c:strCache>
                <c:ptCount val="1"/>
                <c:pt idx="0">
                  <c:v>Crédito (R$)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Extrato_Maio_Op1!$I$8:$I$19</c:f>
              <c:strCache>
                <c:ptCount val="11"/>
                <c:pt idx="0">
                  <c:v>Alimentação</c:v>
                </c:pt>
                <c:pt idx="1">
                  <c:v>Automotivo</c:v>
                </c:pt>
                <c:pt idx="2">
                  <c:v>Bolsa de Estudos</c:v>
                </c:pt>
                <c:pt idx="3">
                  <c:v>Combustível</c:v>
                </c:pt>
                <c:pt idx="4">
                  <c:v>Contas Mensais</c:v>
                </c:pt>
                <c:pt idx="5">
                  <c:v>Outros</c:v>
                </c:pt>
                <c:pt idx="6">
                  <c:v>Pagamentos</c:v>
                </c:pt>
                <c:pt idx="7">
                  <c:v>Pet</c:v>
                </c:pt>
                <c:pt idx="8">
                  <c:v>Salário</c:v>
                </c:pt>
                <c:pt idx="9">
                  <c:v>Supermercado</c:v>
                </c:pt>
                <c:pt idx="10">
                  <c:v>Vestuário</c:v>
                </c:pt>
              </c:strCache>
            </c:strRef>
          </c:cat>
          <c:val>
            <c:numRef>
              <c:f>Extrato_Maio_Op1!$K$8:$K$19</c:f>
              <c:numCache>
                <c:formatCode>_("R$"* #,##0.00_);_("R$"* \(#,##0.00\);_("R$"*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1500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B9-4FD5-9A42-39B499E55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5937551"/>
        <c:axId val="2015912591"/>
        <c:axId val="0"/>
      </c:bar3DChart>
      <c:catAx>
        <c:axId val="2015937551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15912591"/>
        <c:crosses val="max"/>
        <c:auto val="1"/>
        <c:lblAlgn val="ctr"/>
        <c:lblOffset val="100"/>
        <c:noMultiLvlLbl val="0"/>
      </c:catAx>
      <c:valAx>
        <c:axId val="2015912591"/>
        <c:scaling>
          <c:orientation val="minMax"/>
          <c:max val="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15937551"/>
        <c:crosses val="autoZero"/>
        <c:crossBetween val="between"/>
        <c:majorUnit val="200"/>
        <c:min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[Exercício_13_Resolvido_v2_Segmentação.xlsx]Extrato_Maio_Op1!Tabela dinâmica3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Extrato_Maio_Op1!$J$7</c:f>
              <c:strCache>
                <c:ptCount val="1"/>
                <c:pt idx="0">
                  <c:v>Débito (R$)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Extrato_Maio_Op1!$I$8:$I$19</c:f>
              <c:strCache>
                <c:ptCount val="11"/>
                <c:pt idx="0">
                  <c:v>Alimentação</c:v>
                </c:pt>
                <c:pt idx="1">
                  <c:v>Automotivo</c:v>
                </c:pt>
                <c:pt idx="2">
                  <c:v>Bolsa de Estudos</c:v>
                </c:pt>
                <c:pt idx="3">
                  <c:v>Combustível</c:v>
                </c:pt>
                <c:pt idx="4">
                  <c:v>Contas Mensais</c:v>
                </c:pt>
                <c:pt idx="5">
                  <c:v>Outros</c:v>
                </c:pt>
                <c:pt idx="6">
                  <c:v>Pagamentos</c:v>
                </c:pt>
                <c:pt idx="7">
                  <c:v>Pet</c:v>
                </c:pt>
                <c:pt idx="8">
                  <c:v>Salário</c:v>
                </c:pt>
                <c:pt idx="9">
                  <c:v>Supermercado</c:v>
                </c:pt>
                <c:pt idx="10">
                  <c:v>Vestuário</c:v>
                </c:pt>
              </c:strCache>
            </c:strRef>
          </c:cat>
          <c:val>
            <c:numRef>
              <c:f>Extrato_Maio_Op1!$J$8:$J$19</c:f>
              <c:numCache>
                <c:formatCode>_("R$"* #,##0.00_);_("R$"* \(#,##0.00\);_("R$"* "-"??_);_(@_)</c:formatCode>
                <c:ptCount val="11"/>
                <c:pt idx="0">
                  <c:v>-255</c:v>
                </c:pt>
                <c:pt idx="1">
                  <c:v>-280</c:v>
                </c:pt>
                <c:pt idx="2">
                  <c:v>0</c:v>
                </c:pt>
                <c:pt idx="3">
                  <c:v>-150</c:v>
                </c:pt>
                <c:pt idx="4">
                  <c:v>-640</c:v>
                </c:pt>
                <c:pt idx="5">
                  <c:v>-60</c:v>
                </c:pt>
                <c:pt idx="6">
                  <c:v>-50</c:v>
                </c:pt>
                <c:pt idx="7">
                  <c:v>-50</c:v>
                </c:pt>
                <c:pt idx="8">
                  <c:v>0</c:v>
                </c:pt>
                <c:pt idx="9">
                  <c:v>-65</c:v>
                </c:pt>
                <c:pt idx="10">
                  <c:v>-350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DBF-B9F9-C819C636A55C}"/>
            </c:ext>
          </c:extLst>
        </c:ser>
        <c:ser>
          <c:idx val="1"/>
          <c:order val="1"/>
          <c:tx>
            <c:strRef>
              <c:f>Extrato_Maio_Op1!$K$7</c:f>
              <c:strCache>
                <c:ptCount val="1"/>
                <c:pt idx="0">
                  <c:v>Crédito (R$)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Extrato_Maio_Op1!$I$8:$I$19</c:f>
              <c:strCache>
                <c:ptCount val="11"/>
                <c:pt idx="0">
                  <c:v>Alimentação</c:v>
                </c:pt>
                <c:pt idx="1">
                  <c:v>Automotivo</c:v>
                </c:pt>
                <c:pt idx="2">
                  <c:v>Bolsa de Estudos</c:v>
                </c:pt>
                <c:pt idx="3">
                  <c:v>Combustível</c:v>
                </c:pt>
                <c:pt idx="4">
                  <c:v>Contas Mensais</c:v>
                </c:pt>
                <c:pt idx="5">
                  <c:v>Outros</c:v>
                </c:pt>
                <c:pt idx="6">
                  <c:v>Pagamentos</c:v>
                </c:pt>
                <c:pt idx="7">
                  <c:v>Pet</c:v>
                </c:pt>
                <c:pt idx="8">
                  <c:v>Salário</c:v>
                </c:pt>
                <c:pt idx="9">
                  <c:v>Supermercado</c:v>
                </c:pt>
                <c:pt idx="10">
                  <c:v>Vestuário</c:v>
                </c:pt>
              </c:strCache>
            </c:strRef>
          </c:cat>
          <c:val>
            <c:numRef>
              <c:f>Extrato_Maio_Op1!$K$8:$K$19</c:f>
              <c:numCache>
                <c:formatCode>_("R$"* #,##0.00_);_("R$"* \(#,##0.00\);_("R$"*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1500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22-4DBF-B9F9-C819C636A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5937551"/>
        <c:axId val="2015912591"/>
        <c:axId val="0"/>
      </c:bar3DChart>
      <c:catAx>
        <c:axId val="201593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15912591"/>
        <c:crosses val="autoZero"/>
        <c:auto val="1"/>
        <c:lblAlgn val="ctr"/>
        <c:lblOffset val="100"/>
        <c:noMultiLvlLbl val="0"/>
      </c:catAx>
      <c:valAx>
        <c:axId val="20159125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15937551"/>
        <c:crosses val="autoZero"/>
        <c:crossBetween val="between"/>
        <c:majorUnit val="400"/>
        <c:minorUnit val="2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437029</xdr:colOff>
      <xdr:row>26</xdr:row>
      <xdr:rowOff>0</xdr:rowOff>
    </xdr:from>
    <xdr:to>
      <xdr:col>21</xdr:col>
      <xdr:colOff>145854</xdr:colOff>
      <xdr:row>44</xdr:row>
      <xdr:rowOff>171000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EE9DD70-B593-4ECA-879B-A90BAF40A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437029</xdr:colOff>
      <xdr:row>6</xdr:row>
      <xdr:rowOff>0</xdr:rowOff>
    </xdr:from>
    <xdr:to>
      <xdr:col>21</xdr:col>
      <xdr:colOff>145854</xdr:colOff>
      <xdr:row>24</xdr:row>
      <xdr:rowOff>171000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9721A8E-3FB9-405F-BA56-9F1815681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0</xdr:colOff>
      <xdr:row>6</xdr:row>
      <xdr:rowOff>1</xdr:rowOff>
    </xdr:from>
    <xdr:to>
      <xdr:col>24</xdr:col>
      <xdr:colOff>589765</xdr:colOff>
      <xdr:row>26</xdr:row>
      <xdr:rowOff>118224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Data">
              <a:extLst>
                <a:ext uri="{FF2B5EF4-FFF2-40B4-BE49-F238E27FC236}">
                  <a16:creationId xmlns:a16="http://schemas.microsoft.com/office/drawing/2014/main" id="{D607207F-AFDF-4BA4-980D-5F631A0431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125765" y="1143001"/>
              <a:ext cx="1800000" cy="39282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25</xdr:col>
      <xdr:colOff>84045</xdr:colOff>
      <xdr:row>6</xdr:row>
      <xdr:rowOff>0</xdr:rowOff>
    </xdr:from>
    <xdr:to>
      <xdr:col>28</xdr:col>
      <xdr:colOff>68692</xdr:colOff>
      <xdr:row>26</xdr:row>
      <xdr:rowOff>117600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Tipo de Gasto">
              <a:extLst>
                <a:ext uri="{FF2B5EF4-FFF2-40B4-BE49-F238E27FC236}">
                  <a16:creationId xmlns:a16="http://schemas.microsoft.com/office/drawing/2014/main" id="{085443BA-7342-422F-ABD7-D8E1511BF3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Gas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025163" y="1143000"/>
              <a:ext cx="1800000" cy="392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Nodari" refreshedDate="44373.538815277781" createdVersion="7" refreshedVersion="7" minRefreshableVersion="3" recordCount="41" xr:uid="{96DAC08D-F08D-47A9-A666-D34148A261CB}">
  <cacheSource type="worksheet">
    <worksheetSource name="Tabela_Extrato_01"/>
  </cacheSource>
  <cacheFields count="6">
    <cacheField name="Data" numFmtId="14">
      <sharedItems containsSemiMixedTypes="0" containsNonDate="0" containsDate="1" containsString="0" minDate="2021-05-02T00:00:00" maxDate="2021-05-18T00:00:00" count="14"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7T00:00:00"/>
      </sharedItems>
    </cacheField>
    <cacheField name="Descrição" numFmtId="0">
      <sharedItems count="25">
        <s v="SUPERMERCADO EXTRA"/>
        <s v="MAC FEI"/>
        <s v="RESTAURANTE GOOD TASTE"/>
        <s v="AUTO POSTO MILÃO"/>
        <s v="ESFIRRARIA SANTISTA"/>
        <s v="CANTINA FELICIDADE"/>
        <s v="COMGÁS"/>
        <s v="PADARIA PÃO NA CHAPA"/>
        <s v="BOLSA DE ESTUDOS"/>
        <s v="ELETROPEDRO ENERGIA"/>
        <s v="SALÁRIO ESCOLA"/>
        <s v="SALÁRIO UNIVERSIDADE"/>
        <s v="FATURA DO CARTÃO DE CRÉDITO"/>
        <s v="PETSHOP"/>
        <s v="FAST FOOD"/>
        <s v="AUTO MECÂNICA"/>
        <s v="LAVA-RÁPIDO"/>
        <s v="SERVIÇO DE PEDÁGIO AUTOMÁTICO"/>
        <s v="TV E INTERNET"/>
        <s v="RECARGA DE CELULAR"/>
        <s v="LOJA DE ROUPAS"/>
        <s v="LOJA DE SAPATOS"/>
        <s v="TRANSFERÊNCIA PIX"/>
        <s v="CHOCOLATERIA"/>
        <s v="ESTACIONAMENTO"/>
      </sharedItems>
    </cacheField>
    <cacheField name="Crédito " numFmtId="164">
      <sharedItems containsSemiMixedTypes="0" containsString="0" containsNumber="1" containsInteger="1" minValue="0" maxValue="1000"/>
    </cacheField>
    <cacheField name="Débito" numFmtId="164">
      <sharedItems containsSemiMixedTypes="0" containsString="0" containsNumber="1" containsInteger="1" minValue="-200" maxValue="50"/>
    </cacheField>
    <cacheField name="Dia da Semana" numFmtId="0">
      <sharedItems/>
    </cacheField>
    <cacheField name="Tipo de Gasto" numFmtId="0">
      <sharedItems count="11">
        <s v="Supermercado"/>
        <s v="Alimentação"/>
        <s v="Combustível"/>
        <s v="Contas Mensais"/>
        <s v="Bolsa de Estudos"/>
        <s v="Salário"/>
        <s v="Pet"/>
        <s v="Automotivo"/>
        <s v="Outros"/>
        <s v="Vestuário"/>
        <s v="Pagamentos"/>
      </sharedItems>
    </cacheField>
  </cacheFields>
  <extLst>
    <ext xmlns:x14="http://schemas.microsoft.com/office/spreadsheetml/2009/9/main" uri="{725AE2AE-9491-48be-B2B4-4EB974FC3084}">
      <x14:pivotCacheDefinition pivotCacheId="136768313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x v="0"/>
    <n v="0"/>
    <n v="-35"/>
    <s v="Domingo"/>
    <x v="0"/>
  </r>
  <r>
    <x v="1"/>
    <x v="1"/>
    <n v="0"/>
    <n v="-4"/>
    <s v="Segunda-feira"/>
    <x v="1"/>
  </r>
  <r>
    <x v="1"/>
    <x v="2"/>
    <n v="0"/>
    <n v="-17"/>
    <s v="Segunda-feira"/>
    <x v="1"/>
  </r>
  <r>
    <x v="1"/>
    <x v="3"/>
    <n v="0"/>
    <n v="-100"/>
    <s v="Segunda-feira"/>
    <x v="2"/>
  </r>
  <r>
    <x v="2"/>
    <x v="1"/>
    <n v="0"/>
    <n v="-15"/>
    <s v="Terça-feira"/>
    <x v="1"/>
  </r>
  <r>
    <x v="3"/>
    <x v="4"/>
    <n v="0"/>
    <n v="-13"/>
    <s v="Quarta-feira"/>
    <x v="1"/>
  </r>
  <r>
    <x v="3"/>
    <x v="5"/>
    <n v="0"/>
    <n v="-2"/>
    <s v="Quarta-feira"/>
    <x v="1"/>
  </r>
  <r>
    <x v="3"/>
    <x v="2"/>
    <n v="0"/>
    <n v="-16"/>
    <s v="Quarta-feira"/>
    <x v="1"/>
  </r>
  <r>
    <x v="3"/>
    <x v="6"/>
    <n v="0"/>
    <n v="-10"/>
    <s v="Quarta-feira"/>
    <x v="3"/>
  </r>
  <r>
    <x v="4"/>
    <x v="2"/>
    <n v="0"/>
    <n v="-12"/>
    <s v="Quinta-feira"/>
    <x v="1"/>
  </r>
  <r>
    <x v="4"/>
    <x v="7"/>
    <n v="0"/>
    <n v="-17"/>
    <s v="Quinta-feira"/>
    <x v="1"/>
  </r>
  <r>
    <x v="5"/>
    <x v="2"/>
    <n v="0"/>
    <n v="-14"/>
    <s v="Sexta-feira"/>
    <x v="1"/>
  </r>
  <r>
    <x v="5"/>
    <x v="8"/>
    <n v="500"/>
    <n v="0"/>
    <s v="Sexta-feira"/>
    <x v="4"/>
  </r>
  <r>
    <x v="5"/>
    <x v="9"/>
    <n v="0"/>
    <n v="-80"/>
    <s v="Sexta-feira"/>
    <x v="3"/>
  </r>
  <r>
    <x v="5"/>
    <x v="10"/>
    <n v="1000"/>
    <n v="0"/>
    <s v="Sexta-feira"/>
    <x v="5"/>
  </r>
  <r>
    <x v="5"/>
    <x v="11"/>
    <n v="500"/>
    <n v="0"/>
    <s v="Sexta-feira"/>
    <x v="5"/>
  </r>
  <r>
    <x v="6"/>
    <x v="3"/>
    <n v="0"/>
    <n v="-50"/>
    <s v="Sábado"/>
    <x v="2"/>
  </r>
  <r>
    <x v="6"/>
    <x v="2"/>
    <n v="0"/>
    <n v="-15"/>
    <s v="Sábado"/>
    <x v="1"/>
  </r>
  <r>
    <x v="7"/>
    <x v="12"/>
    <n v="0"/>
    <n v="-150"/>
    <s v="Domingo"/>
    <x v="3"/>
  </r>
  <r>
    <x v="8"/>
    <x v="13"/>
    <n v="0"/>
    <n v="50"/>
    <s v="Segunda-feira"/>
    <x v="6"/>
  </r>
  <r>
    <x v="8"/>
    <x v="14"/>
    <n v="0"/>
    <n v="-30"/>
    <s v="Segunda-feira"/>
    <x v="1"/>
  </r>
  <r>
    <x v="8"/>
    <x v="2"/>
    <n v="0"/>
    <n v="-18"/>
    <s v="Segunda-feira"/>
    <x v="1"/>
  </r>
  <r>
    <x v="8"/>
    <x v="1"/>
    <n v="0"/>
    <n v="-15"/>
    <s v="Segunda-feira"/>
    <x v="1"/>
  </r>
  <r>
    <x v="8"/>
    <x v="4"/>
    <n v="0"/>
    <n v="-10"/>
    <s v="Segunda-feira"/>
    <x v="1"/>
  </r>
  <r>
    <x v="8"/>
    <x v="1"/>
    <n v="0"/>
    <n v="-12"/>
    <s v="Segunda-feira"/>
    <x v="1"/>
  </r>
  <r>
    <x v="8"/>
    <x v="15"/>
    <n v="0"/>
    <n v="-200"/>
    <s v="Segunda-feira"/>
    <x v="7"/>
  </r>
  <r>
    <x v="8"/>
    <x v="16"/>
    <n v="0"/>
    <n v="-80"/>
    <s v="Segunda-feira"/>
    <x v="7"/>
  </r>
  <r>
    <x v="8"/>
    <x v="17"/>
    <n v="0"/>
    <n v="-200"/>
    <s v="Segunda-feira"/>
    <x v="3"/>
  </r>
  <r>
    <x v="8"/>
    <x v="18"/>
    <n v="0"/>
    <n v="-200"/>
    <s v="Segunda-feira"/>
    <x v="3"/>
  </r>
  <r>
    <x v="8"/>
    <x v="19"/>
    <n v="0"/>
    <n v="-50"/>
    <s v="Segunda-feira"/>
    <x v="8"/>
  </r>
  <r>
    <x v="8"/>
    <x v="13"/>
    <n v="0"/>
    <n v="-100"/>
    <s v="Segunda-feira"/>
    <x v="6"/>
  </r>
  <r>
    <x v="9"/>
    <x v="2"/>
    <n v="0"/>
    <n v="-15"/>
    <s v="Terça-feira"/>
    <x v="1"/>
  </r>
  <r>
    <x v="9"/>
    <x v="7"/>
    <n v="0"/>
    <n v="-5"/>
    <s v="Terça-feira"/>
    <x v="1"/>
  </r>
  <r>
    <x v="10"/>
    <x v="4"/>
    <n v="0"/>
    <n v="-13"/>
    <s v="Quarta-feira"/>
    <x v="1"/>
  </r>
  <r>
    <x v="10"/>
    <x v="20"/>
    <n v="0"/>
    <n v="-150"/>
    <s v="Quarta-feira"/>
    <x v="9"/>
  </r>
  <r>
    <x v="11"/>
    <x v="2"/>
    <n v="0"/>
    <n v="-11"/>
    <s v="Quinta-feira"/>
    <x v="1"/>
  </r>
  <r>
    <x v="11"/>
    <x v="21"/>
    <n v="0"/>
    <n v="-200"/>
    <s v="Quinta-feira"/>
    <x v="9"/>
  </r>
  <r>
    <x v="12"/>
    <x v="22"/>
    <n v="0"/>
    <n v="-50"/>
    <s v="Sexta-feira"/>
    <x v="10"/>
  </r>
  <r>
    <x v="13"/>
    <x v="23"/>
    <n v="0"/>
    <n v="-1"/>
    <s v="Segunda-feira"/>
    <x v="1"/>
  </r>
  <r>
    <x v="13"/>
    <x v="24"/>
    <n v="0"/>
    <n v="-10"/>
    <s v="Segunda-feira"/>
    <x v="8"/>
  </r>
  <r>
    <x v="13"/>
    <x v="0"/>
    <n v="0"/>
    <n v="-30"/>
    <s v="Segunda-feira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C505DD-174A-477F-95C3-9C348F7879CE}" name="Tabela dinâmica3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4" rowHeaderCaption="Discriminação">
  <location ref="I7:K19" firstHeaderRow="0" firstDataRow="1" firstDataCol="1"/>
  <pivotFields count="6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26">
        <item x="15"/>
        <item x="3"/>
        <item x="8"/>
        <item x="5"/>
        <item x="23"/>
        <item x="6"/>
        <item x="9"/>
        <item x="4"/>
        <item x="24"/>
        <item x="14"/>
        <item x="12"/>
        <item x="16"/>
        <item x="20"/>
        <item x="21"/>
        <item x="1"/>
        <item x="7"/>
        <item x="13"/>
        <item x="19"/>
        <item x="2"/>
        <item x="10"/>
        <item x="11"/>
        <item x="17"/>
        <item x="0"/>
        <item x="22"/>
        <item x="18"/>
        <item t="default"/>
      </items>
    </pivotField>
    <pivotField dataField="1" numFmtId="164" showAll="0"/>
    <pivotField dataField="1" numFmtId="164" showAll="0"/>
    <pivotField showAll="0"/>
    <pivotField axis="axisRow" showAll="0">
      <items count="12">
        <item sd="0" x="1"/>
        <item sd="0" x="7"/>
        <item sd="0" x="4"/>
        <item sd="0" x="2"/>
        <item sd="0" x="3"/>
        <item sd="0" x="8"/>
        <item sd="0" x="10"/>
        <item sd="0" x="6"/>
        <item sd="0" x="5"/>
        <item sd="0" x="0"/>
        <item sd="0" x="9"/>
        <item t="default" sd="0"/>
      </items>
    </pivotField>
  </pivotFields>
  <rowFields count="2">
    <field x="5"/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Débito (R$)" fld="3" baseField="5" baseItem="0" numFmtId="44"/>
    <dataField name="Crédito (R$)" fld="2" baseField="5" baseItem="0" numFmtId="44"/>
  </dataFields>
  <formats count="13">
    <format dxfId="234">
      <pivotArea field="5" type="button" dataOnly="0" labelOnly="1" outline="0" axis="axisRow" fieldPosition="0"/>
    </format>
    <format dxfId="23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6">
      <pivotArea field="5" type="button" dataOnly="0" labelOnly="1" outline="0" axis="axisRow" fieldPosition="0"/>
    </format>
    <format dxfId="23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8">
      <pivotArea dataOnly="0" fieldPosition="0">
        <references count="1">
          <reference field="5" count="0"/>
        </references>
      </pivotArea>
    </format>
    <format dxfId="239">
      <pivotArea dataOnly="0" grandRow="1" axis="axisRow" fieldPosition="0"/>
    </format>
    <format dxfId="240">
      <pivotArea dataOnly="0" labelOnly="1" grandRow="1" outline="0" fieldPosition="0"/>
    </format>
    <format dxfId="241">
      <pivotArea type="all" dataOnly="0" outline="0" fieldPosition="0"/>
    </format>
    <format dxfId="242">
      <pivotArea outline="0" collapsedLevelsAreSubtotals="1" fieldPosition="0"/>
    </format>
    <format dxfId="243">
      <pivotArea field="5" type="button" dataOnly="0" labelOnly="1" outline="0" axis="axisRow" fieldPosition="0"/>
    </format>
    <format dxfId="244">
      <pivotArea dataOnly="0" labelOnly="1" fieldPosition="0">
        <references count="1">
          <reference field="5" count="0"/>
        </references>
      </pivotArea>
    </format>
    <format dxfId="245">
      <pivotArea dataOnly="0" labelOnly="1" grandRow="1" outline="0" fieldPosition="0"/>
    </format>
    <format dxfId="24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6"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" xr10:uid="{9B6EF3E9-0CB3-4F4A-ACB2-D76F20503580}" sourceName="Data">
  <pivotTables>
    <pivotTable tabId="4" name="Tabela dinâmica3"/>
  </pivotTables>
  <data>
    <tabular pivotCacheId="1367683132">
      <items count="14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_de_Gasto" xr10:uid="{2970C761-7854-4973-8316-C554F89F69CA}" sourceName="Tipo de Gasto">
  <pivotTables>
    <pivotTable tabId="4" name="Tabela dinâmica3"/>
  </pivotTables>
  <data>
    <tabular pivotCacheId="1367683132">
      <items count="11">
        <i x="1" s="1"/>
        <i x="7" s="1"/>
        <i x="4" s="1"/>
        <i x="2" s="1"/>
        <i x="3" s="1"/>
        <i x="8" s="1"/>
        <i x="10" s="1"/>
        <i x="6" s="1"/>
        <i x="5" s="1"/>
        <i x="0" s="1"/>
        <i x="9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" xr10:uid="{8E2F2AEB-6F51-49A4-9474-24128D300C83}" cache="SegmentaçãodeDados_Data" caption="Data" rowHeight="225425"/>
  <slicer name="Tipo de Gasto" xr10:uid="{3BCED210-5EA9-42C2-8801-33294A974CA9}" cache="SegmentaçãodeDados_Tipo_de_Gasto" caption="Tipo de Gasto" rowHeight="22542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804E90-8B99-4423-84D1-0914434122C6}" name="Tabela_Extrato_01" displayName="Tabela_Extrato_01" ref="B7:G48" totalsRowShown="0" headerRowDxfId="946" dataDxfId="944" headerRowBorderDxfId="945" tableBorderDxfId="943" totalsRowBorderDxfId="942">
  <autoFilter ref="B7:G48" xr:uid="{E9804E90-8B99-4423-84D1-0914434122C6}"/>
  <tableColumns count="6">
    <tableColumn id="1" xr3:uid="{BA380CAB-A91B-4EAE-BC55-F3C0C31E46D5}" name="Data" dataDxfId="941"/>
    <tableColumn id="2" xr3:uid="{44712DE4-F1B4-423D-AABE-C798B27B9980}" name="Descrição" dataDxfId="940"/>
    <tableColumn id="3" xr3:uid="{E01700E9-AE6E-40F7-927D-5D1F715E0E2D}" name="Crédito " dataDxfId="939"/>
    <tableColumn id="4" xr3:uid="{45369381-F4C3-4887-848E-D49C41FF3368}" name="Débito" dataDxfId="938"/>
    <tableColumn id="5" xr3:uid="{B2223081-AED5-48F7-951D-5DF5B4B9F19E}" name="Dia da Semana" dataDxfId="937">
      <calculatedColumnFormula>HLOOKUP(WEEKDAY(B8),'Banco de Dados'!$B$3:$H$4,2,FALSE)</calculatedColumnFormula>
    </tableColumn>
    <tableColumn id="6" xr3:uid="{F544FC92-A12E-4B68-8BDD-A70706E7A148}" name="Tipo de Gasto" dataDxfId="936">
      <calculatedColumnFormula>VLOOKUP(C8,'Banco de Dados'!$J$4:$K$100,2,FALSE)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BE18B58-7306-4B79-9AA8-D17391F1BEC6}" name="Tabela_Extrato_02" displayName="Tabela_Extrato_02" ref="B7:G48" totalsRowShown="0" headerRowDxfId="933" dataDxfId="931" headerRowBorderDxfId="932" tableBorderDxfId="930" totalsRowBorderDxfId="929">
  <autoFilter ref="B7:G48" xr:uid="{E9804E90-8B99-4423-84D1-0914434122C6}"/>
  <tableColumns count="6">
    <tableColumn id="1" xr3:uid="{EBE4E812-7A85-4895-A376-5E2A0371D917}" name="Data" dataDxfId="928"/>
    <tableColumn id="2" xr3:uid="{D6BF6D50-1FAE-4BF0-9B93-D7D8C7381068}" name="Descrição" dataDxfId="927"/>
    <tableColumn id="3" xr3:uid="{BFE594A5-644A-40E0-BFD5-17A81E333DCA}" name="Crédito " dataDxfId="926"/>
    <tableColumn id="4" xr3:uid="{50DF6807-BFA0-44D7-A69C-B48878D0A615}" name="Débito" dataDxfId="925"/>
    <tableColumn id="5" xr3:uid="{D922DC37-74B8-4EEC-93BB-7222A0A5C820}" name="Dia da Semana" dataDxfId="924">
      <calculatedColumnFormula>HLOOKUP(WEEKDAY(B8),'Banco de Dados'!$B$3:$H$4,2,FALSE)</calculatedColumnFormula>
    </tableColumn>
    <tableColumn id="6" xr3:uid="{2B438A7B-947A-4629-97A4-D007740D8F21}" name="Tipo de Gasto" dataDxfId="923">
      <calculatedColumnFormula>VLOOKUP(C8,'Banco de Dados'!$J$4:$K$100,2,FALSE)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1E91-90DC-40B9-99DE-2E59AB4FA8F1}">
  <dimension ref="B1:K48"/>
  <sheetViews>
    <sheetView showGridLines="0" tabSelected="1" zoomScale="85" zoomScaleNormal="85" workbookViewId="0"/>
  </sheetViews>
  <sheetFormatPr defaultRowHeight="15" customHeight="1" x14ac:dyDescent="0.2"/>
  <cols>
    <col min="1" max="1" width="9.140625" style="21"/>
    <col min="2" max="2" width="13.42578125" style="21" bestFit="1" customWidth="1"/>
    <col min="3" max="3" width="42.5703125" style="21" bestFit="1" customWidth="1"/>
    <col min="4" max="5" width="15.7109375" style="21" customWidth="1"/>
    <col min="6" max="7" width="20" style="21" customWidth="1"/>
    <col min="8" max="8" width="9.140625" style="21"/>
    <col min="9" max="9" width="24" style="21" bestFit="1" customWidth="1"/>
    <col min="10" max="11" width="16.140625" style="21" bestFit="1" customWidth="1"/>
    <col min="12" max="16384" width="9.140625" style="21"/>
  </cols>
  <sheetData>
    <row r="1" spans="2:11" ht="15" customHeight="1" thickBot="1" x14ac:dyDescent="0.25"/>
    <row r="2" spans="2:11" ht="15" customHeight="1" thickBot="1" x14ac:dyDescent="0.25">
      <c r="B2" s="45" t="s">
        <v>35</v>
      </c>
      <c r="C2" s="46"/>
    </row>
    <row r="3" spans="2:11" ht="15" customHeight="1" x14ac:dyDescent="0.2">
      <c r="B3" s="4" t="s">
        <v>36</v>
      </c>
      <c r="C3" s="7" t="s">
        <v>37</v>
      </c>
    </row>
    <row r="4" spans="2:11" ht="15" customHeight="1" x14ac:dyDescent="0.2">
      <c r="B4" s="5" t="s">
        <v>38</v>
      </c>
      <c r="C4" s="8" t="s">
        <v>39</v>
      </c>
    </row>
    <row r="5" spans="2:11" ht="15" customHeight="1" thickBot="1" x14ac:dyDescent="0.25">
      <c r="B5" s="6" t="s">
        <v>40</v>
      </c>
      <c r="C5" s="9" t="s">
        <v>41</v>
      </c>
    </row>
    <row r="7" spans="2:11" ht="15" customHeight="1" x14ac:dyDescent="0.2">
      <c r="B7" s="14" t="s">
        <v>63</v>
      </c>
      <c r="C7" s="1" t="s">
        <v>51</v>
      </c>
      <c r="D7" s="1" t="s">
        <v>62</v>
      </c>
      <c r="E7" s="1" t="s">
        <v>4</v>
      </c>
      <c r="F7" s="1" t="s">
        <v>1</v>
      </c>
      <c r="G7" s="15" t="s">
        <v>2</v>
      </c>
      <c r="I7" s="34" t="s">
        <v>58</v>
      </c>
      <c r="J7" s="13" t="s">
        <v>65</v>
      </c>
      <c r="K7" s="13" t="s">
        <v>64</v>
      </c>
    </row>
    <row r="8" spans="2:11" ht="15" customHeight="1" x14ac:dyDescent="0.2">
      <c r="B8" s="22">
        <v>44318</v>
      </c>
      <c r="C8" s="23" t="s">
        <v>12</v>
      </c>
      <c r="D8" s="24">
        <v>0</v>
      </c>
      <c r="E8" s="24">
        <v>-35</v>
      </c>
      <c r="F8" s="2" t="str">
        <f>HLOOKUP(WEEKDAY(B8),'Banco de Dados'!$B$3:$H$4,2,FALSE)</f>
        <v>Domingo</v>
      </c>
      <c r="G8" s="11" t="str">
        <f>VLOOKUP(C8,'Banco de Dados'!$J$4:$K$100,2,FALSE)</f>
        <v>Supermercado</v>
      </c>
      <c r="I8" s="35" t="s">
        <v>5</v>
      </c>
      <c r="J8" s="29">
        <v>-255</v>
      </c>
      <c r="K8" s="29">
        <v>0</v>
      </c>
    </row>
    <row r="9" spans="2:11" ht="15" customHeight="1" x14ac:dyDescent="0.2">
      <c r="B9" s="22">
        <v>44319</v>
      </c>
      <c r="C9" s="23" t="s">
        <v>13</v>
      </c>
      <c r="D9" s="24">
        <v>0</v>
      </c>
      <c r="E9" s="24">
        <v>-4</v>
      </c>
      <c r="F9" s="2" t="str">
        <f>HLOOKUP(WEEKDAY(B9),'Banco de Dados'!$B$3:$H$4,2,FALSE)</f>
        <v>Segunda-feira</v>
      </c>
      <c r="G9" s="11" t="str">
        <f>VLOOKUP(C9,'Banco de Dados'!$J$4:$K$100,2,FALSE)</f>
        <v>Alimentação</v>
      </c>
      <c r="I9" s="35" t="s">
        <v>55</v>
      </c>
      <c r="J9" s="29">
        <v>-280</v>
      </c>
      <c r="K9" s="29">
        <v>0</v>
      </c>
    </row>
    <row r="10" spans="2:11" ht="15" customHeight="1" x14ac:dyDescent="0.2">
      <c r="B10" s="22">
        <v>44319</v>
      </c>
      <c r="C10" s="23" t="s">
        <v>14</v>
      </c>
      <c r="D10" s="24">
        <v>0</v>
      </c>
      <c r="E10" s="24">
        <v>-17</v>
      </c>
      <c r="F10" s="2" t="str">
        <f>HLOOKUP(WEEKDAY(B10),'Banco de Dados'!$B$3:$H$4,2,FALSE)</f>
        <v>Segunda-feira</v>
      </c>
      <c r="G10" s="11" t="str">
        <f>VLOOKUP(C10,'Banco de Dados'!$J$4:$K$100,2,FALSE)</f>
        <v>Alimentação</v>
      </c>
      <c r="I10" s="35" t="s">
        <v>11</v>
      </c>
      <c r="J10" s="29">
        <v>0</v>
      </c>
      <c r="K10" s="29">
        <v>500</v>
      </c>
    </row>
    <row r="11" spans="2:11" ht="15" customHeight="1" x14ac:dyDescent="0.2">
      <c r="B11" s="22">
        <v>44319</v>
      </c>
      <c r="C11" s="23" t="s">
        <v>15</v>
      </c>
      <c r="D11" s="24">
        <v>0</v>
      </c>
      <c r="E11" s="24">
        <v>-100</v>
      </c>
      <c r="F11" s="2" t="str">
        <f>HLOOKUP(WEEKDAY(B11),'Banco de Dados'!$B$3:$H$4,2,FALSE)</f>
        <v>Segunda-feira</v>
      </c>
      <c r="G11" s="11" t="str">
        <f>VLOOKUP(C11,'Banco de Dados'!$J$4:$K$100,2,FALSE)</f>
        <v>Combustível</v>
      </c>
      <c r="I11" s="35" t="s">
        <v>9</v>
      </c>
      <c r="J11" s="29">
        <v>-150</v>
      </c>
      <c r="K11" s="29">
        <v>0</v>
      </c>
    </row>
    <row r="12" spans="2:11" ht="15" customHeight="1" x14ac:dyDescent="0.2">
      <c r="B12" s="22">
        <v>44320</v>
      </c>
      <c r="C12" s="23" t="s">
        <v>13</v>
      </c>
      <c r="D12" s="24">
        <v>0</v>
      </c>
      <c r="E12" s="24">
        <v>-15</v>
      </c>
      <c r="F12" s="2" t="str">
        <f>HLOOKUP(WEEKDAY(B12),'Banco de Dados'!$B$3:$H$4,2,FALSE)</f>
        <v>Terça-feira</v>
      </c>
      <c r="G12" s="11" t="str">
        <f>VLOOKUP(C12,'Banco de Dados'!$J$4:$K$100,2,FALSE)</f>
        <v>Alimentação</v>
      </c>
      <c r="I12" s="35" t="s">
        <v>6</v>
      </c>
      <c r="J12" s="29">
        <v>-640</v>
      </c>
      <c r="K12" s="29">
        <v>0</v>
      </c>
    </row>
    <row r="13" spans="2:11" ht="15" customHeight="1" x14ac:dyDescent="0.2">
      <c r="B13" s="22">
        <v>44321</v>
      </c>
      <c r="C13" s="23" t="s">
        <v>16</v>
      </c>
      <c r="D13" s="24">
        <v>0</v>
      </c>
      <c r="E13" s="24">
        <v>-13</v>
      </c>
      <c r="F13" s="2" t="str">
        <f>HLOOKUP(WEEKDAY(B13),'Banco de Dados'!$B$3:$H$4,2,FALSE)</f>
        <v>Quarta-feira</v>
      </c>
      <c r="G13" s="11" t="str">
        <f>VLOOKUP(C13,'Banco de Dados'!$J$4:$K$100,2,FALSE)</f>
        <v>Alimentação</v>
      </c>
      <c r="I13" s="35" t="s">
        <v>7</v>
      </c>
      <c r="J13" s="29">
        <v>-60</v>
      </c>
      <c r="K13" s="29">
        <v>0</v>
      </c>
    </row>
    <row r="14" spans="2:11" ht="15" customHeight="1" x14ac:dyDescent="0.2">
      <c r="B14" s="22">
        <v>44321</v>
      </c>
      <c r="C14" s="23" t="s">
        <v>17</v>
      </c>
      <c r="D14" s="24">
        <v>0</v>
      </c>
      <c r="E14" s="24">
        <v>-2</v>
      </c>
      <c r="F14" s="2" t="str">
        <f>HLOOKUP(WEEKDAY(B14),'Banco de Dados'!$B$3:$H$4,2,FALSE)</f>
        <v>Quarta-feira</v>
      </c>
      <c r="G14" s="11" t="str">
        <f>VLOOKUP(C14,'Banco de Dados'!$J$4:$K$100,2,FALSE)</f>
        <v>Alimentação</v>
      </c>
      <c r="I14" s="35" t="s">
        <v>57</v>
      </c>
      <c r="J14" s="29">
        <v>-50</v>
      </c>
      <c r="K14" s="29">
        <v>0</v>
      </c>
    </row>
    <row r="15" spans="2:11" ht="15" customHeight="1" x14ac:dyDescent="0.2">
      <c r="B15" s="22">
        <v>44321</v>
      </c>
      <c r="C15" s="23" t="s">
        <v>14</v>
      </c>
      <c r="D15" s="24">
        <v>0</v>
      </c>
      <c r="E15" s="24">
        <v>-16</v>
      </c>
      <c r="F15" s="2" t="str">
        <f>HLOOKUP(WEEKDAY(B15),'Banco de Dados'!$B$3:$H$4,2,FALSE)</f>
        <v>Quarta-feira</v>
      </c>
      <c r="G15" s="11" t="str">
        <f>VLOOKUP(C15,'Banco de Dados'!$J$4:$K$100,2,FALSE)</f>
        <v>Alimentação</v>
      </c>
      <c r="I15" s="35" t="s">
        <v>54</v>
      </c>
      <c r="J15" s="29">
        <v>-50</v>
      </c>
      <c r="K15" s="29">
        <v>0</v>
      </c>
    </row>
    <row r="16" spans="2:11" ht="15" customHeight="1" x14ac:dyDescent="0.2">
      <c r="B16" s="22">
        <v>44321</v>
      </c>
      <c r="C16" s="23" t="s">
        <v>21</v>
      </c>
      <c r="D16" s="24">
        <v>0</v>
      </c>
      <c r="E16" s="24">
        <v>-10</v>
      </c>
      <c r="F16" s="2" t="str">
        <f>HLOOKUP(WEEKDAY(B16),'Banco de Dados'!$B$3:$H$4,2,FALSE)</f>
        <v>Quarta-feira</v>
      </c>
      <c r="G16" s="11" t="str">
        <f>VLOOKUP(C16,'Banco de Dados'!$J$4:$K$100,2,FALSE)</f>
        <v>Contas Mensais</v>
      </c>
      <c r="I16" s="35" t="s">
        <v>53</v>
      </c>
      <c r="J16" s="29">
        <v>0</v>
      </c>
      <c r="K16" s="29">
        <v>1500</v>
      </c>
    </row>
    <row r="17" spans="2:11" ht="15" customHeight="1" x14ac:dyDescent="0.2">
      <c r="B17" s="22">
        <v>44322</v>
      </c>
      <c r="C17" s="23" t="s">
        <v>14</v>
      </c>
      <c r="D17" s="24">
        <v>0</v>
      </c>
      <c r="E17" s="24">
        <v>-12</v>
      </c>
      <c r="F17" s="2" t="str">
        <f>HLOOKUP(WEEKDAY(B17),'Banco de Dados'!$B$3:$H$4,2,FALSE)</f>
        <v>Quinta-feira</v>
      </c>
      <c r="G17" s="11" t="str">
        <f>VLOOKUP(C17,'Banco de Dados'!$J$4:$K$100,2,FALSE)</f>
        <v>Alimentação</v>
      </c>
      <c r="I17" s="35" t="s">
        <v>8</v>
      </c>
      <c r="J17" s="29">
        <v>-65</v>
      </c>
      <c r="K17" s="29">
        <v>0</v>
      </c>
    </row>
    <row r="18" spans="2:11" ht="15" customHeight="1" x14ac:dyDescent="0.2">
      <c r="B18" s="22">
        <v>44322</v>
      </c>
      <c r="C18" s="23" t="s">
        <v>18</v>
      </c>
      <c r="D18" s="24">
        <v>0</v>
      </c>
      <c r="E18" s="24">
        <v>-17</v>
      </c>
      <c r="F18" s="2" t="str">
        <f>HLOOKUP(WEEKDAY(B18),'Banco de Dados'!$B$3:$H$4,2,FALSE)</f>
        <v>Quinta-feira</v>
      </c>
      <c r="G18" s="11" t="str">
        <f>VLOOKUP(C18,'Banco de Dados'!$J$4:$K$100,2,FALSE)</f>
        <v>Alimentação</v>
      </c>
      <c r="I18" s="35" t="s">
        <v>56</v>
      </c>
      <c r="J18" s="29">
        <v>-350</v>
      </c>
      <c r="K18" s="29">
        <v>0</v>
      </c>
    </row>
    <row r="19" spans="2:11" ht="15" customHeight="1" x14ac:dyDescent="0.2">
      <c r="B19" s="22">
        <v>44323</v>
      </c>
      <c r="C19" s="23" t="s">
        <v>14</v>
      </c>
      <c r="D19" s="24">
        <v>0</v>
      </c>
      <c r="E19" s="24">
        <v>-14</v>
      </c>
      <c r="F19" s="2" t="str">
        <f>HLOOKUP(WEEKDAY(B19),'Banco de Dados'!$B$3:$H$4,2,FALSE)</f>
        <v>Sexta-feira</v>
      </c>
      <c r="G19" s="11" t="str">
        <f>VLOOKUP(C19,'Banco de Dados'!$J$4:$K$100,2,FALSE)</f>
        <v>Alimentação</v>
      </c>
      <c r="I19" s="13" t="s">
        <v>59</v>
      </c>
      <c r="J19" s="29">
        <v>-1900</v>
      </c>
      <c r="K19" s="29">
        <v>2000</v>
      </c>
    </row>
    <row r="20" spans="2:11" ht="15" customHeight="1" x14ac:dyDescent="0.2">
      <c r="B20" s="22">
        <v>44323</v>
      </c>
      <c r="C20" s="23" t="s">
        <v>19</v>
      </c>
      <c r="D20" s="24">
        <v>500</v>
      </c>
      <c r="E20" s="24">
        <v>0</v>
      </c>
      <c r="F20" s="2" t="str">
        <f>HLOOKUP(WEEKDAY(B20),'Banco de Dados'!$B$3:$H$4,2,FALSE)</f>
        <v>Sexta-feira</v>
      </c>
      <c r="G20" s="11" t="str">
        <f>VLOOKUP(C20,'Banco de Dados'!$J$4:$K$100,2,FALSE)</f>
        <v>Bolsa de Estudos</v>
      </c>
      <c r="I20"/>
      <c r="J20"/>
      <c r="K20"/>
    </row>
    <row r="21" spans="2:11" ht="15" customHeight="1" x14ac:dyDescent="0.2">
      <c r="B21" s="22">
        <v>44323</v>
      </c>
      <c r="C21" s="23" t="s">
        <v>42</v>
      </c>
      <c r="D21" s="24">
        <v>0</v>
      </c>
      <c r="E21" s="24">
        <v>-80</v>
      </c>
      <c r="F21" s="2" t="str">
        <f>HLOOKUP(WEEKDAY(B21),'Banco de Dados'!$B$3:$H$4,2,FALSE)</f>
        <v>Sexta-feira</v>
      </c>
      <c r="G21" s="11" t="str">
        <f>VLOOKUP(C21,'Banco de Dados'!$J$4:$K$100,2,FALSE)</f>
        <v>Contas Mensais</v>
      </c>
      <c r="I21"/>
      <c r="J21"/>
      <c r="K21"/>
    </row>
    <row r="22" spans="2:11" ht="15" customHeight="1" x14ac:dyDescent="0.2">
      <c r="B22" s="22">
        <v>44323</v>
      </c>
      <c r="C22" s="23" t="s">
        <v>20</v>
      </c>
      <c r="D22" s="24">
        <v>1000</v>
      </c>
      <c r="E22" s="24">
        <v>0</v>
      </c>
      <c r="F22" s="2" t="str">
        <f>HLOOKUP(WEEKDAY(B22),'Banco de Dados'!$B$3:$H$4,2,FALSE)</f>
        <v>Sexta-feira</v>
      </c>
      <c r="G22" s="11" t="str">
        <f>VLOOKUP(C22,'Banco de Dados'!$J$4:$K$100,2,FALSE)</f>
        <v>Salário</v>
      </c>
      <c r="I22"/>
      <c r="J22"/>
      <c r="K22"/>
    </row>
    <row r="23" spans="2:11" ht="15" customHeight="1" x14ac:dyDescent="0.2">
      <c r="B23" s="22">
        <v>44323</v>
      </c>
      <c r="C23" s="23" t="s">
        <v>22</v>
      </c>
      <c r="D23" s="24">
        <v>500</v>
      </c>
      <c r="E23" s="24">
        <v>0</v>
      </c>
      <c r="F23" s="2" t="str">
        <f>HLOOKUP(WEEKDAY(B23),'Banco de Dados'!$B$3:$H$4,2,FALSE)</f>
        <v>Sexta-feira</v>
      </c>
      <c r="G23" s="11" t="str">
        <f>VLOOKUP(C23,'Banco de Dados'!$J$4:$K$100,2,FALSE)</f>
        <v>Salário</v>
      </c>
      <c r="I23"/>
      <c r="J23"/>
      <c r="K23"/>
    </row>
    <row r="24" spans="2:11" ht="15" customHeight="1" x14ac:dyDescent="0.2">
      <c r="B24" s="22">
        <v>44324</v>
      </c>
      <c r="C24" s="23" t="s">
        <v>15</v>
      </c>
      <c r="D24" s="24">
        <v>0</v>
      </c>
      <c r="E24" s="24">
        <v>-50</v>
      </c>
      <c r="F24" s="2" t="str">
        <f>HLOOKUP(WEEKDAY(B24),'Banco de Dados'!$B$3:$H$4,2,FALSE)</f>
        <v>Sábado</v>
      </c>
      <c r="G24" s="11" t="str">
        <f>VLOOKUP(C24,'Banco de Dados'!$J$4:$K$100,2,FALSE)</f>
        <v>Combustível</v>
      </c>
      <c r="I24"/>
      <c r="J24"/>
      <c r="K24"/>
    </row>
    <row r="25" spans="2:11" ht="15" customHeight="1" x14ac:dyDescent="0.2">
      <c r="B25" s="22">
        <v>44324</v>
      </c>
      <c r="C25" s="23" t="s">
        <v>14</v>
      </c>
      <c r="D25" s="24">
        <v>0</v>
      </c>
      <c r="E25" s="24">
        <v>-15</v>
      </c>
      <c r="F25" s="2" t="str">
        <f>HLOOKUP(WEEKDAY(B25),'Banco de Dados'!$B$3:$H$4,2,FALSE)</f>
        <v>Sábado</v>
      </c>
      <c r="G25" s="11" t="str">
        <f>VLOOKUP(C25,'Banco de Dados'!$J$4:$K$100,2,FALSE)</f>
        <v>Alimentação</v>
      </c>
      <c r="I25"/>
      <c r="J25"/>
      <c r="K25"/>
    </row>
    <row r="26" spans="2:11" ht="15" customHeight="1" x14ac:dyDescent="0.2">
      <c r="B26" s="22">
        <v>44325</v>
      </c>
      <c r="C26" s="23" t="s">
        <v>23</v>
      </c>
      <c r="D26" s="24">
        <v>0</v>
      </c>
      <c r="E26" s="24">
        <v>-150</v>
      </c>
      <c r="F26" s="2" t="str">
        <f>HLOOKUP(WEEKDAY(B26),'Banco de Dados'!$B$3:$H$4,2,FALSE)</f>
        <v>Domingo</v>
      </c>
      <c r="G26" s="11" t="str">
        <f>VLOOKUP(C26,'Banco de Dados'!$J$4:$K$100,2,FALSE)</f>
        <v>Contas Mensais</v>
      </c>
      <c r="I26"/>
      <c r="J26"/>
      <c r="K26"/>
    </row>
    <row r="27" spans="2:11" ht="15" customHeight="1" x14ac:dyDescent="0.2">
      <c r="B27" s="22">
        <v>44326</v>
      </c>
      <c r="C27" s="23" t="s">
        <v>32</v>
      </c>
      <c r="D27" s="24">
        <v>0</v>
      </c>
      <c r="E27" s="24">
        <v>50</v>
      </c>
      <c r="F27" s="2" t="str">
        <f>HLOOKUP(WEEKDAY(B27),'Banco de Dados'!$B$3:$H$4,2,FALSE)</f>
        <v>Segunda-feira</v>
      </c>
      <c r="G27" s="11" t="str">
        <f>VLOOKUP(C27,'Banco de Dados'!$J$4:$K$100,2,FALSE)</f>
        <v>Pet</v>
      </c>
      <c r="I27"/>
      <c r="J27"/>
      <c r="K27"/>
    </row>
    <row r="28" spans="2:11" ht="15" customHeight="1" x14ac:dyDescent="0.2">
      <c r="B28" s="22">
        <v>44326</v>
      </c>
      <c r="C28" s="23" t="s">
        <v>26</v>
      </c>
      <c r="D28" s="24">
        <v>0</v>
      </c>
      <c r="E28" s="24">
        <v>-30</v>
      </c>
      <c r="F28" s="2" t="str">
        <f>HLOOKUP(WEEKDAY(B28),'Banco de Dados'!$B$3:$H$4,2,FALSE)</f>
        <v>Segunda-feira</v>
      </c>
      <c r="G28" s="11" t="str">
        <f>VLOOKUP(C28,'Banco de Dados'!$J$4:$K$100,2,FALSE)</f>
        <v>Alimentação</v>
      </c>
      <c r="I28"/>
      <c r="J28"/>
      <c r="K28"/>
    </row>
    <row r="29" spans="2:11" ht="15" customHeight="1" x14ac:dyDescent="0.2">
      <c r="B29" s="22">
        <v>44326</v>
      </c>
      <c r="C29" s="23" t="s">
        <v>14</v>
      </c>
      <c r="D29" s="24">
        <v>0</v>
      </c>
      <c r="E29" s="24">
        <v>-18</v>
      </c>
      <c r="F29" s="2" t="str">
        <f>HLOOKUP(WEEKDAY(B29),'Banco de Dados'!$B$3:$H$4,2,FALSE)</f>
        <v>Segunda-feira</v>
      </c>
      <c r="G29" s="11" t="str">
        <f>VLOOKUP(C29,'Banco de Dados'!$J$4:$K$100,2,FALSE)</f>
        <v>Alimentação</v>
      </c>
      <c r="I29"/>
      <c r="J29"/>
      <c r="K29"/>
    </row>
    <row r="30" spans="2:11" ht="15" customHeight="1" x14ac:dyDescent="0.2">
      <c r="B30" s="22">
        <v>44326</v>
      </c>
      <c r="C30" s="23" t="s">
        <v>13</v>
      </c>
      <c r="D30" s="24">
        <v>0</v>
      </c>
      <c r="E30" s="24">
        <v>-15</v>
      </c>
      <c r="F30" s="2" t="str">
        <f>HLOOKUP(WEEKDAY(B30),'Banco de Dados'!$B$3:$H$4,2,FALSE)</f>
        <v>Segunda-feira</v>
      </c>
      <c r="G30" s="11" t="str">
        <f>VLOOKUP(C30,'Banco de Dados'!$J$4:$K$100,2,FALSE)</f>
        <v>Alimentação</v>
      </c>
      <c r="I30"/>
      <c r="J30"/>
      <c r="K30"/>
    </row>
    <row r="31" spans="2:11" ht="15" customHeight="1" x14ac:dyDescent="0.2">
      <c r="B31" s="22">
        <v>44326</v>
      </c>
      <c r="C31" s="23" t="s">
        <v>16</v>
      </c>
      <c r="D31" s="24">
        <v>0</v>
      </c>
      <c r="E31" s="24">
        <v>-10</v>
      </c>
      <c r="F31" s="2" t="str">
        <f>HLOOKUP(WEEKDAY(B31),'Banco de Dados'!$B$3:$H$4,2,FALSE)</f>
        <v>Segunda-feira</v>
      </c>
      <c r="G31" s="11" t="str">
        <f>VLOOKUP(C31,'Banco de Dados'!$J$4:$K$100,2,FALSE)</f>
        <v>Alimentação</v>
      </c>
      <c r="I31"/>
      <c r="J31"/>
      <c r="K31"/>
    </row>
    <row r="32" spans="2:11" ht="15" customHeight="1" x14ac:dyDescent="0.2">
      <c r="B32" s="22">
        <v>44326</v>
      </c>
      <c r="C32" s="23" t="s">
        <v>13</v>
      </c>
      <c r="D32" s="24">
        <v>0</v>
      </c>
      <c r="E32" s="24">
        <v>-12</v>
      </c>
      <c r="F32" s="2" t="str">
        <f>HLOOKUP(WEEKDAY(B32),'Banco de Dados'!$B$3:$H$4,2,FALSE)</f>
        <v>Segunda-feira</v>
      </c>
      <c r="G32" s="11" t="str">
        <f>VLOOKUP(C32,'Banco de Dados'!$J$4:$K$100,2,FALSE)</f>
        <v>Alimentação</v>
      </c>
      <c r="I32"/>
      <c r="J32"/>
      <c r="K32"/>
    </row>
    <row r="33" spans="2:11" ht="15" customHeight="1" x14ac:dyDescent="0.2">
      <c r="B33" s="22">
        <v>44326</v>
      </c>
      <c r="C33" s="23" t="s">
        <v>34</v>
      </c>
      <c r="D33" s="24">
        <v>0</v>
      </c>
      <c r="E33" s="24">
        <v>-200</v>
      </c>
      <c r="F33" s="2" t="str">
        <f>HLOOKUP(WEEKDAY(B33),'Banco de Dados'!$B$3:$H$4,2,FALSE)</f>
        <v>Segunda-feira</v>
      </c>
      <c r="G33" s="11" t="str">
        <f>VLOOKUP(C33,'Banco de Dados'!$J$4:$K$100,2,FALSE)</f>
        <v>Automotivo</v>
      </c>
      <c r="I33"/>
      <c r="J33"/>
      <c r="K33"/>
    </row>
    <row r="34" spans="2:11" ht="15" customHeight="1" x14ac:dyDescent="0.2">
      <c r="B34" s="22">
        <v>44326</v>
      </c>
      <c r="C34" s="23" t="s">
        <v>33</v>
      </c>
      <c r="D34" s="24">
        <v>0</v>
      </c>
      <c r="E34" s="24">
        <v>-80</v>
      </c>
      <c r="F34" s="2" t="str">
        <f>HLOOKUP(WEEKDAY(B34),'Banco de Dados'!$B$3:$H$4,2,FALSE)</f>
        <v>Segunda-feira</v>
      </c>
      <c r="G34" s="11" t="str">
        <f>VLOOKUP(C34,'Banco de Dados'!$J$4:$K$100,2,FALSE)</f>
        <v>Automotivo</v>
      </c>
      <c r="I34"/>
      <c r="J34"/>
      <c r="K34"/>
    </row>
    <row r="35" spans="2:11" ht="15" customHeight="1" x14ac:dyDescent="0.2">
      <c r="B35" s="22">
        <v>44326</v>
      </c>
      <c r="C35" s="23" t="s">
        <v>24</v>
      </c>
      <c r="D35" s="24">
        <v>0</v>
      </c>
      <c r="E35" s="24">
        <v>-200</v>
      </c>
      <c r="F35" s="2" t="str">
        <f>HLOOKUP(WEEKDAY(B35),'Banco de Dados'!$B$3:$H$4,2,FALSE)</f>
        <v>Segunda-feira</v>
      </c>
      <c r="G35" s="11" t="str">
        <f>VLOOKUP(C35,'Banco de Dados'!$J$4:$K$100,2,FALSE)</f>
        <v>Contas Mensais</v>
      </c>
      <c r="I35"/>
      <c r="J35"/>
      <c r="K35"/>
    </row>
    <row r="36" spans="2:11" ht="15" customHeight="1" x14ac:dyDescent="0.2">
      <c r="B36" s="22">
        <v>44326</v>
      </c>
      <c r="C36" s="23" t="s">
        <v>25</v>
      </c>
      <c r="D36" s="24">
        <v>0</v>
      </c>
      <c r="E36" s="24">
        <v>-200</v>
      </c>
      <c r="F36" s="2" t="str">
        <f>HLOOKUP(WEEKDAY(B36),'Banco de Dados'!$B$3:$H$4,2,FALSE)</f>
        <v>Segunda-feira</v>
      </c>
      <c r="G36" s="11" t="str">
        <f>VLOOKUP(C36,'Banco de Dados'!$J$4:$K$100,2,FALSE)</f>
        <v>Contas Mensais</v>
      </c>
      <c r="I36"/>
      <c r="J36"/>
      <c r="K36"/>
    </row>
    <row r="37" spans="2:11" ht="15" customHeight="1" x14ac:dyDescent="0.2">
      <c r="B37" s="22">
        <v>44326</v>
      </c>
      <c r="C37" s="23" t="s">
        <v>27</v>
      </c>
      <c r="D37" s="24">
        <v>0</v>
      </c>
      <c r="E37" s="24">
        <v>-50</v>
      </c>
      <c r="F37" s="2" t="str">
        <f>HLOOKUP(WEEKDAY(B37),'Banco de Dados'!$B$3:$H$4,2,FALSE)</f>
        <v>Segunda-feira</v>
      </c>
      <c r="G37" s="11" t="str">
        <f>VLOOKUP(C37,'Banco de Dados'!$J$4:$K$100,2,FALSE)</f>
        <v>Outros</v>
      </c>
      <c r="I37"/>
      <c r="J37"/>
      <c r="K37"/>
    </row>
    <row r="38" spans="2:11" ht="15" customHeight="1" x14ac:dyDescent="0.2">
      <c r="B38" s="22">
        <v>44326</v>
      </c>
      <c r="C38" s="23" t="s">
        <v>32</v>
      </c>
      <c r="D38" s="24">
        <v>0</v>
      </c>
      <c r="E38" s="24">
        <v>-100</v>
      </c>
      <c r="F38" s="2" t="str">
        <f>HLOOKUP(WEEKDAY(B38),'Banco de Dados'!$B$3:$H$4,2,FALSE)</f>
        <v>Segunda-feira</v>
      </c>
      <c r="G38" s="11" t="str">
        <f>VLOOKUP(C38,'Banco de Dados'!$J$4:$K$100,2,FALSE)</f>
        <v>Pet</v>
      </c>
      <c r="I38"/>
      <c r="J38"/>
      <c r="K38"/>
    </row>
    <row r="39" spans="2:11" ht="15" customHeight="1" x14ac:dyDescent="0.2">
      <c r="B39" s="22">
        <v>44327</v>
      </c>
      <c r="C39" s="23" t="s">
        <v>14</v>
      </c>
      <c r="D39" s="24">
        <v>0</v>
      </c>
      <c r="E39" s="24">
        <v>-15</v>
      </c>
      <c r="F39" s="2" t="str">
        <f>HLOOKUP(WEEKDAY(B39),'Banco de Dados'!$B$3:$H$4,2,FALSE)</f>
        <v>Terça-feira</v>
      </c>
      <c r="G39" s="11" t="str">
        <f>VLOOKUP(C39,'Banco de Dados'!$J$4:$K$100,2,FALSE)</f>
        <v>Alimentação</v>
      </c>
      <c r="I39"/>
      <c r="J39"/>
      <c r="K39"/>
    </row>
    <row r="40" spans="2:11" ht="15" customHeight="1" x14ac:dyDescent="0.2">
      <c r="B40" s="22">
        <v>44327</v>
      </c>
      <c r="C40" s="23" t="s">
        <v>18</v>
      </c>
      <c r="D40" s="24">
        <v>0</v>
      </c>
      <c r="E40" s="24">
        <v>-5</v>
      </c>
      <c r="F40" s="2" t="str">
        <f>HLOOKUP(WEEKDAY(B40),'Banco de Dados'!$B$3:$H$4,2,FALSE)</f>
        <v>Terça-feira</v>
      </c>
      <c r="G40" s="11" t="str">
        <f>VLOOKUP(C40,'Banco de Dados'!$J$4:$K$100,2,FALSE)</f>
        <v>Alimentação</v>
      </c>
      <c r="I40"/>
      <c r="J40"/>
      <c r="K40"/>
    </row>
    <row r="41" spans="2:11" ht="15" customHeight="1" x14ac:dyDescent="0.2">
      <c r="B41" s="22">
        <v>44328</v>
      </c>
      <c r="C41" s="23" t="s">
        <v>16</v>
      </c>
      <c r="D41" s="24">
        <v>0</v>
      </c>
      <c r="E41" s="24">
        <v>-13</v>
      </c>
      <c r="F41" s="2" t="str">
        <f>HLOOKUP(WEEKDAY(B41),'Banco de Dados'!$B$3:$H$4,2,FALSE)</f>
        <v>Quarta-feira</v>
      </c>
      <c r="G41" s="11" t="str">
        <f>VLOOKUP(C41,'Banco de Dados'!$J$4:$K$100,2,FALSE)</f>
        <v>Alimentação</v>
      </c>
      <c r="I41"/>
      <c r="J41"/>
      <c r="K41"/>
    </row>
    <row r="42" spans="2:11" ht="15" customHeight="1" x14ac:dyDescent="0.2">
      <c r="B42" s="22">
        <v>44328</v>
      </c>
      <c r="C42" s="23" t="s">
        <v>28</v>
      </c>
      <c r="D42" s="24">
        <v>0</v>
      </c>
      <c r="E42" s="24">
        <v>-150</v>
      </c>
      <c r="F42" s="2" t="str">
        <f>HLOOKUP(WEEKDAY(B42),'Banco de Dados'!$B$3:$H$4,2,FALSE)</f>
        <v>Quarta-feira</v>
      </c>
      <c r="G42" s="11" t="str">
        <f>VLOOKUP(C42,'Banco de Dados'!$J$4:$K$100,2,FALSE)</f>
        <v>Vestuário</v>
      </c>
      <c r="I42"/>
      <c r="J42"/>
      <c r="K42"/>
    </row>
    <row r="43" spans="2:11" ht="15" customHeight="1" x14ac:dyDescent="0.2">
      <c r="B43" s="22">
        <v>44329</v>
      </c>
      <c r="C43" s="23" t="s">
        <v>14</v>
      </c>
      <c r="D43" s="24">
        <v>0</v>
      </c>
      <c r="E43" s="24">
        <v>-11</v>
      </c>
      <c r="F43" s="2" t="str">
        <f>HLOOKUP(WEEKDAY(B43),'Banco de Dados'!$B$3:$H$4,2,FALSE)</f>
        <v>Quinta-feira</v>
      </c>
      <c r="G43" s="11" t="str">
        <f>VLOOKUP(C43,'Banco de Dados'!$J$4:$K$100,2,FALSE)</f>
        <v>Alimentação</v>
      </c>
      <c r="I43"/>
      <c r="J43"/>
      <c r="K43"/>
    </row>
    <row r="44" spans="2:11" ht="15" customHeight="1" x14ac:dyDescent="0.2">
      <c r="B44" s="22">
        <v>44329</v>
      </c>
      <c r="C44" s="23" t="s">
        <v>29</v>
      </c>
      <c r="D44" s="24">
        <v>0</v>
      </c>
      <c r="E44" s="24">
        <v>-200</v>
      </c>
      <c r="F44" s="2" t="str">
        <f>HLOOKUP(WEEKDAY(B44),'Banco de Dados'!$B$3:$H$4,2,FALSE)</f>
        <v>Quinta-feira</v>
      </c>
      <c r="G44" s="11" t="str">
        <f>VLOOKUP(C44,'Banco de Dados'!$J$4:$K$100,2,FALSE)</f>
        <v>Vestuário</v>
      </c>
      <c r="I44"/>
      <c r="J44"/>
      <c r="K44"/>
    </row>
    <row r="45" spans="2:11" ht="15" customHeight="1" x14ac:dyDescent="0.2">
      <c r="B45" s="22">
        <v>44330</v>
      </c>
      <c r="C45" s="23" t="s">
        <v>43</v>
      </c>
      <c r="D45" s="24">
        <v>0</v>
      </c>
      <c r="E45" s="24">
        <v>-50</v>
      </c>
      <c r="F45" s="2" t="str">
        <f>HLOOKUP(WEEKDAY(B45),'Banco de Dados'!$B$3:$H$4,2,FALSE)</f>
        <v>Sexta-feira</v>
      </c>
      <c r="G45" s="11" t="str">
        <f>VLOOKUP(C45,'Banco de Dados'!$J$4:$K$100,2,FALSE)</f>
        <v>Pagamentos</v>
      </c>
    </row>
    <row r="46" spans="2:11" ht="15" customHeight="1" x14ac:dyDescent="0.2">
      <c r="B46" s="22">
        <v>44333</v>
      </c>
      <c r="C46" s="23" t="s">
        <v>30</v>
      </c>
      <c r="D46" s="24">
        <v>0</v>
      </c>
      <c r="E46" s="24">
        <v>-1</v>
      </c>
      <c r="F46" s="2" t="str">
        <f>HLOOKUP(WEEKDAY(B46),'Banco de Dados'!$B$3:$H$4,2,FALSE)</f>
        <v>Segunda-feira</v>
      </c>
      <c r="G46" s="11" t="str">
        <f>VLOOKUP(C46,'Banco de Dados'!$J$4:$K$100,2,FALSE)</f>
        <v>Alimentação</v>
      </c>
    </row>
    <row r="47" spans="2:11" ht="15" customHeight="1" x14ac:dyDescent="0.2">
      <c r="B47" s="22">
        <v>44333</v>
      </c>
      <c r="C47" s="23" t="s">
        <v>31</v>
      </c>
      <c r="D47" s="24">
        <v>0</v>
      </c>
      <c r="E47" s="24">
        <v>-10</v>
      </c>
      <c r="F47" s="2" t="str">
        <f>HLOOKUP(WEEKDAY(B47),'Banco de Dados'!$B$3:$H$4,2,FALSE)</f>
        <v>Segunda-feira</v>
      </c>
      <c r="G47" s="11" t="str">
        <f>VLOOKUP(C47,'Banco de Dados'!$J$4:$K$100,2,FALSE)</f>
        <v>Outros</v>
      </c>
    </row>
    <row r="48" spans="2:11" ht="15" customHeight="1" x14ac:dyDescent="0.2">
      <c r="B48" s="31">
        <v>44333</v>
      </c>
      <c r="C48" s="32" t="s">
        <v>12</v>
      </c>
      <c r="D48" s="33">
        <v>0</v>
      </c>
      <c r="E48" s="33">
        <v>-30</v>
      </c>
      <c r="F48" s="20" t="str">
        <f>HLOOKUP(WEEKDAY(B48),'Banco de Dados'!$B$3:$H$4,2,FALSE)</f>
        <v>Segunda-feira</v>
      </c>
      <c r="G48" s="12" t="str">
        <f>VLOOKUP(C48,'Banco de Dados'!$J$4:$K$100,2,FALSE)</f>
        <v>Supermercado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E75C0-FCE3-4691-8589-33AE9F039E1F}">
  <dimension ref="B1:J48"/>
  <sheetViews>
    <sheetView showGridLines="0" zoomScale="85" zoomScaleNormal="85" workbookViewId="0"/>
  </sheetViews>
  <sheetFormatPr defaultRowHeight="15" customHeight="1" x14ac:dyDescent="0.2"/>
  <cols>
    <col min="1" max="1" width="9.140625" style="21"/>
    <col min="2" max="2" width="13.42578125" style="21" bestFit="1" customWidth="1"/>
    <col min="3" max="3" width="42.5703125" style="21" bestFit="1" customWidth="1"/>
    <col min="4" max="5" width="15.7109375" style="21" customWidth="1"/>
    <col min="6" max="7" width="20" style="21" customWidth="1"/>
    <col min="8" max="8" width="9.140625" style="21"/>
    <col min="9" max="9" width="19.85546875" style="21" customWidth="1"/>
    <col min="10" max="10" width="17.42578125" style="21" customWidth="1"/>
    <col min="11" max="11" width="9.140625" style="21" customWidth="1"/>
    <col min="12" max="16384" width="9.140625" style="21"/>
  </cols>
  <sheetData>
    <row r="1" spans="2:10" ht="15" customHeight="1" thickBot="1" x14ac:dyDescent="0.25"/>
    <row r="2" spans="2:10" ht="15" customHeight="1" thickBot="1" x14ac:dyDescent="0.25">
      <c r="B2" s="45" t="s">
        <v>35</v>
      </c>
      <c r="C2" s="46"/>
    </row>
    <row r="3" spans="2:10" ht="15" customHeight="1" x14ac:dyDescent="0.2">
      <c r="B3" s="4" t="s">
        <v>36</v>
      </c>
      <c r="C3" s="7" t="s">
        <v>37</v>
      </c>
    </row>
    <row r="4" spans="2:10" ht="15" customHeight="1" x14ac:dyDescent="0.2">
      <c r="B4" s="5" t="s">
        <v>38</v>
      </c>
      <c r="C4" s="8" t="s">
        <v>39</v>
      </c>
    </row>
    <row r="5" spans="2:10" ht="15" customHeight="1" thickBot="1" x14ac:dyDescent="0.25">
      <c r="B5" s="6" t="s">
        <v>40</v>
      </c>
      <c r="C5" s="9" t="s">
        <v>41</v>
      </c>
    </row>
    <row r="6" spans="2:10" ht="15" customHeight="1" thickBot="1" x14ac:dyDescent="0.25"/>
    <row r="7" spans="2:10" ht="15" customHeight="1" x14ac:dyDescent="0.2">
      <c r="B7" s="14" t="s">
        <v>63</v>
      </c>
      <c r="C7" s="1" t="s">
        <v>51</v>
      </c>
      <c r="D7" s="1" t="s">
        <v>62</v>
      </c>
      <c r="E7" s="1" t="s">
        <v>4</v>
      </c>
      <c r="F7" s="1" t="s">
        <v>1</v>
      </c>
      <c r="G7" s="15" t="s">
        <v>2</v>
      </c>
      <c r="I7" s="16" t="s">
        <v>58</v>
      </c>
      <c r="J7" s="17" t="s">
        <v>4</v>
      </c>
    </row>
    <row r="8" spans="2:10" ht="15" customHeight="1" x14ac:dyDescent="0.2">
      <c r="B8" s="22">
        <v>44318</v>
      </c>
      <c r="C8" s="23" t="s">
        <v>12</v>
      </c>
      <c r="D8" s="24">
        <v>0</v>
      </c>
      <c r="E8" s="24">
        <v>-35</v>
      </c>
      <c r="F8" s="2" t="str">
        <f>HLOOKUP(WEEKDAY(B8),'Banco de Dados'!$B$3:$H$4,2,FALSE)</f>
        <v>Domingo</v>
      </c>
      <c r="G8" s="11" t="str">
        <f>VLOOKUP(C8,'Banco de Dados'!$J$4:$K$100,2,FALSE)</f>
        <v>Supermercado</v>
      </c>
      <c r="I8" s="25" t="s">
        <v>5</v>
      </c>
      <c r="J8" s="26">
        <f>SUMIF(Tabela_Extrato_02[Tipo de Gasto],I8,Tabela_Extrato_02[Débito])</f>
        <v>-255</v>
      </c>
    </row>
    <row r="9" spans="2:10" ht="15" customHeight="1" x14ac:dyDescent="0.2">
      <c r="B9" s="22">
        <v>44319</v>
      </c>
      <c r="C9" s="23" t="s">
        <v>13</v>
      </c>
      <c r="D9" s="24">
        <v>0</v>
      </c>
      <c r="E9" s="24">
        <v>-4</v>
      </c>
      <c r="F9" s="2" t="str">
        <f>HLOOKUP(WEEKDAY(B9),'Banco de Dados'!$B$3:$H$4,2,FALSE)</f>
        <v>Segunda-feira</v>
      </c>
      <c r="G9" s="11" t="str">
        <f>VLOOKUP(C9,'Banco de Dados'!$J$4:$K$100,2,FALSE)</f>
        <v>Alimentação</v>
      </c>
      <c r="I9" s="25" t="s">
        <v>55</v>
      </c>
      <c r="J9" s="26">
        <f>SUMIF(Tabela_Extrato_02[Tipo de Gasto],I9,Tabela_Extrato_02[Débito])</f>
        <v>-280</v>
      </c>
    </row>
    <row r="10" spans="2:10" ht="15" customHeight="1" x14ac:dyDescent="0.2">
      <c r="B10" s="22">
        <v>44319</v>
      </c>
      <c r="C10" s="23" t="s">
        <v>14</v>
      </c>
      <c r="D10" s="24">
        <v>0</v>
      </c>
      <c r="E10" s="24">
        <v>-17</v>
      </c>
      <c r="F10" s="2" t="str">
        <f>HLOOKUP(WEEKDAY(B10),'Banco de Dados'!$B$3:$H$4,2,FALSE)</f>
        <v>Segunda-feira</v>
      </c>
      <c r="G10" s="11" t="str">
        <f>VLOOKUP(C10,'Banco de Dados'!$J$4:$K$100,2,FALSE)</f>
        <v>Alimentação</v>
      </c>
      <c r="I10" s="25" t="s">
        <v>9</v>
      </c>
      <c r="J10" s="26">
        <f>SUMIF(Tabela_Extrato_02[Tipo de Gasto],I10,Tabela_Extrato_02[Débito])</f>
        <v>-150</v>
      </c>
    </row>
    <row r="11" spans="2:10" ht="15" customHeight="1" x14ac:dyDescent="0.2">
      <c r="B11" s="22">
        <v>44319</v>
      </c>
      <c r="C11" s="23" t="s">
        <v>15</v>
      </c>
      <c r="D11" s="24">
        <v>0</v>
      </c>
      <c r="E11" s="24">
        <v>-100</v>
      </c>
      <c r="F11" s="2" t="str">
        <f>HLOOKUP(WEEKDAY(B11),'Banco de Dados'!$B$3:$H$4,2,FALSE)</f>
        <v>Segunda-feira</v>
      </c>
      <c r="G11" s="11" t="str">
        <f>VLOOKUP(C11,'Banco de Dados'!$J$4:$K$100,2,FALSE)</f>
        <v>Combustível</v>
      </c>
      <c r="I11" s="25" t="s">
        <v>6</v>
      </c>
      <c r="J11" s="26">
        <f>SUMIF(Tabela_Extrato_02[Tipo de Gasto],I11,Tabela_Extrato_02[Débito])</f>
        <v>-640</v>
      </c>
    </row>
    <row r="12" spans="2:10" ht="15" customHeight="1" x14ac:dyDescent="0.2">
      <c r="B12" s="22">
        <v>44320</v>
      </c>
      <c r="C12" s="23" t="s">
        <v>13</v>
      </c>
      <c r="D12" s="24">
        <v>0</v>
      </c>
      <c r="E12" s="24">
        <v>-15</v>
      </c>
      <c r="F12" s="2" t="str">
        <f>HLOOKUP(WEEKDAY(B12),'Banco de Dados'!$B$3:$H$4,2,FALSE)</f>
        <v>Terça-feira</v>
      </c>
      <c r="G12" s="11" t="str">
        <f>VLOOKUP(C12,'Banco de Dados'!$J$4:$K$100,2,FALSE)</f>
        <v>Alimentação</v>
      </c>
      <c r="I12" s="25" t="s">
        <v>7</v>
      </c>
      <c r="J12" s="26">
        <f>SUMIF(Tabela_Extrato_02[Tipo de Gasto],I12,Tabela_Extrato_02[Débito])</f>
        <v>-60</v>
      </c>
    </row>
    <row r="13" spans="2:10" ht="15" customHeight="1" x14ac:dyDescent="0.2">
      <c r="B13" s="22">
        <v>44321</v>
      </c>
      <c r="C13" s="23" t="s">
        <v>16</v>
      </c>
      <c r="D13" s="24">
        <v>0</v>
      </c>
      <c r="E13" s="24">
        <v>-13</v>
      </c>
      <c r="F13" s="2" t="str">
        <f>HLOOKUP(WEEKDAY(B13),'Banco de Dados'!$B$3:$H$4,2,FALSE)</f>
        <v>Quarta-feira</v>
      </c>
      <c r="G13" s="11" t="str">
        <f>VLOOKUP(C13,'Banco de Dados'!$J$4:$K$100,2,FALSE)</f>
        <v>Alimentação</v>
      </c>
      <c r="I13" s="25" t="s">
        <v>57</v>
      </c>
      <c r="J13" s="26">
        <f>SUMIF(Tabela_Extrato_02[Tipo de Gasto],I13,Tabela_Extrato_02[Débito])</f>
        <v>-50</v>
      </c>
    </row>
    <row r="14" spans="2:10" ht="15" customHeight="1" x14ac:dyDescent="0.2">
      <c r="B14" s="22">
        <v>44321</v>
      </c>
      <c r="C14" s="23" t="s">
        <v>17</v>
      </c>
      <c r="D14" s="24">
        <v>0</v>
      </c>
      <c r="E14" s="24">
        <v>-2</v>
      </c>
      <c r="F14" s="2" t="str">
        <f>HLOOKUP(WEEKDAY(B14),'Banco de Dados'!$B$3:$H$4,2,FALSE)</f>
        <v>Quarta-feira</v>
      </c>
      <c r="G14" s="11" t="str">
        <f>VLOOKUP(C14,'Banco de Dados'!$J$4:$K$100,2,FALSE)</f>
        <v>Alimentação</v>
      </c>
      <c r="I14" s="25" t="s">
        <v>54</v>
      </c>
      <c r="J14" s="26">
        <f>SUMIF(Tabela_Extrato_02[Tipo de Gasto],I14,Tabela_Extrato_02[Débito])</f>
        <v>-50</v>
      </c>
    </row>
    <row r="15" spans="2:10" ht="15" customHeight="1" x14ac:dyDescent="0.2">
      <c r="B15" s="22">
        <v>44321</v>
      </c>
      <c r="C15" s="23" t="s">
        <v>14</v>
      </c>
      <c r="D15" s="24">
        <v>0</v>
      </c>
      <c r="E15" s="24">
        <v>-16</v>
      </c>
      <c r="F15" s="2" t="str">
        <f>HLOOKUP(WEEKDAY(B15),'Banco de Dados'!$B$3:$H$4,2,FALSE)</f>
        <v>Quarta-feira</v>
      </c>
      <c r="G15" s="11" t="str">
        <f>VLOOKUP(C15,'Banco de Dados'!$J$4:$K$100,2,FALSE)</f>
        <v>Alimentação</v>
      </c>
      <c r="I15" s="25" t="s">
        <v>8</v>
      </c>
      <c r="J15" s="26">
        <f>SUMIF(Tabela_Extrato_02[Tipo de Gasto],I15,Tabela_Extrato_02[Débito])</f>
        <v>-65</v>
      </c>
    </row>
    <row r="16" spans="2:10" ht="15" customHeight="1" x14ac:dyDescent="0.2">
      <c r="B16" s="22">
        <v>44321</v>
      </c>
      <c r="C16" s="23" t="s">
        <v>21</v>
      </c>
      <c r="D16" s="24">
        <v>0</v>
      </c>
      <c r="E16" s="24">
        <v>-10</v>
      </c>
      <c r="F16" s="2" t="str">
        <f>HLOOKUP(WEEKDAY(B16),'Banco de Dados'!$B$3:$H$4,2,FALSE)</f>
        <v>Quarta-feira</v>
      </c>
      <c r="G16" s="11" t="str">
        <f>VLOOKUP(C16,'Banco de Dados'!$J$4:$K$100,2,FALSE)</f>
        <v>Contas Mensais</v>
      </c>
      <c r="I16" s="25" t="s">
        <v>56</v>
      </c>
      <c r="J16" s="26">
        <f>SUMIF(Tabela_Extrato_02[Tipo de Gasto],I16,Tabela_Extrato_02[Débito])</f>
        <v>-350</v>
      </c>
    </row>
    <row r="17" spans="2:10" ht="15" customHeight="1" thickBot="1" x14ac:dyDescent="0.25">
      <c r="B17" s="22">
        <v>44322</v>
      </c>
      <c r="C17" s="23" t="s">
        <v>14</v>
      </c>
      <c r="D17" s="24">
        <v>0</v>
      </c>
      <c r="E17" s="24">
        <v>-12</v>
      </c>
      <c r="F17" s="2" t="str">
        <f>HLOOKUP(WEEKDAY(B17),'Banco de Dados'!$B$3:$H$4,2,FALSE)</f>
        <v>Quinta-feira</v>
      </c>
      <c r="G17" s="11" t="str">
        <f>VLOOKUP(C17,'Banco de Dados'!$J$4:$K$100,2,FALSE)</f>
        <v>Alimentação</v>
      </c>
      <c r="I17" s="18" t="s">
        <v>10</v>
      </c>
      <c r="J17" s="27">
        <f>SUM(J8:J16)</f>
        <v>-1900</v>
      </c>
    </row>
    <row r="18" spans="2:10" ht="15" customHeight="1" thickBot="1" x14ac:dyDescent="0.25">
      <c r="B18" s="22">
        <v>44322</v>
      </c>
      <c r="C18" s="23" t="s">
        <v>18</v>
      </c>
      <c r="D18" s="24">
        <v>0</v>
      </c>
      <c r="E18" s="24">
        <v>-17</v>
      </c>
      <c r="F18" s="2" t="str">
        <f>HLOOKUP(WEEKDAY(B18),'Banco de Dados'!$B$3:$H$4,2,FALSE)</f>
        <v>Quinta-feira</v>
      </c>
      <c r="G18" s="11" t="str">
        <f>VLOOKUP(C18,'Banco de Dados'!$J$4:$K$100,2,FALSE)</f>
        <v>Alimentação</v>
      </c>
    </row>
    <row r="19" spans="2:10" ht="15" customHeight="1" x14ac:dyDescent="0.2">
      <c r="B19" s="22">
        <v>44323</v>
      </c>
      <c r="C19" s="23" t="s">
        <v>14</v>
      </c>
      <c r="D19" s="24">
        <v>0</v>
      </c>
      <c r="E19" s="24">
        <v>-14</v>
      </c>
      <c r="F19" s="2" t="str">
        <f>HLOOKUP(WEEKDAY(B19),'Banco de Dados'!$B$3:$H$4,2,FALSE)</f>
        <v>Sexta-feira</v>
      </c>
      <c r="G19" s="11" t="str">
        <f>VLOOKUP(C19,'Banco de Dados'!$J$4:$K$100,2,FALSE)</f>
        <v>Alimentação</v>
      </c>
      <c r="I19" s="16" t="s">
        <v>51</v>
      </c>
      <c r="J19" s="17" t="s">
        <v>3</v>
      </c>
    </row>
    <row r="20" spans="2:10" ht="15" customHeight="1" x14ac:dyDescent="0.2">
      <c r="B20" s="22">
        <v>44323</v>
      </c>
      <c r="C20" s="23" t="s">
        <v>19</v>
      </c>
      <c r="D20" s="24">
        <v>500</v>
      </c>
      <c r="E20" s="24">
        <v>0</v>
      </c>
      <c r="F20" s="2" t="str">
        <f>HLOOKUP(WEEKDAY(B20),'Banco de Dados'!$B$3:$H$4,2,FALSE)</f>
        <v>Sexta-feira</v>
      </c>
      <c r="G20" s="11" t="str">
        <f>VLOOKUP(C20,'Banco de Dados'!$J$4:$K$100,2,FALSE)</f>
        <v>Bolsa de Estudos</v>
      </c>
      <c r="I20" s="25" t="s">
        <v>11</v>
      </c>
      <c r="J20" s="26">
        <f>SUMIF(Tabela_Extrato_02[Tipo de Gasto],I20,Tabela_Extrato_02[[Crédito ]])</f>
        <v>500</v>
      </c>
    </row>
    <row r="21" spans="2:10" ht="15" customHeight="1" x14ac:dyDescent="0.2">
      <c r="B21" s="22">
        <v>44323</v>
      </c>
      <c r="C21" s="23" t="s">
        <v>42</v>
      </c>
      <c r="D21" s="24">
        <v>0</v>
      </c>
      <c r="E21" s="24">
        <v>-80</v>
      </c>
      <c r="F21" s="2" t="str">
        <f>HLOOKUP(WEEKDAY(B21),'Banco de Dados'!$B$3:$H$4,2,FALSE)</f>
        <v>Sexta-feira</v>
      </c>
      <c r="G21" s="11" t="str">
        <f>VLOOKUP(C21,'Banco de Dados'!$J$4:$K$100,2,FALSE)</f>
        <v>Contas Mensais</v>
      </c>
      <c r="I21" s="25" t="s">
        <v>53</v>
      </c>
      <c r="J21" s="26">
        <f>SUMIF(Tabela_Extrato_02[Tipo de Gasto],I21,Tabela_Extrato_02[[Crédito ]])</f>
        <v>1500</v>
      </c>
    </row>
    <row r="22" spans="2:10" ht="15" customHeight="1" thickBot="1" x14ac:dyDescent="0.25">
      <c r="B22" s="22">
        <v>44323</v>
      </c>
      <c r="C22" s="23" t="s">
        <v>20</v>
      </c>
      <c r="D22" s="24">
        <v>1000</v>
      </c>
      <c r="E22" s="24">
        <v>0</v>
      </c>
      <c r="F22" s="2" t="str">
        <f>HLOOKUP(WEEKDAY(B22),'Banco de Dados'!$B$3:$H$4,2,FALSE)</f>
        <v>Sexta-feira</v>
      </c>
      <c r="G22" s="11" t="str">
        <f>VLOOKUP(C22,'Banco de Dados'!$J$4:$K$100,2,FALSE)</f>
        <v>Salário</v>
      </c>
      <c r="I22" s="18" t="s">
        <v>10</v>
      </c>
      <c r="J22" s="27">
        <f>SUM(J20:J21)</f>
        <v>2000</v>
      </c>
    </row>
    <row r="23" spans="2:10" ht="15" customHeight="1" thickBot="1" x14ac:dyDescent="0.25">
      <c r="B23" s="22">
        <v>44323</v>
      </c>
      <c r="C23" s="23" t="s">
        <v>22</v>
      </c>
      <c r="D23" s="24">
        <v>500</v>
      </c>
      <c r="E23" s="24">
        <v>0</v>
      </c>
      <c r="F23" s="2" t="str">
        <f>HLOOKUP(WEEKDAY(B23),'Banco de Dados'!$B$3:$H$4,2,FALSE)</f>
        <v>Sexta-feira</v>
      </c>
      <c r="G23" s="11" t="str">
        <f>VLOOKUP(C23,'Banco de Dados'!$J$4:$K$100,2,FALSE)</f>
        <v>Salário</v>
      </c>
    </row>
    <row r="24" spans="2:10" ht="15" customHeight="1" x14ac:dyDescent="0.2">
      <c r="B24" s="22">
        <v>44324</v>
      </c>
      <c r="C24" s="23" t="s">
        <v>15</v>
      </c>
      <c r="D24" s="24">
        <v>0</v>
      </c>
      <c r="E24" s="24">
        <v>-50</v>
      </c>
      <c r="F24" s="2" t="str">
        <f>HLOOKUP(WEEKDAY(B24),'Banco de Dados'!$B$3:$H$4,2,FALSE)</f>
        <v>Sábado</v>
      </c>
      <c r="G24" s="11" t="str">
        <f>VLOOKUP(C24,'Banco de Dados'!$J$4:$K$100,2,FALSE)</f>
        <v>Combustível</v>
      </c>
      <c r="I24" s="47" t="s">
        <v>66</v>
      </c>
      <c r="J24" s="48"/>
    </row>
    <row r="25" spans="2:10" ht="15" customHeight="1" thickBot="1" x14ac:dyDescent="0.25">
      <c r="B25" s="22">
        <v>44324</v>
      </c>
      <c r="C25" s="23" t="s">
        <v>14</v>
      </c>
      <c r="D25" s="24">
        <v>0</v>
      </c>
      <c r="E25" s="24">
        <v>-15</v>
      </c>
      <c r="F25" s="2" t="str">
        <f>HLOOKUP(WEEKDAY(B25),'Banco de Dados'!$B$3:$H$4,2,FALSE)</f>
        <v>Sábado</v>
      </c>
      <c r="G25" s="11" t="str">
        <f>VLOOKUP(C25,'Banco de Dados'!$J$4:$K$100,2,FALSE)</f>
        <v>Alimentação</v>
      </c>
      <c r="I25" s="19" t="s">
        <v>5</v>
      </c>
      <c r="J25" s="28">
        <f>SUMIFS(Tabela_Extrato_02[Débito],Tabela_Extrato_02[Tipo de Gasto],I25,Tabela_Extrato_02[Dia da Semana],"Sábado")+SUMIFS(Tabela_Extrato_02[Débito],Tabela_Extrato_02[Tipo de Gasto],I25,Tabela_Extrato_02[Dia da Semana],"Domingo")</f>
        <v>-15</v>
      </c>
    </row>
    <row r="26" spans="2:10" ht="15" customHeight="1" thickBot="1" x14ac:dyDescent="0.25">
      <c r="B26" s="22">
        <v>44325</v>
      </c>
      <c r="C26" s="23" t="s">
        <v>23</v>
      </c>
      <c r="D26" s="24">
        <v>0</v>
      </c>
      <c r="E26" s="24">
        <v>-150</v>
      </c>
      <c r="F26" s="2" t="str">
        <f>HLOOKUP(WEEKDAY(B26),'Banco de Dados'!$B$3:$H$4,2,FALSE)</f>
        <v>Domingo</v>
      </c>
      <c r="G26" s="11" t="str">
        <f>VLOOKUP(C26,'Banco de Dados'!$J$4:$K$100,2,FALSE)</f>
        <v>Contas Mensais</v>
      </c>
      <c r="I26" s="29"/>
    </row>
    <row r="27" spans="2:10" ht="15" customHeight="1" thickBot="1" x14ac:dyDescent="0.25">
      <c r="B27" s="22">
        <v>44326</v>
      </c>
      <c r="C27" s="23" t="s">
        <v>32</v>
      </c>
      <c r="D27" s="24">
        <v>0</v>
      </c>
      <c r="E27" s="24">
        <v>50</v>
      </c>
      <c r="F27" s="2" t="str">
        <f>HLOOKUP(WEEKDAY(B27),'Banco de Dados'!$B$3:$H$4,2,FALSE)</f>
        <v>Segunda-feira</v>
      </c>
      <c r="G27" s="11" t="str">
        <f>VLOOKUP(C27,'Banco de Dados'!$J$4:$K$100,2,FALSE)</f>
        <v>Pet</v>
      </c>
      <c r="I27" s="10" t="s">
        <v>60</v>
      </c>
      <c r="J27" s="30">
        <f>J22+J17</f>
        <v>100</v>
      </c>
    </row>
    <row r="28" spans="2:10" ht="15" customHeight="1" x14ac:dyDescent="0.2">
      <c r="B28" s="22">
        <v>44326</v>
      </c>
      <c r="C28" s="23" t="s">
        <v>26</v>
      </c>
      <c r="D28" s="24">
        <v>0</v>
      </c>
      <c r="E28" s="24">
        <v>-30</v>
      </c>
      <c r="F28" s="2" t="str">
        <f>HLOOKUP(WEEKDAY(B28),'Banco de Dados'!$B$3:$H$4,2,FALSE)</f>
        <v>Segunda-feira</v>
      </c>
      <c r="G28" s="11" t="str">
        <f>VLOOKUP(C28,'Banco de Dados'!$J$4:$K$100,2,FALSE)</f>
        <v>Alimentação</v>
      </c>
    </row>
    <row r="29" spans="2:10" ht="15" customHeight="1" x14ac:dyDescent="0.2">
      <c r="B29" s="22">
        <v>44326</v>
      </c>
      <c r="C29" s="23" t="s">
        <v>14</v>
      </c>
      <c r="D29" s="24">
        <v>0</v>
      </c>
      <c r="E29" s="24">
        <v>-18</v>
      </c>
      <c r="F29" s="2" t="str">
        <f>HLOOKUP(WEEKDAY(B29),'Banco de Dados'!$B$3:$H$4,2,FALSE)</f>
        <v>Segunda-feira</v>
      </c>
      <c r="G29" s="11" t="str">
        <f>VLOOKUP(C29,'Banco de Dados'!$J$4:$K$100,2,FALSE)</f>
        <v>Alimentação</v>
      </c>
    </row>
    <row r="30" spans="2:10" ht="15" customHeight="1" x14ac:dyDescent="0.2">
      <c r="B30" s="22">
        <v>44326</v>
      </c>
      <c r="C30" s="23" t="s">
        <v>13</v>
      </c>
      <c r="D30" s="24">
        <v>0</v>
      </c>
      <c r="E30" s="24">
        <v>-15</v>
      </c>
      <c r="F30" s="2" t="str">
        <f>HLOOKUP(WEEKDAY(B30),'Banco de Dados'!$B$3:$H$4,2,FALSE)</f>
        <v>Segunda-feira</v>
      </c>
      <c r="G30" s="11" t="str">
        <f>VLOOKUP(C30,'Banco de Dados'!$J$4:$K$100,2,FALSE)</f>
        <v>Alimentação</v>
      </c>
    </row>
    <row r="31" spans="2:10" ht="15" customHeight="1" x14ac:dyDescent="0.2">
      <c r="B31" s="22">
        <v>44326</v>
      </c>
      <c r="C31" s="23" t="s">
        <v>16</v>
      </c>
      <c r="D31" s="24">
        <v>0</v>
      </c>
      <c r="E31" s="24">
        <v>-10</v>
      </c>
      <c r="F31" s="2" t="str">
        <f>HLOOKUP(WEEKDAY(B31),'Banco de Dados'!$B$3:$H$4,2,FALSE)</f>
        <v>Segunda-feira</v>
      </c>
      <c r="G31" s="11" t="str">
        <f>VLOOKUP(C31,'Banco de Dados'!$J$4:$K$100,2,FALSE)</f>
        <v>Alimentação</v>
      </c>
    </row>
    <row r="32" spans="2:10" ht="15" customHeight="1" x14ac:dyDescent="0.2">
      <c r="B32" s="22">
        <v>44326</v>
      </c>
      <c r="C32" s="23" t="s">
        <v>13</v>
      </c>
      <c r="D32" s="24">
        <v>0</v>
      </c>
      <c r="E32" s="24">
        <v>-12</v>
      </c>
      <c r="F32" s="2" t="str">
        <f>HLOOKUP(WEEKDAY(B32),'Banco de Dados'!$B$3:$H$4,2,FALSE)</f>
        <v>Segunda-feira</v>
      </c>
      <c r="G32" s="11" t="str">
        <f>VLOOKUP(C32,'Banco de Dados'!$J$4:$K$100,2,FALSE)</f>
        <v>Alimentação</v>
      </c>
    </row>
    <row r="33" spans="2:7" ht="15" customHeight="1" x14ac:dyDescent="0.2">
      <c r="B33" s="22">
        <v>44326</v>
      </c>
      <c r="C33" s="23" t="s">
        <v>34</v>
      </c>
      <c r="D33" s="24">
        <v>0</v>
      </c>
      <c r="E33" s="24">
        <v>-200</v>
      </c>
      <c r="F33" s="2" t="str">
        <f>HLOOKUP(WEEKDAY(B33),'Banco de Dados'!$B$3:$H$4,2,FALSE)</f>
        <v>Segunda-feira</v>
      </c>
      <c r="G33" s="11" t="str">
        <f>VLOOKUP(C33,'Banco de Dados'!$J$4:$K$100,2,FALSE)</f>
        <v>Automotivo</v>
      </c>
    </row>
    <row r="34" spans="2:7" ht="15" customHeight="1" x14ac:dyDescent="0.2">
      <c r="B34" s="22">
        <v>44326</v>
      </c>
      <c r="C34" s="23" t="s">
        <v>33</v>
      </c>
      <c r="D34" s="24">
        <v>0</v>
      </c>
      <c r="E34" s="24">
        <v>-80</v>
      </c>
      <c r="F34" s="2" t="str">
        <f>HLOOKUP(WEEKDAY(B34),'Banco de Dados'!$B$3:$H$4,2,FALSE)</f>
        <v>Segunda-feira</v>
      </c>
      <c r="G34" s="11" t="str">
        <f>VLOOKUP(C34,'Banco de Dados'!$J$4:$K$100,2,FALSE)</f>
        <v>Automotivo</v>
      </c>
    </row>
    <row r="35" spans="2:7" ht="15" customHeight="1" x14ac:dyDescent="0.2">
      <c r="B35" s="22">
        <v>44326</v>
      </c>
      <c r="C35" s="23" t="s">
        <v>24</v>
      </c>
      <c r="D35" s="24">
        <v>0</v>
      </c>
      <c r="E35" s="24">
        <v>-200</v>
      </c>
      <c r="F35" s="2" t="str">
        <f>HLOOKUP(WEEKDAY(B35),'Banco de Dados'!$B$3:$H$4,2,FALSE)</f>
        <v>Segunda-feira</v>
      </c>
      <c r="G35" s="11" t="str">
        <f>VLOOKUP(C35,'Banco de Dados'!$J$4:$K$100,2,FALSE)</f>
        <v>Contas Mensais</v>
      </c>
    </row>
    <row r="36" spans="2:7" ht="15" customHeight="1" x14ac:dyDescent="0.2">
      <c r="B36" s="22">
        <v>44326</v>
      </c>
      <c r="C36" s="23" t="s">
        <v>25</v>
      </c>
      <c r="D36" s="24">
        <v>0</v>
      </c>
      <c r="E36" s="24">
        <v>-200</v>
      </c>
      <c r="F36" s="2" t="str">
        <f>HLOOKUP(WEEKDAY(B36),'Banco de Dados'!$B$3:$H$4,2,FALSE)</f>
        <v>Segunda-feira</v>
      </c>
      <c r="G36" s="11" t="str">
        <f>VLOOKUP(C36,'Banco de Dados'!$J$4:$K$100,2,FALSE)</f>
        <v>Contas Mensais</v>
      </c>
    </row>
    <row r="37" spans="2:7" ht="15" customHeight="1" x14ac:dyDescent="0.2">
      <c r="B37" s="22">
        <v>44326</v>
      </c>
      <c r="C37" s="23" t="s">
        <v>27</v>
      </c>
      <c r="D37" s="24">
        <v>0</v>
      </c>
      <c r="E37" s="24">
        <v>-50</v>
      </c>
      <c r="F37" s="2" t="str">
        <f>HLOOKUP(WEEKDAY(B37),'Banco de Dados'!$B$3:$H$4,2,FALSE)</f>
        <v>Segunda-feira</v>
      </c>
      <c r="G37" s="11" t="str">
        <f>VLOOKUP(C37,'Banco de Dados'!$J$4:$K$100,2,FALSE)</f>
        <v>Outros</v>
      </c>
    </row>
    <row r="38" spans="2:7" ht="15" customHeight="1" x14ac:dyDescent="0.2">
      <c r="B38" s="22">
        <v>44326</v>
      </c>
      <c r="C38" s="23" t="s">
        <v>32</v>
      </c>
      <c r="D38" s="24">
        <v>0</v>
      </c>
      <c r="E38" s="24">
        <v>-100</v>
      </c>
      <c r="F38" s="2" t="str">
        <f>HLOOKUP(WEEKDAY(B38),'Banco de Dados'!$B$3:$H$4,2,FALSE)</f>
        <v>Segunda-feira</v>
      </c>
      <c r="G38" s="11" t="str">
        <f>VLOOKUP(C38,'Banco de Dados'!$J$4:$K$100,2,FALSE)</f>
        <v>Pet</v>
      </c>
    </row>
    <row r="39" spans="2:7" ht="15" customHeight="1" x14ac:dyDescent="0.2">
      <c r="B39" s="22">
        <v>44327</v>
      </c>
      <c r="C39" s="23" t="s">
        <v>14</v>
      </c>
      <c r="D39" s="24">
        <v>0</v>
      </c>
      <c r="E39" s="24">
        <v>-15</v>
      </c>
      <c r="F39" s="2" t="str">
        <f>HLOOKUP(WEEKDAY(B39),'Banco de Dados'!$B$3:$H$4,2,FALSE)</f>
        <v>Terça-feira</v>
      </c>
      <c r="G39" s="11" t="str">
        <f>VLOOKUP(C39,'Banco de Dados'!$J$4:$K$100,2,FALSE)</f>
        <v>Alimentação</v>
      </c>
    </row>
    <row r="40" spans="2:7" ht="15" customHeight="1" x14ac:dyDescent="0.2">
      <c r="B40" s="22">
        <v>44327</v>
      </c>
      <c r="C40" s="23" t="s">
        <v>18</v>
      </c>
      <c r="D40" s="24">
        <v>0</v>
      </c>
      <c r="E40" s="24">
        <v>-5</v>
      </c>
      <c r="F40" s="2" t="str">
        <f>HLOOKUP(WEEKDAY(B40),'Banco de Dados'!$B$3:$H$4,2,FALSE)</f>
        <v>Terça-feira</v>
      </c>
      <c r="G40" s="11" t="str">
        <f>VLOOKUP(C40,'Banco de Dados'!$J$4:$K$100,2,FALSE)</f>
        <v>Alimentação</v>
      </c>
    </row>
    <row r="41" spans="2:7" ht="15" customHeight="1" x14ac:dyDescent="0.2">
      <c r="B41" s="22">
        <v>44328</v>
      </c>
      <c r="C41" s="23" t="s">
        <v>16</v>
      </c>
      <c r="D41" s="24">
        <v>0</v>
      </c>
      <c r="E41" s="24">
        <v>-13</v>
      </c>
      <c r="F41" s="2" t="str">
        <f>HLOOKUP(WEEKDAY(B41),'Banco de Dados'!$B$3:$H$4,2,FALSE)</f>
        <v>Quarta-feira</v>
      </c>
      <c r="G41" s="11" t="str">
        <f>VLOOKUP(C41,'Banco de Dados'!$J$4:$K$100,2,FALSE)</f>
        <v>Alimentação</v>
      </c>
    </row>
    <row r="42" spans="2:7" ht="15" customHeight="1" x14ac:dyDescent="0.2">
      <c r="B42" s="22">
        <v>44328</v>
      </c>
      <c r="C42" s="23" t="s">
        <v>28</v>
      </c>
      <c r="D42" s="24">
        <v>0</v>
      </c>
      <c r="E42" s="24">
        <v>-150</v>
      </c>
      <c r="F42" s="2" t="str">
        <f>HLOOKUP(WEEKDAY(B42),'Banco de Dados'!$B$3:$H$4,2,FALSE)</f>
        <v>Quarta-feira</v>
      </c>
      <c r="G42" s="11" t="str">
        <f>VLOOKUP(C42,'Banco de Dados'!$J$4:$K$100,2,FALSE)</f>
        <v>Vestuário</v>
      </c>
    </row>
    <row r="43" spans="2:7" ht="15" customHeight="1" x14ac:dyDescent="0.2">
      <c r="B43" s="22">
        <v>44329</v>
      </c>
      <c r="C43" s="23" t="s">
        <v>14</v>
      </c>
      <c r="D43" s="24">
        <v>0</v>
      </c>
      <c r="E43" s="24">
        <v>-11</v>
      </c>
      <c r="F43" s="2" t="str">
        <f>HLOOKUP(WEEKDAY(B43),'Banco de Dados'!$B$3:$H$4,2,FALSE)</f>
        <v>Quinta-feira</v>
      </c>
      <c r="G43" s="11" t="str">
        <f>VLOOKUP(C43,'Banco de Dados'!$J$4:$K$100,2,FALSE)</f>
        <v>Alimentação</v>
      </c>
    </row>
    <row r="44" spans="2:7" ht="15" customHeight="1" x14ac:dyDescent="0.2">
      <c r="B44" s="22">
        <v>44329</v>
      </c>
      <c r="C44" s="23" t="s">
        <v>29</v>
      </c>
      <c r="D44" s="24">
        <v>0</v>
      </c>
      <c r="E44" s="24">
        <v>-200</v>
      </c>
      <c r="F44" s="2" t="str">
        <f>HLOOKUP(WEEKDAY(B44),'Banco de Dados'!$B$3:$H$4,2,FALSE)</f>
        <v>Quinta-feira</v>
      </c>
      <c r="G44" s="11" t="str">
        <f>VLOOKUP(C44,'Banco de Dados'!$J$4:$K$100,2,FALSE)</f>
        <v>Vestuário</v>
      </c>
    </row>
    <row r="45" spans="2:7" ht="15" customHeight="1" x14ac:dyDescent="0.2">
      <c r="B45" s="22">
        <v>44330</v>
      </c>
      <c r="C45" s="23" t="s">
        <v>43</v>
      </c>
      <c r="D45" s="24">
        <v>0</v>
      </c>
      <c r="E45" s="24">
        <v>-50</v>
      </c>
      <c r="F45" s="2" t="str">
        <f>HLOOKUP(WEEKDAY(B45),'Banco de Dados'!$B$3:$H$4,2,FALSE)</f>
        <v>Sexta-feira</v>
      </c>
      <c r="G45" s="11" t="str">
        <f>VLOOKUP(C45,'Banco de Dados'!$J$4:$K$100,2,FALSE)</f>
        <v>Pagamentos</v>
      </c>
    </row>
    <row r="46" spans="2:7" ht="15" customHeight="1" x14ac:dyDescent="0.2">
      <c r="B46" s="22">
        <v>44333</v>
      </c>
      <c r="C46" s="23" t="s">
        <v>30</v>
      </c>
      <c r="D46" s="24">
        <v>0</v>
      </c>
      <c r="E46" s="24">
        <v>-1</v>
      </c>
      <c r="F46" s="2" t="str">
        <f>HLOOKUP(WEEKDAY(B46),'Banco de Dados'!$B$3:$H$4,2,FALSE)</f>
        <v>Segunda-feira</v>
      </c>
      <c r="G46" s="11" t="str">
        <f>VLOOKUP(C46,'Banco de Dados'!$J$4:$K$100,2,FALSE)</f>
        <v>Alimentação</v>
      </c>
    </row>
    <row r="47" spans="2:7" ht="15" customHeight="1" x14ac:dyDescent="0.2">
      <c r="B47" s="22">
        <v>44333</v>
      </c>
      <c r="C47" s="23" t="s">
        <v>31</v>
      </c>
      <c r="D47" s="24">
        <v>0</v>
      </c>
      <c r="E47" s="24">
        <v>-10</v>
      </c>
      <c r="F47" s="2" t="str">
        <f>HLOOKUP(WEEKDAY(B47),'Banco de Dados'!$B$3:$H$4,2,FALSE)</f>
        <v>Segunda-feira</v>
      </c>
      <c r="G47" s="11" t="str">
        <f>VLOOKUP(C47,'Banco de Dados'!$J$4:$K$100,2,FALSE)</f>
        <v>Outros</v>
      </c>
    </row>
    <row r="48" spans="2:7" ht="15" customHeight="1" x14ac:dyDescent="0.2">
      <c r="B48" s="31">
        <v>44333</v>
      </c>
      <c r="C48" s="32" t="s">
        <v>12</v>
      </c>
      <c r="D48" s="33">
        <v>0</v>
      </c>
      <c r="E48" s="33">
        <v>-30</v>
      </c>
      <c r="F48" s="20" t="str">
        <f>HLOOKUP(WEEKDAY(B48),'Banco de Dados'!$B$3:$H$4,2,FALSE)</f>
        <v>Segunda-feira</v>
      </c>
      <c r="G48" s="12" t="str">
        <f>VLOOKUP(C48,'Banco de Dados'!$J$4:$K$100,2,FALSE)</f>
        <v>Supermercado</v>
      </c>
    </row>
  </sheetData>
  <mergeCells count="2">
    <mergeCell ref="B2:C2"/>
    <mergeCell ref="I24:J24"/>
  </mergeCells>
  <conditionalFormatting sqref="I27:J27">
    <cfRule type="expression" dxfId="935" priority="2">
      <formula>$J$27&gt;0</formula>
    </cfRule>
    <cfRule type="expression" dxfId="934" priority="1">
      <formula>$J$27&lt;0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BAB54-68A8-4448-B7A4-04F76B429BF1}">
  <dimension ref="B1:K100"/>
  <sheetViews>
    <sheetView showGridLines="0" zoomScale="85" zoomScaleNormal="85" workbookViewId="0"/>
  </sheetViews>
  <sheetFormatPr defaultRowHeight="15" customHeight="1" x14ac:dyDescent="0.2"/>
  <cols>
    <col min="1" max="1" width="9.140625" style="21"/>
    <col min="2" max="8" width="15.85546875" style="21" customWidth="1"/>
    <col min="9" max="9" width="9.140625" style="21"/>
    <col min="10" max="10" width="42.5703125" style="21" bestFit="1" customWidth="1"/>
    <col min="11" max="11" width="19.140625" style="13" bestFit="1" customWidth="1"/>
    <col min="12" max="16384" width="9.140625" style="21"/>
  </cols>
  <sheetData>
    <row r="1" spans="2:11" ht="15" customHeight="1" thickBot="1" x14ac:dyDescent="0.25">
      <c r="K1" s="21"/>
    </row>
    <row r="2" spans="2:11" ht="15" customHeight="1" thickBot="1" x14ac:dyDescent="0.25">
      <c r="B2" s="49" t="s">
        <v>1</v>
      </c>
      <c r="C2" s="50"/>
      <c r="D2" s="50"/>
      <c r="E2" s="50"/>
      <c r="F2" s="50"/>
      <c r="G2" s="50"/>
      <c r="H2" s="51"/>
      <c r="J2" s="49" t="s">
        <v>58</v>
      </c>
      <c r="K2" s="51"/>
    </row>
    <row r="3" spans="2:11" ht="15" customHeight="1" thickBot="1" x14ac:dyDescent="0.25">
      <c r="B3" s="36">
        <v>1</v>
      </c>
      <c r="C3" s="37">
        <v>2</v>
      </c>
      <c r="D3" s="37">
        <v>3</v>
      </c>
      <c r="E3" s="37">
        <v>4</v>
      </c>
      <c r="F3" s="37">
        <v>5</v>
      </c>
      <c r="G3" s="37">
        <v>6</v>
      </c>
      <c r="H3" s="38">
        <v>7</v>
      </c>
      <c r="J3" s="39" t="s">
        <v>51</v>
      </c>
      <c r="K3" s="40" t="s">
        <v>52</v>
      </c>
    </row>
    <row r="4" spans="2:11" ht="15" customHeight="1" thickBot="1" x14ac:dyDescent="0.25">
      <c r="B4" s="41" t="s">
        <v>44</v>
      </c>
      <c r="C4" s="3" t="s">
        <v>49</v>
      </c>
      <c r="D4" s="3" t="s">
        <v>50</v>
      </c>
      <c r="E4" s="3" t="s">
        <v>45</v>
      </c>
      <c r="F4" s="3" t="s">
        <v>46</v>
      </c>
      <c r="G4" s="3" t="s">
        <v>47</v>
      </c>
      <c r="H4" s="42" t="s">
        <v>48</v>
      </c>
      <c r="J4" s="43" t="s">
        <v>12</v>
      </c>
      <c r="K4" s="7" t="s">
        <v>8</v>
      </c>
    </row>
    <row r="5" spans="2:11" ht="15" customHeight="1" x14ac:dyDescent="0.2">
      <c r="J5" s="25" t="s">
        <v>13</v>
      </c>
      <c r="K5" s="8" t="s">
        <v>5</v>
      </c>
    </row>
    <row r="6" spans="2:11" ht="15" customHeight="1" x14ac:dyDescent="0.2">
      <c r="J6" s="25" t="s">
        <v>14</v>
      </c>
      <c r="K6" s="8" t="s">
        <v>5</v>
      </c>
    </row>
    <row r="7" spans="2:11" ht="15" customHeight="1" x14ac:dyDescent="0.2">
      <c r="J7" s="25" t="s">
        <v>15</v>
      </c>
      <c r="K7" s="8" t="s">
        <v>9</v>
      </c>
    </row>
    <row r="8" spans="2:11" ht="15" customHeight="1" x14ac:dyDescent="0.2">
      <c r="J8" s="25" t="s">
        <v>16</v>
      </c>
      <c r="K8" s="8" t="s">
        <v>5</v>
      </c>
    </row>
    <row r="9" spans="2:11" ht="15" customHeight="1" x14ac:dyDescent="0.2">
      <c r="J9" s="25" t="s">
        <v>17</v>
      </c>
      <c r="K9" s="8" t="s">
        <v>5</v>
      </c>
    </row>
    <row r="10" spans="2:11" ht="15" customHeight="1" x14ac:dyDescent="0.2">
      <c r="J10" s="25" t="s">
        <v>21</v>
      </c>
      <c r="K10" s="8" t="s">
        <v>6</v>
      </c>
    </row>
    <row r="11" spans="2:11" ht="15" customHeight="1" x14ac:dyDescent="0.2">
      <c r="J11" s="25" t="s">
        <v>18</v>
      </c>
      <c r="K11" s="8" t="s">
        <v>5</v>
      </c>
    </row>
    <row r="12" spans="2:11" ht="15" customHeight="1" x14ac:dyDescent="0.2">
      <c r="J12" s="25" t="s">
        <v>19</v>
      </c>
      <c r="K12" s="8" t="s">
        <v>11</v>
      </c>
    </row>
    <row r="13" spans="2:11" ht="15" customHeight="1" x14ac:dyDescent="0.2">
      <c r="J13" s="25" t="s">
        <v>20</v>
      </c>
      <c r="K13" s="8" t="s">
        <v>53</v>
      </c>
    </row>
    <row r="14" spans="2:11" ht="15" customHeight="1" x14ac:dyDescent="0.2">
      <c r="J14" s="25" t="s">
        <v>42</v>
      </c>
      <c r="K14" s="8" t="s">
        <v>6</v>
      </c>
    </row>
    <row r="15" spans="2:11" ht="15" customHeight="1" x14ac:dyDescent="0.2">
      <c r="J15" s="25" t="s">
        <v>22</v>
      </c>
      <c r="K15" s="8" t="s">
        <v>53</v>
      </c>
    </row>
    <row r="16" spans="2:11" ht="15" customHeight="1" x14ac:dyDescent="0.2">
      <c r="J16" s="25" t="s">
        <v>32</v>
      </c>
      <c r="K16" s="8" t="s">
        <v>54</v>
      </c>
    </row>
    <row r="17" spans="10:11" ht="15" customHeight="1" x14ac:dyDescent="0.2">
      <c r="J17" s="25" t="s">
        <v>23</v>
      </c>
      <c r="K17" s="8" t="s">
        <v>6</v>
      </c>
    </row>
    <row r="18" spans="10:11" ht="15" customHeight="1" x14ac:dyDescent="0.2">
      <c r="J18" s="25" t="s">
        <v>34</v>
      </c>
      <c r="K18" s="8" t="s">
        <v>55</v>
      </c>
    </row>
    <row r="19" spans="10:11" ht="15" customHeight="1" x14ac:dyDescent="0.2">
      <c r="J19" s="25" t="s">
        <v>24</v>
      </c>
      <c r="K19" s="8" t="s">
        <v>6</v>
      </c>
    </row>
    <row r="20" spans="10:11" ht="15" customHeight="1" x14ac:dyDescent="0.2">
      <c r="J20" s="25" t="s">
        <v>25</v>
      </c>
      <c r="K20" s="8" t="s">
        <v>6</v>
      </c>
    </row>
    <row r="21" spans="10:11" ht="15" customHeight="1" x14ac:dyDescent="0.2">
      <c r="J21" s="25" t="s">
        <v>33</v>
      </c>
      <c r="K21" s="8" t="s">
        <v>55</v>
      </c>
    </row>
    <row r="22" spans="10:11" ht="15" customHeight="1" x14ac:dyDescent="0.2">
      <c r="J22" s="25" t="s">
        <v>26</v>
      </c>
      <c r="K22" s="8" t="s">
        <v>5</v>
      </c>
    </row>
    <row r="23" spans="10:11" ht="15" customHeight="1" x14ac:dyDescent="0.2">
      <c r="J23" s="25" t="s">
        <v>27</v>
      </c>
      <c r="K23" s="8" t="s">
        <v>7</v>
      </c>
    </row>
    <row r="24" spans="10:11" ht="15" customHeight="1" x14ac:dyDescent="0.2">
      <c r="J24" s="25" t="s">
        <v>28</v>
      </c>
      <c r="K24" s="8" t="s">
        <v>56</v>
      </c>
    </row>
    <row r="25" spans="10:11" ht="15" customHeight="1" x14ac:dyDescent="0.2">
      <c r="J25" s="25" t="s">
        <v>29</v>
      </c>
      <c r="K25" s="8" t="s">
        <v>56</v>
      </c>
    </row>
    <row r="26" spans="10:11" ht="15" customHeight="1" x14ac:dyDescent="0.2">
      <c r="J26" s="25" t="s">
        <v>43</v>
      </c>
      <c r="K26" s="8" t="s">
        <v>57</v>
      </c>
    </row>
    <row r="27" spans="10:11" ht="15" customHeight="1" x14ac:dyDescent="0.2">
      <c r="J27" s="25" t="s">
        <v>30</v>
      </c>
      <c r="K27" s="8" t="s">
        <v>5</v>
      </c>
    </row>
    <row r="28" spans="10:11" ht="15" customHeight="1" x14ac:dyDescent="0.2">
      <c r="J28" s="25" t="s">
        <v>31</v>
      </c>
      <c r="K28" s="8" t="s">
        <v>7</v>
      </c>
    </row>
    <row r="29" spans="10:11" ht="15" customHeight="1" x14ac:dyDescent="0.2">
      <c r="J29" s="25" t="s">
        <v>0</v>
      </c>
      <c r="K29" s="8" t="s">
        <v>61</v>
      </c>
    </row>
    <row r="30" spans="10:11" ht="15" customHeight="1" x14ac:dyDescent="0.2">
      <c r="J30" s="25"/>
      <c r="K30" s="8"/>
    </row>
    <row r="31" spans="10:11" ht="15" customHeight="1" x14ac:dyDescent="0.2">
      <c r="J31" s="25"/>
      <c r="K31" s="8"/>
    </row>
    <row r="32" spans="10:11" ht="15" customHeight="1" x14ac:dyDescent="0.2">
      <c r="J32" s="25"/>
      <c r="K32" s="8"/>
    </row>
    <row r="33" spans="10:11" ht="15" customHeight="1" x14ac:dyDescent="0.2">
      <c r="J33" s="25"/>
      <c r="K33" s="8"/>
    </row>
    <row r="34" spans="10:11" ht="15" customHeight="1" x14ac:dyDescent="0.2">
      <c r="J34" s="25"/>
      <c r="K34" s="8"/>
    </row>
    <row r="35" spans="10:11" ht="15" customHeight="1" x14ac:dyDescent="0.2">
      <c r="J35" s="25"/>
      <c r="K35" s="8"/>
    </row>
    <row r="36" spans="10:11" ht="15" customHeight="1" x14ac:dyDescent="0.2">
      <c r="J36" s="25"/>
      <c r="K36" s="8"/>
    </row>
    <row r="37" spans="10:11" ht="15" customHeight="1" x14ac:dyDescent="0.2">
      <c r="J37" s="25"/>
      <c r="K37" s="8"/>
    </row>
    <row r="38" spans="10:11" ht="15" customHeight="1" x14ac:dyDescent="0.2">
      <c r="J38" s="25"/>
      <c r="K38" s="8"/>
    </row>
    <row r="39" spans="10:11" ht="15" customHeight="1" x14ac:dyDescent="0.2">
      <c r="J39" s="25"/>
      <c r="K39" s="8"/>
    </row>
    <row r="40" spans="10:11" ht="15" customHeight="1" x14ac:dyDescent="0.2">
      <c r="J40" s="25"/>
      <c r="K40" s="8"/>
    </row>
    <row r="41" spans="10:11" ht="15" customHeight="1" x14ac:dyDescent="0.2">
      <c r="J41" s="25"/>
      <c r="K41" s="8"/>
    </row>
    <row r="42" spans="10:11" ht="15" customHeight="1" x14ac:dyDescent="0.2">
      <c r="J42" s="25"/>
      <c r="K42" s="8"/>
    </row>
    <row r="43" spans="10:11" ht="15" customHeight="1" x14ac:dyDescent="0.2">
      <c r="J43" s="25"/>
      <c r="K43" s="8"/>
    </row>
    <row r="44" spans="10:11" ht="15" customHeight="1" x14ac:dyDescent="0.2">
      <c r="J44" s="25"/>
      <c r="K44" s="8"/>
    </row>
    <row r="45" spans="10:11" ht="15" customHeight="1" x14ac:dyDescent="0.2">
      <c r="J45" s="25"/>
      <c r="K45" s="8"/>
    </row>
    <row r="46" spans="10:11" ht="15" customHeight="1" x14ac:dyDescent="0.2">
      <c r="J46" s="25"/>
      <c r="K46" s="8"/>
    </row>
    <row r="47" spans="10:11" ht="15" customHeight="1" x14ac:dyDescent="0.2">
      <c r="J47" s="25"/>
      <c r="K47" s="8"/>
    </row>
    <row r="48" spans="10:11" ht="15" customHeight="1" x14ac:dyDescent="0.2">
      <c r="J48" s="25"/>
      <c r="K48" s="8"/>
    </row>
    <row r="49" spans="10:11" ht="15" customHeight="1" x14ac:dyDescent="0.2">
      <c r="J49" s="25"/>
      <c r="K49" s="8"/>
    </row>
    <row r="50" spans="10:11" ht="15" customHeight="1" x14ac:dyDescent="0.2">
      <c r="J50" s="25"/>
      <c r="K50" s="8"/>
    </row>
    <row r="51" spans="10:11" ht="15" customHeight="1" x14ac:dyDescent="0.2">
      <c r="J51" s="25"/>
      <c r="K51" s="8"/>
    </row>
    <row r="52" spans="10:11" ht="15" customHeight="1" x14ac:dyDescent="0.2">
      <c r="J52" s="25"/>
      <c r="K52" s="8"/>
    </row>
    <row r="53" spans="10:11" ht="15" customHeight="1" x14ac:dyDescent="0.2">
      <c r="J53" s="25"/>
      <c r="K53" s="8"/>
    </row>
    <row r="54" spans="10:11" ht="15" customHeight="1" x14ac:dyDescent="0.2">
      <c r="J54" s="25"/>
      <c r="K54" s="8"/>
    </row>
    <row r="55" spans="10:11" ht="15" customHeight="1" x14ac:dyDescent="0.2">
      <c r="J55" s="25"/>
      <c r="K55" s="8"/>
    </row>
    <row r="56" spans="10:11" ht="15" customHeight="1" x14ac:dyDescent="0.2">
      <c r="J56" s="25"/>
      <c r="K56" s="8"/>
    </row>
    <row r="57" spans="10:11" ht="15" customHeight="1" x14ac:dyDescent="0.2">
      <c r="J57" s="25"/>
      <c r="K57" s="8"/>
    </row>
    <row r="58" spans="10:11" ht="15" customHeight="1" x14ac:dyDescent="0.2">
      <c r="J58" s="25"/>
      <c r="K58" s="8"/>
    </row>
    <row r="59" spans="10:11" ht="15" customHeight="1" x14ac:dyDescent="0.2">
      <c r="J59" s="25"/>
      <c r="K59" s="8"/>
    </row>
    <row r="60" spans="10:11" ht="15" customHeight="1" x14ac:dyDescent="0.2">
      <c r="J60" s="25"/>
      <c r="K60" s="8"/>
    </row>
    <row r="61" spans="10:11" ht="15" customHeight="1" x14ac:dyDescent="0.2">
      <c r="J61" s="25"/>
      <c r="K61" s="8"/>
    </row>
    <row r="62" spans="10:11" ht="15" customHeight="1" x14ac:dyDescent="0.2">
      <c r="J62" s="25"/>
      <c r="K62" s="8"/>
    </row>
    <row r="63" spans="10:11" ht="15" customHeight="1" x14ac:dyDescent="0.2">
      <c r="J63" s="25"/>
      <c r="K63" s="8"/>
    </row>
    <row r="64" spans="10:11" ht="15" customHeight="1" x14ac:dyDescent="0.2">
      <c r="J64" s="25"/>
      <c r="K64" s="8"/>
    </row>
    <row r="65" spans="10:11" ht="15" customHeight="1" x14ac:dyDescent="0.2">
      <c r="J65" s="25"/>
      <c r="K65" s="8"/>
    </row>
    <row r="66" spans="10:11" ht="15" customHeight="1" x14ac:dyDescent="0.2">
      <c r="J66" s="25"/>
      <c r="K66" s="8"/>
    </row>
    <row r="67" spans="10:11" ht="15" customHeight="1" x14ac:dyDescent="0.2">
      <c r="J67" s="25"/>
      <c r="K67" s="8"/>
    </row>
    <row r="68" spans="10:11" ht="15" customHeight="1" x14ac:dyDescent="0.2">
      <c r="J68" s="25"/>
      <c r="K68" s="8"/>
    </row>
    <row r="69" spans="10:11" ht="15" customHeight="1" x14ac:dyDescent="0.2">
      <c r="J69" s="25"/>
      <c r="K69" s="8"/>
    </row>
    <row r="70" spans="10:11" ht="15" customHeight="1" x14ac:dyDescent="0.2">
      <c r="J70" s="25"/>
      <c r="K70" s="8"/>
    </row>
    <row r="71" spans="10:11" ht="15" customHeight="1" x14ac:dyDescent="0.2">
      <c r="J71" s="25"/>
      <c r="K71" s="8"/>
    </row>
    <row r="72" spans="10:11" ht="15" customHeight="1" x14ac:dyDescent="0.2">
      <c r="J72" s="25"/>
      <c r="K72" s="8"/>
    </row>
    <row r="73" spans="10:11" ht="15" customHeight="1" x14ac:dyDescent="0.2">
      <c r="J73" s="25"/>
      <c r="K73" s="8"/>
    </row>
    <row r="74" spans="10:11" ht="15" customHeight="1" x14ac:dyDescent="0.2">
      <c r="J74" s="25"/>
      <c r="K74" s="8"/>
    </row>
    <row r="75" spans="10:11" ht="15" customHeight="1" x14ac:dyDescent="0.2">
      <c r="J75" s="25"/>
      <c r="K75" s="8"/>
    </row>
    <row r="76" spans="10:11" ht="15" customHeight="1" x14ac:dyDescent="0.2">
      <c r="J76" s="25"/>
      <c r="K76" s="8"/>
    </row>
    <row r="77" spans="10:11" ht="15" customHeight="1" x14ac:dyDescent="0.2">
      <c r="J77" s="25"/>
      <c r="K77" s="8"/>
    </row>
    <row r="78" spans="10:11" ht="15" customHeight="1" x14ac:dyDescent="0.2">
      <c r="J78" s="25"/>
      <c r="K78" s="8"/>
    </row>
    <row r="79" spans="10:11" ht="15" customHeight="1" x14ac:dyDescent="0.2">
      <c r="J79" s="25"/>
      <c r="K79" s="8"/>
    </row>
    <row r="80" spans="10:11" ht="15" customHeight="1" x14ac:dyDescent="0.2">
      <c r="J80" s="25"/>
      <c r="K80" s="8"/>
    </row>
    <row r="81" spans="10:11" ht="15" customHeight="1" x14ac:dyDescent="0.2">
      <c r="J81" s="25"/>
      <c r="K81" s="8"/>
    </row>
    <row r="82" spans="10:11" ht="15" customHeight="1" x14ac:dyDescent="0.2">
      <c r="J82" s="25"/>
      <c r="K82" s="8"/>
    </row>
    <row r="83" spans="10:11" ht="15" customHeight="1" x14ac:dyDescent="0.2">
      <c r="J83" s="25"/>
      <c r="K83" s="8"/>
    </row>
    <row r="84" spans="10:11" ht="15" customHeight="1" x14ac:dyDescent="0.2">
      <c r="J84" s="25"/>
      <c r="K84" s="8"/>
    </row>
    <row r="85" spans="10:11" ht="15" customHeight="1" x14ac:dyDescent="0.2">
      <c r="J85" s="25"/>
      <c r="K85" s="8"/>
    </row>
    <row r="86" spans="10:11" ht="15" customHeight="1" x14ac:dyDescent="0.2">
      <c r="J86" s="25"/>
      <c r="K86" s="8"/>
    </row>
    <row r="87" spans="10:11" ht="15" customHeight="1" x14ac:dyDescent="0.2">
      <c r="J87" s="25"/>
      <c r="K87" s="8"/>
    </row>
    <row r="88" spans="10:11" ht="15" customHeight="1" x14ac:dyDescent="0.2">
      <c r="J88" s="25"/>
      <c r="K88" s="8"/>
    </row>
    <row r="89" spans="10:11" ht="15" customHeight="1" x14ac:dyDescent="0.2">
      <c r="J89" s="25"/>
      <c r="K89" s="8"/>
    </row>
    <row r="90" spans="10:11" ht="15" customHeight="1" x14ac:dyDescent="0.2">
      <c r="J90" s="25"/>
      <c r="K90" s="8"/>
    </row>
    <row r="91" spans="10:11" ht="15" customHeight="1" x14ac:dyDescent="0.2">
      <c r="J91" s="25"/>
      <c r="K91" s="8"/>
    </row>
    <row r="92" spans="10:11" ht="15" customHeight="1" x14ac:dyDescent="0.2">
      <c r="J92" s="25"/>
      <c r="K92" s="8"/>
    </row>
    <row r="93" spans="10:11" ht="15" customHeight="1" x14ac:dyDescent="0.2">
      <c r="J93" s="25"/>
      <c r="K93" s="8"/>
    </row>
    <row r="94" spans="10:11" ht="15" customHeight="1" x14ac:dyDescent="0.2">
      <c r="J94" s="25"/>
      <c r="K94" s="8"/>
    </row>
    <row r="95" spans="10:11" ht="15" customHeight="1" x14ac:dyDescent="0.2">
      <c r="J95" s="25"/>
      <c r="K95" s="8"/>
    </row>
    <row r="96" spans="10:11" ht="15" customHeight="1" x14ac:dyDescent="0.2">
      <c r="J96" s="25"/>
      <c r="K96" s="8"/>
    </row>
    <row r="97" spans="10:11" ht="15" customHeight="1" x14ac:dyDescent="0.2">
      <c r="J97" s="25"/>
      <c r="K97" s="8"/>
    </row>
    <row r="98" spans="10:11" ht="15" customHeight="1" x14ac:dyDescent="0.2">
      <c r="J98" s="25"/>
      <c r="K98" s="8"/>
    </row>
    <row r="99" spans="10:11" ht="15" customHeight="1" x14ac:dyDescent="0.2">
      <c r="J99" s="25"/>
      <c r="K99" s="8"/>
    </row>
    <row r="100" spans="10:11" ht="15" customHeight="1" thickBot="1" x14ac:dyDescent="0.25">
      <c r="J100" s="44"/>
      <c r="K100" s="9"/>
    </row>
  </sheetData>
  <mergeCells count="2">
    <mergeCell ref="B2:H2"/>
    <mergeCell ref="J2:K2"/>
  </mergeCells>
  <phoneticPr fontId="4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Extrato_Maio_Op1</vt:lpstr>
      <vt:lpstr>Extrato_Maio_Op2</vt:lpstr>
      <vt:lpstr>Banco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Nodari</dc:creator>
  <cp:lastModifiedBy>Lucas Nodari</cp:lastModifiedBy>
  <dcterms:created xsi:type="dcterms:W3CDTF">2021-06-26T13:50:04Z</dcterms:created>
  <dcterms:modified xsi:type="dcterms:W3CDTF">2021-07-03T16:15:20Z</dcterms:modified>
</cp:coreProperties>
</file>