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4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5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7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7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7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6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80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81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82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83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84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5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86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7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88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89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7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97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98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99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100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101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102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103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104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105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106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8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11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11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11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11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11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11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12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12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12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12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9.xml" ContentType="application/vnd.openxmlformats-officedocument.drawing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131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132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133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134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135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36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137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138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39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140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drawings/drawing10.xml" ContentType="application/vnd.openxmlformats-officedocument.drawing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14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14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5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5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5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5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5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5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5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5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11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65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66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67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68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69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70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71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72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73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74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drawings/drawing12.xml" ContentType="application/vnd.openxmlformats-officedocument.drawing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82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83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84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85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86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87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88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89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90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91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drawings/drawing13.xml" ContentType="application/vnd.openxmlformats-officedocument.drawing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99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200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201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202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203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204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205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206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207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208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1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216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217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218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219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220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221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222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223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224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225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drawings/drawing15.xml" ContentType="application/vnd.openxmlformats-officedocument.drawing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23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23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23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23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23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23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23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24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24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24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drawings/drawing16.xml" ContentType="application/vnd.openxmlformats-officedocument.drawing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250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251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252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253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254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255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256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257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258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259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17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267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268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269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270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271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272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273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274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275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276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drawings/drawing18.xml" ContentType="application/vnd.openxmlformats-officedocument.drawing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284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285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286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287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288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289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290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291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292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293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drawings/drawing19.xml" ContentType="application/vnd.openxmlformats-officedocument.drawing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301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302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303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304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305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306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307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308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309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310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20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31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31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32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32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32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32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32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32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32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32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drawings/drawing21.xml" ContentType="application/vnd.openxmlformats-officedocument.drawing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335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336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337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338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339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340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341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342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343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344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drawings/drawing22.xml" ContentType="application/vnd.openxmlformats-officedocument.drawing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352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353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354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355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356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357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358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359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360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361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drawings/drawing23.xml" ContentType="application/vnd.openxmlformats-officedocument.drawing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369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370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371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372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373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374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375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376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377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378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drawings/drawing24.xml" ContentType="application/vnd.openxmlformats-officedocument.drawing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386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387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388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389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390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391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392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393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394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395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FRGS\Covid\"/>
    </mc:Choice>
  </mc:AlternateContent>
  <xr:revisionPtr revIDLastSave="0" documentId="13_ncr:1_{E950204C-831D-43F1-85E3-B2D966D8BB33}" xr6:coauthVersionLast="45" xr6:coauthVersionMax="45" xr10:uidLastSave="{00000000-0000-0000-0000-000000000000}"/>
  <bookViews>
    <workbookView xWindow="-120" yWindow="-120" windowWidth="20730" windowHeight="11160" tabRatio="914" xr2:uid="{191BFFF6-E403-44F3-AD29-DFEA149DA372}"/>
  </bookViews>
  <sheets>
    <sheet name="DADOS DINÂMICOS" sheetId="3" r:id="rId1"/>
    <sheet name="Dados por variável" sheetId="45" r:id="rId2"/>
    <sheet name="DADOS" sheetId="1" r:id="rId3"/>
    <sheet name="Litoral" sheetId="44" r:id="rId4"/>
    <sheet name="Arroio do Sal" sheetId="4" r:id="rId5"/>
    <sheet name="Capão da Canoa" sheetId="20" r:id="rId6"/>
    <sheet name="D. P. Alcântara" sheetId="21" r:id="rId7"/>
    <sheet name="Itati" sheetId="22" r:id="rId8"/>
    <sheet name="Mampituba" sheetId="23" r:id="rId9"/>
    <sheet name="Maquiné" sheetId="24" r:id="rId10"/>
    <sheet name="Morrinhos do Sul" sheetId="25" r:id="rId11"/>
    <sheet name="Terra de Areia" sheetId="26" r:id="rId12"/>
    <sheet name="Torres" sheetId="27" r:id="rId13"/>
    <sheet name="T. Cachoeiras" sheetId="28" r:id="rId14"/>
    <sheet name="T. Forquilhas" sheetId="29" r:id="rId15"/>
    <sheet name="Xangri-Lá" sheetId="31" r:id="rId16"/>
    <sheet name="Bal. Pinhal" sheetId="32" r:id="rId17"/>
    <sheet name="Capivari do Sul" sheetId="34" r:id="rId18"/>
    <sheet name="Caraá" sheetId="35" r:id="rId19"/>
    <sheet name="Cidreira" sheetId="36" r:id="rId20"/>
    <sheet name="Imbé" sheetId="37" r:id="rId21"/>
    <sheet name="Mostardas" sheetId="38" r:id="rId22"/>
    <sheet name="Osório" sheetId="39" r:id="rId23"/>
    <sheet name="Palmares do Sul" sheetId="40" r:id="rId24"/>
    <sheet name="Santo A. da Patrulha" sheetId="41" r:id="rId25"/>
    <sheet name="Tavares" sheetId="42" r:id="rId26"/>
    <sheet name="Tramandaí" sheetId="43" r:id="rId27"/>
  </sheets>
  <definedNames>
    <definedName name="_FilterDatabase" localSheetId="2" hidden="1">DADOS!$A$2:$AM$2</definedName>
    <definedName name="_FilterDatabase" localSheetId="0" hidden="1">'DADOS DINÂMICOS'!$A$2:$K$2</definedName>
    <definedName name="_FilterDatabase" localSheetId="1" hidden="1">'Dados por variável'!$A$2:$Q$2</definedName>
    <definedName name="TabCinco">'Dados por variável'!$J$2:$K$25</definedName>
    <definedName name="TabDois">'Dados por variável'!$D$2:$E$25</definedName>
    <definedName name="TabOito">'Dados por variável'!$P$2:$Q$25</definedName>
    <definedName name="TabQuatro">'Dados por variável'!$H$2:$I$25</definedName>
    <definedName name="TabSeis">'Dados por variável'!$L$2:$M$25</definedName>
    <definedName name="TabSete">'Dados por variável'!$N$2:$O$25</definedName>
    <definedName name="TabTrês">'Dados por variável'!$F$2:$G$25</definedName>
    <definedName name="TabUm">'Dados por variável'!$B$2:$C$25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F2" i="21" l="1" a="1"/>
  <c r="BF2" i="21" s="1"/>
  <c r="BB2" i="21" a="1"/>
  <c r="AX2" i="21" a="1"/>
  <c r="AT2" i="21" a="1"/>
  <c r="AP2" i="21" a="1"/>
  <c r="AH2" i="21" a="1"/>
  <c r="BF1" i="21"/>
  <c r="BB1" i="21"/>
  <c r="AX1" i="21"/>
  <c r="AT1" i="21"/>
  <c r="AP1" i="21"/>
  <c r="AL1" i="21"/>
  <c r="AH1" i="21"/>
  <c r="BF2" i="22"/>
  <c r="BF2" i="22" a="1"/>
  <c r="BB2" i="22"/>
  <c r="BB2" i="22" a="1"/>
  <c r="AX2" i="22"/>
  <c r="AX2" i="22" a="1"/>
  <c r="AT2" i="22" a="1"/>
  <c r="AP2" i="22"/>
  <c r="AP2" i="22" a="1"/>
  <c r="AH2" i="22"/>
  <c r="AH2" i="22" a="1"/>
  <c r="BF1" i="22"/>
  <c r="BB1" i="22"/>
  <c r="AX1" i="22"/>
  <c r="AZ21" i="22" s="1"/>
  <c r="BA21" i="22" s="1"/>
  <c r="AT1" i="22"/>
  <c r="AP1" i="22"/>
  <c r="AL1" i="22"/>
  <c r="AH1" i="22"/>
  <c r="BF2" i="23" a="1"/>
  <c r="BB2" i="23"/>
  <c r="BB2" i="23" a="1"/>
  <c r="AX2" i="23" a="1"/>
  <c r="AT2" i="23"/>
  <c r="AT2" i="23" a="1"/>
  <c r="AP2" i="23" a="1"/>
  <c r="AH2" i="23" a="1"/>
  <c r="BF1" i="23"/>
  <c r="BB1" i="23"/>
  <c r="AX1" i="23"/>
  <c r="AT1" i="23"/>
  <c r="AP1" i="23"/>
  <c r="AR25" i="23" s="1"/>
  <c r="AS25" i="23" s="1"/>
  <c r="AL1" i="23"/>
  <c r="AH1" i="23"/>
  <c r="AJ19" i="23" s="1"/>
  <c r="AK19" i="23" s="1"/>
  <c r="BF2" i="24"/>
  <c r="BF2" i="24" a="1"/>
  <c r="BB2" i="24" a="1"/>
  <c r="AX2" i="24" a="1"/>
  <c r="AT2" i="24" a="1"/>
  <c r="AP2" i="24"/>
  <c r="AP2" i="24" a="1"/>
  <c r="AH2" i="24" a="1"/>
  <c r="BF1" i="24"/>
  <c r="BB1" i="24"/>
  <c r="AX1" i="24"/>
  <c r="AT1" i="24"/>
  <c r="AV22" i="24" s="1"/>
  <c r="AW22" i="24" s="1"/>
  <c r="AP1" i="24"/>
  <c r="AL1" i="24"/>
  <c r="AH1" i="24"/>
  <c r="BF2" i="25" a="1"/>
  <c r="BF2" i="25" s="1"/>
  <c r="BB2" i="25" a="1"/>
  <c r="AX2" i="25" a="1"/>
  <c r="AT2" i="25" a="1"/>
  <c r="AP2" i="25" a="1"/>
  <c r="AH2" i="25" a="1"/>
  <c r="BF1" i="25"/>
  <c r="BH23" i="25" s="1"/>
  <c r="BI23" i="25" s="1"/>
  <c r="BB1" i="25"/>
  <c r="BD3" i="25" s="1"/>
  <c r="BE3" i="25" s="1"/>
  <c r="AX1" i="25"/>
  <c r="AT1" i="25"/>
  <c r="AP1" i="25"/>
  <c r="AL1" i="25"/>
  <c r="AH1" i="25"/>
  <c r="BF2" i="26"/>
  <c r="BF2" i="26" a="1"/>
  <c r="BB2" i="26" a="1"/>
  <c r="AX2" i="26"/>
  <c r="AX2" i="26" a="1"/>
  <c r="AT2" i="26" a="1"/>
  <c r="AP2" i="26" a="1"/>
  <c r="AH2" i="26" a="1"/>
  <c r="BF1" i="26"/>
  <c r="BB1" i="26"/>
  <c r="AX1" i="26"/>
  <c r="AT1" i="26"/>
  <c r="AP1" i="26"/>
  <c r="AL1" i="26"/>
  <c r="AH1" i="26"/>
  <c r="BD24" i="27"/>
  <c r="BE24" i="27" s="1"/>
  <c r="BD20" i="27"/>
  <c r="BE20" i="27" s="1"/>
  <c r="BD16" i="27"/>
  <c r="BE16" i="27" s="1"/>
  <c r="BD8" i="27"/>
  <c r="BE8" i="27" s="1"/>
  <c r="BD4" i="27"/>
  <c r="BE4" i="27" s="1"/>
  <c r="BF2" i="27" a="1"/>
  <c r="BB2" i="27"/>
  <c r="BB2" i="27" a="1"/>
  <c r="AX2" i="27" a="1"/>
  <c r="AT2" i="27"/>
  <c r="AT2" i="27" a="1"/>
  <c r="AP2" i="27" a="1"/>
  <c r="AH2" i="27" a="1"/>
  <c r="BF1" i="27"/>
  <c r="BB1" i="27"/>
  <c r="BD23" i="27" s="1"/>
  <c r="BE23" i="27" s="1"/>
  <c r="AX1" i="27"/>
  <c r="AT1" i="27"/>
  <c r="AP1" i="27"/>
  <c r="AL1" i="27"/>
  <c r="AH1" i="27"/>
  <c r="BD14" i="28"/>
  <c r="BE14" i="28" s="1"/>
  <c r="BD11" i="28"/>
  <c r="BE11" i="28" s="1"/>
  <c r="BD5" i="28"/>
  <c r="BE5" i="28" s="1"/>
  <c r="BD3" i="28"/>
  <c r="BE3" i="28" s="1"/>
  <c r="BF2" i="28"/>
  <c r="BF2" i="28" a="1"/>
  <c r="BB2" i="28" a="1"/>
  <c r="BB2" i="28" s="1"/>
  <c r="AX2" i="28"/>
  <c r="AX2" i="28" a="1"/>
  <c r="AT2" i="28" a="1"/>
  <c r="AP2" i="28"/>
  <c r="AP2" i="28" a="1"/>
  <c r="AH2" i="28"/>
  <c r="AH2" i="28" a="1"/>
  <c r="BF1" i="28"/>
  <c r="BB1" i="28"/>
  <c r="BD25" i="28" s="1"/>
  <c r="BE25" i="28" s="1"/>
  <c r="AX1" i="28"/>
  <c r="AT1" i="28"/>
  <c r="AP1" i="28"/>
  <c r="AL1" i="28"/>
  <c r="AH1" i="28"/>
  <c r="BF2" i="29"/>
  <c r="BF2" i="29" a="1"/>
  <c r="BB2" i="29" a="1"/>
  <c r="BB2" i="29" s="1"/>
  <c r="AX2" i="29" a="1"/>
  <c r="AT2" i="29" a="1"/>
  <c r="AT2" i="29" s="1"/>
  <c r="AP2" i="29"/>
  <c r="AP2" i="29" a="1"/>
  <c r="AH2" i="29" a="1"/>
  <c r="BF1" i="29"/>
  <c r="BB1" i="29"/>
  <c r="AX1" i="29"/>
  <c r="AZ7" i="29" s="1"/>
  <c r="BA7" i="29" s="1"/>
  <c r="AT1" i="29"/>
  <c r="AP1" i="29"/>
  <c r="AL1" i="29"/>
  <c r="AH1" i="29"/>
  <c r="BH15" i="31"/>
  <c r="BI15" i="31" s="1"/>
  <c r="BF2" i="31"/>
  <c r="BF2" i="31" a="1"/>
  <c r="BB2" i="31"/>
  <c r="BB2" i="31" a="1"/>
  <c r="AX2" i="31"/>
  <c r="AX2" i="31" a="1"/>
  <c r="AT2" i="31" a="1"/>
  <c r="AP2" i="31"/>
  <c r="AP2" i="31" a="1"/>
  <c r="AH2" i="31"/>
  <c r="AH2" i="31" a="1"/>
  <c r="BF1" i="31"/>
  <c r="BH24" i="31" s="1"/>
  <c r="BI24" i="31" s="1"/>
  <c r="BB1" i="31"/>
  <c r="AX1" i="31"/>
  <c r="AT1" i="31"/>
  <c r="AP1" i="31"/>
  <c r="AL1" i="31"/>
  <c r="AH1" i="31"/>
  <c r="BF2" i="32" a="1"/>
  <c r="BF2" i="32" s="1"/>
  <c r="BB2" i="32" a="1"/>
  <c r="BB2" i="32" s="1"/>
  <c r="AX2" i="32" a="1"/>
  <c r="AT2" i="32" a="1"/>
  <c r="AT2" i="32" s="1"/>
  <c r="AP2" i="32"/>
  <c r="AP2" i="32" a="1"/>
  <c r="AH2" i="32" a="1"/>
  <c r="BF1" i="32"/>
  <c r="BB1" i="32"/>
  <c r="AX1" i="32"/>
  <c r="AT1" i="32"/>
  <c r="AP1" i="32"/>
  <c r="AR25" i="32" s="1"/>
  <c r="AS25" i="32" s="1"/>
  <c r="AL1" i="32"/>
  <c r="AH1" i="32"/>
  <c r="BF2" i="34" a="1"/>
  <c r="BB2" i="34" a="1"/>
  <c r="AX2" i="34" a="1"/>
  <c r="AT2" i="34" a="1"/>
  <c r="AP2" i="34" a="1"/>
  <c r="AP2" i="34" s="1"/>
  <c r="AH2" i="34" a="1"/>
  <c r="BF1" i="34"/>
  <c r="BB1" i="34"/>
  <c r="AX1" i="34"/>
  <c r="AT1" i="34"/>
  <c r="AP1" i="34"/>
  <c r="AL1" i="34"/>
  <c r="AH1" i="34"/>
  <c r="BF2" i="35"/>
  <c r="BF2" i="35" a="1"/>
  <c r="BB2" i="35"/>
  <c r="BB2" i="35" a="1"/>
  <c r="AX2" i="35"/>
  <c r="AX2" i="35" a="1"/>
  <c r="AT2" i="35"/>
  <c r="AT2" i="35" a="1"/>
  <c r="AP2" i="35"/>
  <c r="AP2" i="35" a="1"/>
  <c r="AH2" i="35"/>
  <c r="AH2" i="35" a="1"/>
  <c r="BF1" i="35"/>
  <c r="BB1" i="35"/>
  <c r="AX1" i="35"/>
  <c r="AT1" i="35"/>
  <c r="AP1" i="35"/>
  <c r="AL1" i="35"/>
  <c r="AH1" i="35"/>
  <c r="BF2" i="36" a="1"/>
  <c r="BB2" i="36" a="1"/>
  <c r="AX2" i="36" a="1"/>
  <c r="AT2" i="36" a="1"/>
  <c r="AP2" i="36" a="1"/>
  <c r="AP2" i="36" s="1"/>
  <c r="AH2" i="36" a="1"/>
  <c r="AH2" i="36" s="1"/>
  <c r="BF1" i="36"/>
  <c r="BB1" i="36"/>
  <c r="AX1" i="36"/>
  <c r="AT1" i="36"/>
  <c r="AP1" i="36"/>
  <c r="AL1" i="36"/>
  <c r="AH1" i="36"/>
  <c r="BF2" i="37"/>
  <c r="BF2" i="37" a="1"/>
  <c r="BB2" i="37"/>
  <c r="BB2" i="37" a="1"/>
  <c r="AX2" i="37"/>
  <c r="AX2" i="37" a="1"/>
  <c r="AT2" i="37"/>
  <c r="AT2" i="37" a="1"/>
  <c r="AV25" i="37" s="1"/>
  <c r="AW25" i="37" s="1"/>
  <c r="AP2" i="37"/>
  <c r="AP2" i="37" a="1"/>
  <c r="AH2" i="37" a="1"/>
  <c r="AH2" i="37" s="1"/>
  <c r="BF1" i="37"/>
  <c r="BB1" i="37"/>
  <c r="AX1" i="37"/>
  <c r="AT1" i="37"/>
  <c r="AP1" i="37"/>
  <c r="AL1" i="37"/>
  <c r="AH1" i="37"/>
  <c r="BF2" i="38" a="1"/>
  <c r="BB2" i="38" a="1"/>
  <c r="AX2" i="38" a="1"/>
  <c r="AT2" i="38" a="1"/>
  <c r="AP2" i="38" a="1"/>
  <c r="AH2" i="38" a="1"/>
  <c r="BF1" i="38"/>
  <c r="BB1" i="38"/>
  <c r="AX1" i="38"/>
  <c r="AT1" i="38"/>
  <c r="AP1" i="38"/>
  <c r="AL1" i="38"/>
  <c r="AH1" i="38"/>
  <c r="BF2" i="39" a="1"/>
  <c r="BB2" i="39"/>
  <c r="BB2" i="39" a="1"/>
  <c r="AX2" i="39" a="1"/>
  <c r="AT2" i="39" a="1"/>
  <c r="AT2" i="39" s="1"/>
  <c r="AP2" i="39" a="1"/>
  <c r="AH2" i="39" a="1"/>
  <c r="BF1" i="39"/>
  <c r="BB1" i="39"/>
  <c r="AX1" i="39"/>
  <c r="AT1" i="39"/>
  <c r="AP1" i="39"/>
  <c r="AL1" i="39"/>
  <c r="AH1" i="39"/>
  <c r="BF2" i="40"/>
  <c r="BF2" i="40" a="1"/>
  <c r="BB2" i="40"/>
  <c r="BB2" i="40" a="1"/>
  <c r="AX2" i="40"/>
  <c r="AX2" i="40" a="1"/>
  <c r="AT2" i="40"/>
  <c r="AT2" i="40" a="1"/>
  <c r="AP2" i="40" a="1"/>
  <c r="AH2" i="40" a="1"/>
  <c r="BF1" i="40"/>
  <c r="BB1" i="40"/>
  <c r="AX1" i="40"/>
  <c r="AT1" i="40"/>
  <c r="AP1" i="40"/>
  <c r="AL1" i="40"/>
  <c r="AH1" i="40"/>
  <c r="BF2" i="41"/>
  <c r="BF2" i="41" a="1"/>
  <c r="BB2" i="41" a="1"/>
  <c r="BB2" i="41" s="1"/>
  <c r="AX2" i="41" a="1"/>
  <c r="AX2" i="41" s="1"/>
  <c r="AT2" i="41" a="1"/>
  <c r="AP2" i="41" a="1"/>
  <c r="AP2" i="41" s="1"/>
  <c r="AH2" i="41" a="1"/>
  <c r="BF1" i="41"/>
  <c r="BB1" i="41"/>
  <c r="AX1" i="41"/>
  <c r="AT1" i="41"/>
  <c r="AP1" i="41"/>
  <c r="AL1" i="41"/>
  <c r="AH1" i="41"/>
  <c r="BF2" i="42"/>
  <c r="BF2" i="42" a="1"/>
  <c r="BB2" i="42"/>
  <c r="BB2" i="42" a="1"/>
  <c r="AX2" i="42"/>
  <c r="AX2" i="42" a="1"/>
  <c r="AT2" i="42" a="1"/>
  <c r="AP2" i="42" a="1"/>
  <c r="AH2" i="42" a="1"/>
  <c r="BF1" i="42"/>
  <c r="BB1" i="42"/>
  <c r="AX1" i="42"/>
  <c r="AZ11" i="42" s="1"/>
  <c r="BA11" i="42" s="1"/>
  <c r="AT1" i="42"/>
  <c r="AP1" i="42"/>
  <c r="AL1" i="42"/>
  <c r="AH1" i="42"/>
  <c r="BF2" i="43"/>
  <c r="BF2" i="43" a="1"/>
  <c r="BB2" i="43"/>
  <c r="BB2" i="43" a="1"/>
  <c r="AX2" i="43" a="1"/>
  <c r="AX2" i="43" s="1"/>
  <c r="AT2" i="43" a="1"/>
  <c r="AP2" i="43" a="1"/>
  <c r="AP2" i="43" s="1"/>
  <c r="AH2" i="43" a="1"/>
  <c r="AH2" i="43" s="1"/>
  <c r="BF1" i="43"/>
  <c r="BB1" i="43"/>
  <c r="AX1" i="43"/>
  <c r="AT1" i="43"/>
  <c r="AP1" i="43"/>
  <c r="AL1" i="43"/>
  <c r="AH1" i="43"/>
  <c r="BF2" i="20" a="1"/>
  <c r="BF2" i="20" s="1"/>
  <c r="BB2" i="20" a="1"/>
  <c r="AX2" i="20" a="1"/>
  <c r="AX2" i="20" s="1"/>
  <c r="AT2" i="20" a="1"/>
  <c r="AT2" i="20" s="1"/>
  <c r="AP2" i="20" a="1"/>
  <c r="AP2" i="20" s="1"/>
  <c r="AH2" i="20" a="1"/>
  <c r="AH2" i="20" s="1"/>
  <c r="BF1" i="20"/>
  <c r="BB1" i="20"/>
  <c r="AX1" i="20"/>
  <c r="AT1" i="20"/>
  <c r="AP1" i="20"/>
  <c r="AL1" i="20"/>
  <c r="AH1" i="20"/>
  <c r="AH1" i="4"/>
  <c r="AL1" i="4"/>
  <c r="AP1" i="4"/>
  <c r="AT1" i="4"/>
  <c r="AX1" i="4"/>
  <c r="BB1" i="4"/>
  <c r="BF1" i="4"/>
  <c r="BH4" i="4" s="1"/>
  <c r="BI4" i="4" s="1"/>
  <c r="BH5" i="4"/>
  <c r="BH7" i="4"/>
  <c r="BI7" i="4" s="1"/>
  <c r="BH8" i="4"/>
  <c r="BI8" i="4" s="1"/>
  <c r="BH9" i="4"/>
  <c r="BH10" i="4"/>
  <c r="BI10" i="4" s="1"/>
  <c r="BH11" i="4"/>
  <c r="BI11" i="4" s="1"/>
  <c r="BH12" i="4"/>
  <c r="BI12" i="4" s="1"/>
  <c r="BH13" i="4"/>
  <c r="BI13" i="4" s="1"/>
  <c r="BH14" i="4"/>
  <c r="BH15" i="4"/>
  <c r="BI15" i="4" s="1"/>
  <c r="BH16" i="4"/>
  <c r="BI16" i="4" s="1"/>
  <c r="BH17" i="4"/>
  <c r="BI17" i="4" s="1"/>
  <c r="BH18" i="4"/>
  <c r="BI18" i="4" s="1"/>
  <c r="BH19" i="4"/>
  <c r="BI19" i="4" s="1"/>
  <c r="BH20" i="4"/>
  <c r="BI20" i="4" s="1"/>
  <c r="BH21" i="4"/>
  <c r="BH22" i="4"/>
  <c r="BI22" i="4" s="1"/>
  <c r="BH23" i="4"/>
  <c r="BI23" i="4" s="1"/>
  <c r="BH24" i="4"/>
  <c r="BI24" i="4" s="1"/>
  <c r="BH25" i="4"/>
  <c r="BI25" i="4" s="1"/>
  <c r="BH3" i="4"/>
  <c r="BI3" i="4" s="1"/>
  <c r="BI21" i="4"/>
  <c r="BI14" i="4"/>
  <c r="BI9" i="4"/>
  <c r="BI5" i="4"/>
  <c r="BD4" i="4"/>
  <c r="BD5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3" i="4"/>
  <c r="BF2" i="4" a="1"/>
  <c r="BF2" i="4" s="1"/>
  <c r="AP2" i="4" a="1"/>
  <c r="AP2" i="4" s="1"/>
  <c r="Q26" i="45"/>
  <c r="I26" i="45"/>
  <c r="Q25" i="45"/>
  <c r="O25" i="45"/>
  <c r="M25" i="45"/>
  <c r="K25" i="45"/>
  <c r="I25" i="45"/>
  <c r="E25" i="45"/>
  <c r="Q24" i="45"/>
  <c r="O24" i="45"/>
  <c r="M24" i="45"/>
  <c r="K24" i="45"/>
  <c r="I24" i="45"/>
  <c r="E24" i="45"/>
  <c r="Q23" i="45"/>
  <c r="O23" i="45"/>
  <c r="M23" i="45"/>
  <c r="K23" i="45"/>
  <c r="I23" i="45"/>
  <c r="E23" i="45"/>
  <c r="Q22" i="45"/>
  <c r="O22" i="45"/>
  <c r="M22" i="45"/>
  <c r="K22" i="45"/>
  <c r="I22" i="45"/>
  <c r="E22" i="45"/>
  <c r="Q21" i="45"/>
  <c r="O21" i="45"/>
  <c r="M21" i="45"/>
  <c r="K21" i="45"/>
  <c r="I21" i="45"/>
  <c r="E21" i="45"/>
  <c r="Q20" i="45"/>
  <c r="O20" i="45"/>
  <c r="M20" i="45"/>
  <c r="K20" i="45"/>
  <c r="I20" i="45"/>
  <c r="E20" i="45"/>
  <c r="Q19" i="45"/>
  <c r="O19" i="45"/>
  <c r="M19" i="45"/>
  <c r="K19" i="45"/>
  <c r="I19" i="45"/>
  <c r="E19" i="45"/>
  <c r="Q18" i="45"/>
  <c r="O18" i="45"/>
  <c r="M18" i="45"/>
  <c r="K18" i="45"/>
  <c r="I18" i="45"/>
  <c r="E18" i="45"/>
  <c r="Q17" i="45"/>
  <c r="O17" i="45"/>
  <c r="M17" i="45"/>
  <c r="K17" i="45"/>
  <c r="I17" i="45"/>
  <c r="E17" i="45"/>
  <c r="Q16" i="45"/>
  <c r="O16" i="45"/>
  <c r="M16" i="45"/>
  <c r="K16" i="45"/>
  <c r="I16" i="45"/>
  <c r="E16" i="45"/>
  <c r="Q15" i="45"/>
  <c r="O15" i="45"/>
  <c r="M15" i="45"/>
  <c r="K15" i="45"/>
  <c r="I15" i="45"/>
  <c r="E15" i="45"/>
  <c r="Q14" i="45"/>
  <c r="O14" i="45"/>
  <c r="M14" i="45"/>
  <c r="K14" i="45"/>
  <c r="I14" i="45"/>
  <c r="E14" i="45"/>
  <c r="Q13" i="45"/>
  <c r="O13" i="45"/>
  <c r="M13" i="45"/>
  <c r="K13" i="45"/>
  <c r="I13" i="45"/>
  <c r="E13" i="45"/>
  <c r="Q12" i="45"/>
  <c r="O12" i="45"/>
  <c r="M12" i="45"/>
  <c r="K12" i="45"/>
  <c r="I12" i="45"/>
  <c r="E12" i="45"/>
  <c r="Q11" i="45"/>
  <c r="O11" i="45"/>
  <c r="M11" i="45"/>
  <c r="K11" i="45"/>
  <c r="I11" i="45"/>
  <c r="E11" i="45"/>
  <c r="Q10" i="45"/>
  <c r="O10" i="45"/>
  <c r="M10" i="45"/>
  <c r="K10" i="45"/>
  <c r="I10" i="45"/>
  <c r="E10" i="45"/>
  <c r="Q9" i="45"/>
  <c r="O9" i="45"/>
  <c r="M9" i="45"/>
  <c r="K9" i="45"/>
  <c r="I9" i="45"/>
  <c r="E9" i="45"/>
  <c r="Q8" i="45"/>
  <c r="O8" i="45"/>
  <c r="M8" i="45"/>
  <c r="K8" i="45"/>
  <c r="I8" i="45"/>
  <c r="E8" i="45"/>
  <c r="Q7" i="45"/>
  <c r="O7" i="45"/>
  <c r="M7" i="45"/>
  <c r="K7" i="45"/>
  <c r="I7" i="45"/>
  <c r="E7" i="45"/>
  <c r="Q6" i="45"/>
  <c r="O6" i="45"/>
  <c r="I6" i="45"/>
  <c r="E6" i="45"/>
  <c r="Q5" i="45"/>
  <c r="O5" i="45"/>
  <c r="M5" i="45"/>
  <c r="K5" i="45"/>
  <c r="I5" i="45"/>
  <c r="E5" i="45"/>
  <c r="Q4" i="45"/>
  <c r="O4" i="45"/>
  <c r="M4" i="45"/>
  <c r="K4" i="45"/>
  <c r="I4" i="45"/>
  <c r="E4" i="45"/>
  <c r="Q3" i="45"/>
  <c r="I3" i="45"/>
  <c r="AZ4" i="42" l="1"/>
  <c r="BA4" i="42" s="1"/>
  <c r="AZ8" i="42"/>
  <c r="BA8" i="42" s="1"/>
  <c r="AZ12" i="42"/>
  <c r="BA12" i="42" s="1"/>
  <c r="AZ25" i="40"/>
  <c r="BA25" i="40" s="1"/>
  <c r="BD25" i="40"/>
  <c r="BE25" i="40" s="1"/>
  <c r="BD25" i="37"/>
  <c r="BE25" i="37" s="1"/>
  <c r="BH19" i="31"/>
  <c r="BI19" i="31" s="1"/>
  <c r="AV25" i="28"/>
  <c r="AW25" i="28" s="1"/>
  <c r="BH25" i="28"/>
  <c r="BI25" i="28" s="1"/>
  <c r="BD7" i="28"/>
  <c r="BE7" i="28" s="1"/>
  <c r="BD18" i="28"/>
  <c r="BE18" i="28" s="1"/>
  <c r="BD9" i="28"/>
  <c r="BE9" i="28" s="1"/>
  <c r="BD22" i="28"/>
  <c r="BE22" i="28" s="1"/>
  <c r="AV25" i="27"/>
  <c r="AW25" i="27" s="1"/>
  <c r="BD12" i="27"/>
  <c r="BE12" i="27" s="1"/>
  <c r="BH9" i="25"/>
  <c r="BI9" i="25" s="1"/>
  <c r="BH14" i="25"/>
  <c r="BI14" i="25" s="1"/>
  <c r="BH20" i="25"/>
  <c r="BI20" i="25" s="1"/>
  <c r="BH25" i="25"/>
  <c r="BI25" i="25" s="1"/>
  <c r="BH8" i="25"/>
  <c r="BI8" i="25" s="1"/>
  <c r="BH18" i="25"/>
  <c r="BI18" i="25" s="1"/>
  <c r="BH10" i="25"/>
  <c r="BI10" i="25" s="1"/>
  <c r="BH16" i="25"/>
  <c r="BI16" i="25" s="1"/>
  <c r="BH21" i="25"/>
  <c r="BI21" i="25" s="1"/>
  <c r="BH13" i="25"/>
  <c r="BI13" i="25" s="1"/>
  <c r="BH24" i="25"/>
  <c r="BI24" i="25" s="1"/>
  <c r="BH6" i="25"/>
  <c r="BI6" i="25" s="1"/>
  <c r="BH12" i="25"/>
  <c r="BI12" i="25" s="1"/>
  <c r="BH17" i="25"/>
  <c r="BI17" i="25" s="1"/>
  <c r="BH22" i="25"/>
  <c r="BI22" i="25" s="1"/>
  <c r="AZ6" i="22"/>
  <c r="BA6" i="22" s="1"/>
  <c r="AZ22" i="22"/>
  <c r="BA22" i="22" s="1"/>
  <c r="AZ10" i="22"/>
  <c r="BA10" i="22" s="1"/>
  <c r="AZ14" i="22"/>
  <c r="BA14" i="22" s="1"/>
  <c r="AR22" i="22"/>
  <c r="AS22" i="22" s="1"/>
  <c r="AZ18" i="22"/>
  <c r="BA18" i="22" s="1"/>
  <c r="BD25" i="20"/>
  <c r="BE25" i="20" s="1"/>
  <c r="BB2" i="20"/>
  <c r="BH25" i="41"/>
  <c r="BI25" i="41" s="1"/>
  <c r="BH25" i="40"/>
  <c r="BI25" i="40" s="1"/>
  <c r="BH25" i="34"/>
  <c r="BI25" i="34" s="1"/>
  <c r="AJ25" i="28"/>
  <c r="AK25" i="28" s="1"/>
  <c r="AJ7" i="23"/>
  <c r="AK7" i="23" s="1"/>
  <c r="AZ5" i="42"/>
  <c r="BA5" i="42" s="1"/>
  <c r="AZ13" i="42"/>
  <c r="BA13" i="42" s="1"/>
  <c r="BD21" i="36"/>
  <c r="BE21" i="36" s="1"/>
  <c r="BD9" i="27"/>
  <c r="BE9" i="27" s="1"/>
  <c r="BD17" i="27"/>
  <c r="BE17" i="27" s="1"/>
  <c r="AV6" i="24"/>
  <c r="AW6" i="24" s="1"/>
  <c r="AJ18" i="23"/>
  <c r="AK18" i="23" s="1"/>
  <c r="AJ22" i="22"/>
  <c r="AK22" i="22" s="1"/>
  <c r="AZ7" i="22"/>
  <c r="BA7" i="22" s="1"/>
  <c r="AZ15" i="22"/>
  <c r="BA15" i="22" s="1"/>
  <c r="AZ6" i="42"/>
  <c r="BA6" i="42" s="1"/>
  <c r="AJ25" i="40"/>
  <c r="AK25" i="40" s="1"/>
  <c r="AV6" i="38"/>
  <c r="AW6" i="38" s="1"/>
  <c r="AR25" i="37"/>
  <c r="AS25" i="37" s="1"/>
  <c r="AZ25" i="37"/>
  <c r="BA25" i="37" s="1"/>
  <c r="BH25" i="37"/>
  <c r="BI25" i="37" s="1"/>
  <c r="BH25" i="36"/>
  <c r="BI25" i="36" s="1"/>
  <c r="AV25" i="35"/>
  <c r="AW25" i="35" s="1"/>
  <c r="BD25" i="35"/>
  <c r="BE25" i="35" s="1"/>
  <c r="AJ25" i="34"/>
  <c r="AK25" i="34" s="1"/>
  <c r="AZ25" i="34"/>
  <c r="BA25" i="34" s="1"/>
  <c r="AZ25" i="32"/>
  <c r="BA25" i="32" s="1"/>
  <c r="AZ3" i="29"/>
  <c r="BA3" i="29" s="1"/>
  <c r="AZ25" i="28"/>
  <c r="BA25" i="28" s="1"/>
  <c r="BD4" i="28"/>
  <c r="BE4" i="28" s="1"/>
  <c r="BD6" i="28"/>
  <c r="BE6" i="28" s="1"/>
  <c r="BD8" i="28"/>
  <c r="BE8" i="28" s="1"/>
  <c r="BD10" i="28"/>
  <c r="BE10" i="28" s="1"/>
  <c r="BD12" i="28"/>
  <c r="BE12" i="28" s="1"/>
  <c r="BD16" i="28"/>
  <c r="BE16" i="28" s="1"/>
  <c r="BD20" i="28"/>
  <c r="BE20" i="28" s="1"/>
  <c r="BD24" i="28"/>
  <c r="BE24" i="28" s="1"/>
  <c r="BD6" i="27"/>
  <c r="BE6" i="27" s="1"/>
  <c r="BD10" i="27"/>
  <c r="BE10" i="27" s="1"/>
  <c r="BD14" i="27"/>
  <c r="BE14" i="27" s="1"/>
  <c r="BD18" i="27"/>
  <c r="BE18" i="27" s="1"/>
  <c r="BD22" i="27"/>
  <c r="BE22" i="27" s="1"/>
  <c r="AV20" i="24"/>
  <c r="AW20" i="24" s="1"/>
  <c r="AV18" i="24"/>
  <c r="AW18" i="24" s="1"/>
  <c r="BH25" i="23"/>
  <c r="BI25" i="23" s="1"/>
  <c r="AJ15" i="23"/>
  <c r="AK15" i="23" s="1"/>
  <c r="AZ4" i="22"/>
  <c r="BA4" i="22" s="1"/>
  <c r="AZ8" i="22"/>
  <c r="BA8" i="22" s="1"/>
  <c r="AZ12" i="22"/>
  <c r="BA12" i="22" s="1"/>
  <c r="AZ16" i="22"/>
  <c r="BA16" i="22" s="1"/>
  <c r="AZ20" i="22"/>
  <c r="BA20" i="22" s="1"/>
  <c r="AZ25" i="36"/>
  <c r="BA25" i="36" s="1"/>
  <c r="AV25" i="20"/>
  <c r="AW25" i="20" s="1"/>
  <c r="BD25" i="43"/>
  <c r="BE25" i="43" s="1"/>
  <c r="AZ9" i="42"/>
  <c r="BA9" i="42" s="1"/>
  <c r="AR25" i="40"/>
  <c r="AS25" i="40" s="1"/>
  <c r="BH25" i="38"/>
  <c r="BI25" i="38" s="1"/>
  <c r="AJ25" i="32"/>
  <c r="AK25" i="32" s="1"/>
  <c r="AJ25" i="31"/>
  <c r="AK25" i="31" s="1"/>
  <c r="BD15" i="28"/>
  <c r="BE15" i="28" s="1"/>
  <c r="BD19" i="28"/>
  <c r="BE19" i="28" s="1"/>
  <c r="BD23" i="28"/>
  <c r="BE23" i="28" s="1"/>
  <c r="BD5" i="27"/>
  <c r="BE5" i="27" s="1"/>
  <c r="BD13" i="27"/>
  <c r="BE13" i="27" s="1"/>
  <c r="BD21" i="27"/>
  <c r="BE21" i="27" s="1"/>
  <c r="BD25" i="27"/>
  <c r="BE25" i="27" s="1"/>
  <c r="AJ11" i="23"/>
  <c r="AK11" i="23" s="1"/>
  <c r="AZ3" i="22"/>
  <c r="BA3" i="22" s="1"/>
  <c r="AZ11" i="22"/>
  <c r="BA11" i="22" s="1"/>
  <c r="AZ19" i="22"/>
  <c r="BA19" i="22" s="1"/>
  <c r="BH25" i="20"/>
  <c r="BI25" i="20" s="1"/>
  <c r="AZ10" i="42"/>
  <c r="BA10" i="42" s="1"/>
  <c r="AV25" i="40"/>
  <c r="AW25" i="40" s="1"/>
  <c r="AV25" i="43"/>
  <c r="AW25" i="43" s="1"/>
  <c r="BH25" i="43"/>
  <c r="BI25" i="43" s="1"/>
  <c r="AZ3" i="42"/>
  <c r="BA3" i="42" s="1"/>
  <c r="AZ7" i="42"/>
  <c r="BA7" i="42" s="1"/>
  <c r="BD25" i="39"/>
  <c r="BE25" i="39" s="1"/>
  <c r="AV21" i="36"/>
  <c r="AW21" i="36" s="1"/>
  <c r="AZ13" i="31"/>
  <c r="BA13" i="31" s="1"/>
  <c r="BH23" i="31"/>
  <c r="BI23" i="31" s="1"/>
  <c r="AR25" i="28"/>
  <c r="AS25" i="28" s="1"/>
  <c r="BD13" i="28"/>
  <c r="BE13" i="28" s="1"/>
  <c r="BD17" i="28"/>
  <c r="BE17" i="28" s="1"/>
  <c r="BD21" i="28"/>
  <c r="BE21" i="28" s="1"/>
  <c r="BD3" i="27"/>
  <c r="BE3" i="27" s="1"/>
  <c r="BD7" i="27"/>
  <c r="BE7" i="27" s="1"/>
  <c r="BD11" i="27"/>
  <c r="BE11" i="27" s="1"/>
  <c r="BD15" i="27"/>
  <c r="BE15" i="27" s="1"/>
  <c r="BD19" i="27"/>
  <c r="BE19" i="27" s="1"/>
  <c r="BH7" i="25"/>
  <c r="BI7" i="25" s="1"/>
  <c r="BH11" i="25"/>
  <c r="BI11" i="25" s="1"/>
  <c r="BH15" i="25"/>
  <c r="BI15" i="25" s="1"/>
  <c r="BH19" i="25"/>
  <c r="BI19" i="25" s="1"/>
  <c r="AV10" i="24"/>
  <c r="AW10" i="24" s="1"/>
  <c r="AZ21" i="23"/>
  <c r="BA21" i="23" s="1"/>
  <c r="AJ3" i="23"/>
  <c r="AK3" i="23" s="1"/>
  <c r="AZ5" i="22"/>
  <c r="BA5" i="22" s="1"/>
  <c r="AZ9" i="22"/>
  <c r="BA9" i="22" s="1"/>
  <c r="AZ13" i="22"/>
  <c r="BA13" i="22" s="1"/>
  <c r="AZ17" i="22"/>
  <c r="BA17" i="22" s="1"/>
  <c r="AV3" i="20"/>
  <c r="AW3" i="20" s="1"/>
  <c r="BD3" i="20"/>
  <c r="BE3" i="20" s="1"/>
  <c r="AV4" i="20"/>
  <c r="AW4" i="20" s="1"/>
  <c r="BD4" i="20"/>
  <c r="BE4" i="20" s="1"/>
  <c r="AV5" i="20"/>
  <c r="AW5" i="20" s="1"/>
  <c r="BD5" i="20"/>
  <c r="BE5" i="20" s="1"/>
  <c r="AV6" i="20"/>
  <c r="AW6" i="20" s="1"/>
  <c r="BD6" i="20"/>
  <c r="BE6" i="20" s="1"/>
  <c r="AV7" i="20"/>
  <c r="AW7" i="20" s="1"/>
  <c r="BD7" i="20"/>
  <c r="BE7" i="20" s="1"/>
  <c r="AV8" i="20"/>
  <c r="AW8" i="20" s="1"/>
  <c r="BD8" i="20"/>
  <c r="BE8" i="20" s="1"/>
  <c r="AV9" i="20"/>
  <c r="AW9" i="20" s="1"/>
  <c r="BD9" i="20"/>
  <c r="BE9" i="20" s="1"/>
  <c r="AV10" i="20"/>
  <c r="AW10" i="20" s="1"/>
  <c r="BD10" i="20"/>
  <c r="BE10" i="20" s="1"/>
  <c r="AV11" i="20"/>
  <c r="AW11" i="20" s="1"/>
  <c r="BD11" i="20"/>
  <c r="BE11" i="20" s="1"/>
  <c r="AV12" i="20"/>
  <c r="AW12" i="20" s="1"/>
  <c r="BD12" i="20"/>
  <c r="BE12" i="20" s="1"/>
  <c r="AV13" i="20"/>
  <c r="AW13" i="20" s="1"/>
  <c r="BD13" i="20"/>
  <c r="BE13" i="20" s="1"/>
  <c r="AV14" i="20"/>
  <c r="AW14" i="20" s="1"/>
  <c r="BD14" i="20"/>
  <c r="BE14" i="20" s="1"/>
  <c r="AV15" i="20"/>
  <c r="AW15" i="20" s="1"/>
  <c r="BD15" i="20"/>
  <c r="BE15" i="20" s="1"/>
  <c r="AV16" i="20"/>
  <c r="AW16" i="20" s="1"/>
  <c r="BD16" i="20"/>
  <c r="BE16" i="20" s="1"/>
  <c r="AV17" i="20"/>
  <c r="AW17" i="20" s="1"/>
  <c r="BD17" i="20"/>
  <c r="BE17" i="20" s="1"/>
  <c r="AV18" i="20"/>
  <c r="AW18" i="20" s="1"/>
  <c r="BD18" i="20"/>
  <c r="BE18" i="20" s="1"/>
  <c r="AV19" i="20"/>
  <c r="AW19" i="20" s="1"/>
  <c r="BD19" i="20"/>
  <c r="BE19" i="20" s="1"/>
  <c r="AV20" i="20"/>
  <c r="AW20" i="20" s="1"/>
  <c r="BD20" i="20"/>
  <c r="BE20" i="20" s="1"/>
  <c r="AV21" i="20"/>
  <c r="AW21" i="20" s="1"/>
  <c r="BD21" i="20"/>
  <c r="BE21" i="20" s="1"/>
  <c r="AV22" i="20"/>
  <c r="AW22" i="20" s="1"/>
  <c r="BD22" i="20"/>
  <c r="BE22" i="20" s="1"/>
  <c r="AV23" i="20"/>
  <c r="AW23" i="20" s="1"/>
  <c r="BD23" i="20"/>
  <c r="BE23" i="20" s="1"/>
  <c r="AV24" i="20"/>
  <c r="AW24" i="20" s="1"/>
  <c r="BD24" i="20"/>
  <c r="BE24" i="20" s="1"/>
  <c r="AT2" i="43"/>
  <c r="AJ25" i="42"/>
  <c r="AK25" i="42" s="1"/>
  <c r="AJ24" i="42"/>
  <c r="AK24" i="42" s="1"/>
  <c r="AJ23" i="42"/>
  <c r="AK23" i="42" s="1"/>
  <c r="AJ22" i="42"/>
  <c r="AK22" i="42" s="1"/>
  <c r="AJ21" i="42"/>
  <c r="AK21" i="42" s="1"/>
  <c r="AJ20" i="42"/>
  <c r="AK20" i="42" s="1"/>
  <c r="AJ19" i="42"/>
  <c r="AK19" i="42" s="1"/>
  <c r="AJ18" i="42"/>
  <c r="AK18" i="42" s="1"/>
  <c r="AJ17" i="42"/>
  <c r="AK17" i="42" s="1"/>
  <c r="AJ16" i="42"/>
  <c r="AK16" i="42" s="1"/>
  <c r="AJ15" i="42"/>
  <c r="AK15" i="42" s="1"/>
  <c r="AJ14" i="42"/>
  <c r="AK14" i="42" s="1"/>
  <c r="AR25" i="42"/>
  <c r="AS25" i="42" s="1"/>
  <c r="AR24" i="42"/>
  <c r="AS24" i="42" s="1"/>
  <c r="AR23" i="42"/>
  <c r="AS23" i="42" s="1"/>
  <c r="AR22" i="42"/>
  <c r="AS22" i="42" s="1"/>
  <c r="AR21" i="42"/>
  <c r="AS21" i="42" s="1"/>
  <c r="AR20" i="42"/>
  <c r="AS20" i="42" s="1"/>
  <c r="AR19" i="42"/>
  <c r="AS19" i="42" s="1"/>
  <c r="AR18" i="42"/>
  <c r="AS18" i="42" s="1"/>
  <c r="AR17" i="42"/>
  <c r="AS17" i="42" s="1"/>
  <c r="AR16" i="42"/>
  <c r="AS16" i="42" s="1"/>
  <c r="AR15" i="42"/>
  <c r="AS15" i="42" s="1"/>
  <c r="AR14" i="42"/>
  <c r="AS14" i="42" s="1"/>
  <c r="AZ25" i="42"/>
  <c r="BA25" i="42" s="1"/>
  <c r="AZ24" i="42"/>
  <c r="BA24" i="42" s="1"/>
  <c r="AZ23" i="42"/>
  <c r="BA23" i="42" s="1"/>
  <c r="AZ22" i="42"/>
  <c r="BA22" i="42" s="1"/>
  <c r="AZ21" i="42"/>
  <c r="BA21" i="42" s="1"/>
  <c r="AZ20" i="42"/>
  <c r="BA20" i="42" s="1"/>
  <c r="AZ19" i="42"/>
  <c r="BA19" i="42" s="1"/>
  <c r="AZ18" i="42"/>
  <c r="BA18" i="42" s="1"/>
  <c r="AZ17" i="42"/>
  <c r="BA17" i="42" s="1"/>
  <c r="AZ16" i="42"/>
  <c r="BA16" i="42" s="1"/>
  <c r="AZ15" i="42"/>
  <c r="BA15" i="42" s="1"/>
  <c r="AZ14" i="42"/>
  <c r="BA14" i="42" s="1"/>
  <c r="BH25" i="42"/>
  <c r="BI25" i="42" s="1"/>
  <c r="BH24" i="42"/>
  <c r="BI24" i="42" s="1"/>
  <c r="BH23" i="42"/>
  <c r="BI23" i="42" s="1"/>
  <c r="BH22" i="42"/>
  <c r="BI22" i="42" s="1"/>
  <c r="BH21" i="42"/>
  <c r="BI21" i="42" s="1"/>
  <c r="BH20" i="42"/>
  <c r="BI20" i="42" s="1"/>
  <c r="BH19" i="42"/>
  <c r="BI19" i="42" s="1"/>
  <c r="BH18" i="42"/>
  <c r="BI18" i="42" s="1"/>
  <c r="BH17" i="42"/>
  <c r="BI17" i="42" s="1"/>
  <c r="BH16" i="42"/>
  <c r="BI16" i="42" s="1"/>
  <c r="BH15" i="42"/>
  <c r="BI15" i="42" s="1"/>
  <c r="BH14" i="42"/>
  <c r="BI14" i="42" s="1"/>
  <c r="BH3" i="42"/>
  <c r="BI3" i="42" s="1"/>
  <c r="BH4" i="42"/>
  <c r="BI4" i="42" s="1"/>
  <c r="BH5" i="42"/>
  <c r="BI5" i="42" s="1"/>
  <c r="BH6" i="42"/>
  <c r="BI6" i="42" s="1"/>
  <c r="BH7" i="42"/>
  <c r="BI7" i="42" s="1"/>
  <c r="BH8" i="42"/>
  <c r="BI8" i="42" s="1"/>
  <c r="BH9" i="42"/>
  <c r="BI9" i="42" s="1"/>
  <c r="BH10" i="42"/>
  <c r="BI10" i="42" s="1"/>
  <c r="BH11" i="42"/>
  <c r="BI11" i="42" s="1"/>
  <c r="BH12" i="42"/>
  <c r="BI12" i="42" s="1"/>
  <c r="BH13" i="42"/>
  <c r="BI13" i="42" s="1"/>
  <c r="AJ3" i="43"/>
  <c r="AK3" i="43" s="1"/>
  <c r="AR3" i="43"/>
  <c r="AS3" i="43" s="1"/>
  <c r="AZ3" i="43"/>
  <c r="BA3" i="43" s="1"/>
  <c r="BH3" i="43"/>
  <c r="BI3" i="43" s="1"/>
  <c r="AJ4" i="43"/>
  <c r="AK4" i="43" s="1"/>
  <c r="AR4" i="43"/>
  <c r="AS4" i="43" s="1"/>
  <c r="AZ4" i="43"/>
  <c r="BA4" i="43" s="1"/>
  <c r="BH4" i="43"/>
  <c r="BI4" i="43" s="1"/>
  <c r="AJ5" i="43"/>
  <c r="AK5" i="43" s="1"/>
  <c r="AR5" i="43"/>
  <c r="AS5" i="43" s="1"/>
  <c r="AZ5" i="43"/>
  <c r="BA5" i="43" s="1"/>
  <c r="BH5" i="43"/>
  <c r="BI5" i="43" s="1"/>
  <c r="AJ6" i="43"/>
  <c r="AK6" i="43" s="1"/>
  <c r="AR6" i="43"/>
  <c r="AS6" i="43" s="1"/>
  <c r="AZ6" i="43"/>
  <c r="BA6" i="43" s="1"/>
  <c r="BH6" i="43"/>
  <c r="BI6" i="43" s="1"/>
  <c r="AJ7" i="43"/>
  <c r="AK7" i="43" s="1"/>
  <c r="AR7" i="43"/>
  <c r="AS7" i="43" s="1"/>
  <c r="AZ7" i="43"/>
  <c r="BA7" i="43" s="1"/>
  <c r="BH7" i="43"/>
  <c r="BI7" i="43" s="1"/>
  <c r="AJ8" i="43"/>
  <c r="AK8" i="43" s="1"/>
  <c r="AR8" i="43"/>
  <c r="AS8" i="43" s="1"/>
  <c r="AZ8" i="43"/>
  <c r="BA8" i="43" s="1"/>
  <c r="BH8" i="43"/>
  <c r="BI8" i="43" s="1"/>
  <c r="AJ9" i="43"/>
  <c r="AK9" i="43" s="1"/>
  <c r="AR9" i="43"/>
  <c r="AS9" i="43" s="1"/>
  <c r="AZ9" i="43"/>
  <c r="BA9" i="43" s="1"/>
  <c r="BH9" i="43"/>
  <c r="BI9" i="43" s="1"/>
  <c r="AJ10" i="43"/>
  <c r="AK10" i="43" s="1"/>
  <c r="AR10" i="43"/>
  <c r="AS10" i="43" s="1"/>
  <c r="AZ10" i="43"/>
  <c r="BA10" i="43" s="1"/>
  <c r="BH10" i="43"/>
  <c r="BI10" i="43" s="1"/>
  <c r="AJ11" i="43"/>
  <c r="AK11" i="43" s="1"/>
  <c r="AR11" i="43"/>
  <c r="AS11" i="43" s="1"/>
  <c r="AZ11" i="43"/>
  <c r="BA11" i="43" s="1"/>
  <c r="BH11" i="43"/>
  <c r="BI11" i="43" s="1"/>
  <c r="AJ12" i="43"/>
  <c r="AK12" i="43" s="1"/>
  <c r="AR12" i="43"/>
  <c r="AS12" i="43" s="1"/>
  <c r="AZ12" i="43"/>
  <c r="BA12" i="43" s="1"/>
  <c r="BH12" i="43"/>
  <c r="BI12" i="43" s="1"/>
  <c r="AJ13" i="43"/>
  <c r="AK13" i="43" s="1"/>
  <c r="AR13" i="43"/>
  <c r="AS13" i="43" s="1"/>
  <c r="AZ13" i="43"/>
  <c r="BA13" i="43" s="1"/>
  <c r="BH13" i="43"/>
  <c r="BI13" i="43" s="1"/>
  <c r="AJ14" i="43"/>
  <c r="AK14" i="43" s="1"/>
  <c r="AR14" i="43"/>
  <c r="AS14" i="43" s="1"/>
  <c r="AZ14" i="43"/>
  <c r="BA14" i="43" s="1"/>
  <c r="BH14" i="43"/>
  <c r="BI14" i="43" s="1"/>
  <c r="AJ15" i="43"/>
  <c r="AK15" i="43" s="1"/>
  <c r="AR15" i="43"/>
  <c r="AS15" i="43" s="1"/>
  <c r="AZ15" i="43"/>
  <c r="BA15" i="43" s="1"/>
  <c r="BH15" i="43"/>
  <c r="BI15" i="43" s="1"/>
  <c r="AJ16" i="43"/>
  <c r="AK16" i="43" s="1"/>
  <c r="AR16" i="43"/>
  <c r="AS16" i="43" s="1"/>
  <c r="AZ16" i="43"/>
  <c r="BA16" i="43" s="1"/>
  <c r="BH16" i="43"/>
  <c r="BI16" i="43" s="1"/>
  <c r="AJ17" i="43"/>
  <c r="AK17" i="43" s="1"/>
  <c r="AR17" i="43"/>
  <c r="AS17" i="43" s="1"/>
  <c r="AZ17" i="43"/>
  <c r="BA17" i="43" s="1"/>
  <c r="BH17" i="43"/>
  <c r="BI17" i="43" s="1"/>
  <c r="AJ18" i="43"/>
  <c r="AK18" i="43" s="1"/>
  <c r="AR18" i="43"/>
  <c r="AS18" i="43" s="1"/>
  <c r="AZ18" i="43"/>
  <c r="BA18" i="43" s="1"/>
  <c r="BH18" i="43"/>
  <c r="BI18" i="43" s="1"/>
  <c r="AJ19" i="43"/>
  <c r="AK19" i="43" s="1"/>
  <c r="AR19" i="43"/>
  <c r="AS19" i="43" s="1"/>
  <c r="AZ19" i="43"/>
  <c r="BA19" i="43" s="1"/>
  <c r="BH19" i="43"/>
  <c r="BI19" i="43" s="1"/>
  <c r="AJ20" i="43"/>
  <c r="AK20" i="43" s="1"/>
  <c r="AR20" i="43"/>
  <c r="AS20" i="43" s="1"/>
  <c r="AZ20" i="43"/>
  <c r="BA20" i="43" s="1"/>
  <c r="BH20" i="43"/>
  <c r="BI20" i="43" s="1"/>
  <c r="AJ21" i="43"/>
  <c r="AK21" i="43" s="1"/>
  <c r="AR21" i="43"/>
  <c r="AS21" i="43" s="1"/>
  <c r="AZ21" i="43"/>
  <c r="BA21" i="43" s="1"/>
  <c r="BH21" i="43"/>
  <c r="BI21" i="43" s="1"/>
  <c r="AJ22" i="43"/>
  <c r="AK22" i="43" s="1"/>
  <c r="AR22" i="43"/>
  <c r="AS22" i="43" s="1"/>
  <c r="AZ22" i="43"/>
  <c r="BA22" i="43" s="1"/>
  <c r="BH22" i="43"/>
  <c r="BI22" i="43" s="1"/>
  <c r="AJ23" i="43"/>
  <c r="AK23" i="43" s="1"/>
  <c r="AR23" i="43"/>
  <c r="AS23" i="43" s="1"/>
  <c r="AZ23" i="43"/>
  <c r="BA23" i="43" s="1"/>
  <c r="BH23" i="43"/>
  <c r="BI23" i="43" s="1"/>
  <c r="AJ24" i="43"/>
  <c r="AK24" i="43" s="1"/>
  <c r="AR24" i="43"/>
  <c r="AS24" i="43" s="1"/>
  <c r="AZ24" i="43"/>
  <c r="BA24" i="43" s="1"/>
  <c r="BH24" i="43"/>
  <c r="BI24" i="43" s="1"/>
  <c r="AJ25" i="43"/>
  <c r="AK25" i="43" s="1"/>
  <c r="AR25" i="43"/>
  <c r="AS25" i="43" s="1"/>
  <c r="AZ25" i="43"/>
  <c r="BA25" i="43" s="1"/>
  <c r="AH2" i="42"/>
  <c r="AP2" i="42"/>
  <c r="AT2" i="41"/>
  <c r="AV25" i="41"/>
  <c r="AW25" i="41" s="1"/>
  <c r="AV24" i="41"/>
  <c r="AW24" i="41" s="1"/>
  <c r="AV23" i="41"/>
  <c r="AW23" i="41" s="1"/>
  <c r="AV22" i="41"/>
  <c r="AW22" i="41" s="1"/>
  <c r="AV21" i="41"/>
  <c r="AW21" i="41" s="1"/>
  <c r="AV20" i="41"/>
  <c r="AW20" i="41" s="1"/>
  <c r="AV19" i="41"/>
  <c r="AW19" i="41" s="1"/>
  <c r="AV18" i="41"/>
  <c r="AW18" i="41" s="1"/>
  <c r="AV17" i="41"/>
  <c r="AW17" i="41" s="1"/>
  <c r="AV16" i="41"/>
  <c r="AW16" i="41" s="1"/>
  <c r="AV15" i="41"/>
  <c r="AW15" i="41" s="1"/>
  <c r="AV14" i="41"/>
  <c r="AW14" i="41" s="1"/>
  <c r="AV13" i="41"/>
  <c r="AW13" i="41" s="1"/>
  <c r="AV12" i="41"/>
  <c r="AW12" i="41" s="1"/>
  <c r="AV11" i="41"/>
  <c r="AW11" i="41" s="1"/>
  <c r="AV10" i="41"/>
  <c r="AW10" i="41" s="1"/>
  <c r="AV9" i="41"/>
  <c r="AW9" i="41" s="1"/>
  <c r="AV8" i="41"/>
  <c r="AW8" i="41" s="1"/>
  <c r="AV7" i="41"/>
  <c r="AW7" i="41" s="1"/>
  <c r="AV6" i="41"/>
  <c r="AW6" i="41" s="1"/>
  <c r="AV5" i="41"/>
  <c r="AW5" i="41" s="1"/>
  <c r="AV4" i="41"/>
  <c r="AW4" i="41" s="1"/>
  <c r="AV3" i="41"/>
  <c r="AW3" i="41" s="1"/>
  <c r="AJ3" i="20"/>
  <c r="AK3" i="20" s="1"/>
  <c r="AR3" i="20"/>
  <c r="AS3" i="20" s="1"/>
  <c r="AZ3" i="20"/>
  <c r="BA3" i="20" s="1"/>
  <c r="BH3" i="20"/>
  <c r="BI3" i="20" s="1"/>
  <c r="AJ4" i="20"/>
  <c r="AK4" i="20" s="1"/>
  <c r="AR4" i="20"/>
  <c r="AS4" i="20" s="1"/>
  <c r="AZ4" i="20"/>
  <c r="BA4" i="20" s="1"/>
  <c r="BH4" i="20"/>
  <c r="BI4" i="20" s="1"/>
  <c r="AJ5" i="20"/>
  <c r="AK5" i="20" s="1"/>
  <c r="AR5" i="20"/>
  <c r="AS5" i="20" s="1"/>
  <c r="AZ5" i="20"/>
  <c r="BA5" i="20" s="1"/>
  <c r="BH5" i="20"/>
  <c r="BI5" i="20" s="1"/>
  <c r="AJ6" i="20"/>
  <c r="AK6" i="20" s="1"/>
  <c r="AR6" i="20"/>
  <c r="AS6" i="20" s="1"/>
  <c r="AZ6" i="20"/>
  <c r="BA6" i="20" s="1"/>
  <c r="BH6" i="20"/>
  <c r="BI6" i="20" s="1"/>
  <c r="AJ7" i="20"/>
  <c r="AK7" i="20" s="1"/>
  <c r="AR7" i="20"/>
  <c r="AS7" i="20" s="1"/>
  <c r="AZ7" i="20"/>
  <c r="BA7" i="20" s="1"/>
  <c r="BH7" i="20"/>
  <c r="BI7" i="20" s="1"/>
  <c r="AJ8" i="20"/>
  <c r="AK8" i="20" s="1"/>
  <c r="AR8" i="20"/>
  <c r="AS8" i="20" s="1"/>
  <c r="AZ8" i="20"/>
  <c r="BA8" i="20" s="1"/>
  <c r="BH8" i="20"/>
  <c r="BI8" i="20" s="1"/>
  <c r="AJ9" i="20"/>
  <c r="AK9" i="20" s="1"/>
  <c r="AR9" i="20"/>
  <c r="AS9" i="20" s="1"/>
  <c r="AZ9" i="20"/>
  <c r="BA9" i="20" s="1"/>
  <c r="BH9" i="20"/>
  <c r="BI9" i="20" s="1"/>
  <c r="AJ10" i="20"/>
  <c r="AK10" i="20" s="1"/>
  <c r="AR10" i="20"/>
  <c r="AS10" i="20" s="1"/>
  <c r="AZ10" i="20"/>
  <c r="BA10" i="20" s="1"/>
  <c r="BH10" i="20"/>
  <c r="BI10" i="20" s="1"/>
  <c r="AJ11" i="20"/>
  <c r="AK11" i="20" s="1"/>
  <c r="AR11" i="20"/>
  <c r="AS11" i="20" s="1"/>
  <c r="AZ11" i="20"/>
  <c r="BA11" i="20" s="1"/>
  <c r="BH11" i="20"/>
  <c r="BI11" i="20" s="1"/>
  <c r="AJ12" i="20"/>
  <c r="AK12" i="20" s="1"/>
  <c r="AR12" i="20"/>
  <c r="AS12" i="20" s="1"/>
  <c r="AZ12" i="20"/>
  <c r="BA12" i="20" s="1"/>
  <c r="BH12" i="20"/>
  <c r="BI12" i="20" s="1"/>
  <c r="AJ13" i="20"/>
  <c r="AK13" i="20" s="1"/>
  <c r="AR13" i="20"/>
  <c r="AS13" i="20" s="1"/>
  <c r="AZ13" i="20"/>
  <c r="BA13" i="20" s="1"/>
  <c r="BH13" i="20"/>
  <c r="BI13" i="20" s="1"/>
  <c r="AJ14" i="20"/>
  <c r="AK14" i="20" s="1"/>
  <c r="AR14" i="20"/>
  <c r="AS14" i="20" s="1"/>
  <c r="AZ14" i="20"/>
  <c r="BA14" i="20" s="1"/>
  <c r="BH14" i="20"/>
  <c r="BI14" i="20" s="1"/>
  <c r="AJ15" i="20"/>
  <c r="AK15" i="20" s="1"/>
  <c r="AR15" i="20"/>
  <c r="AS15" i="20" s="1"/>
  <c r="AZ15" i="20"/>
  <c r="BA15" i="20" s="1"/>
  <c r="BH15" i="20"/>
  <c r="BI15" i="20" s="1"/>
  <c r="AJ16" i="20"/>
  <c r="AK16" i="20" s="1"/>
  <c r="AR16" i="20"/>
  <c r="AS16" i="20" s="1"/>
  <c r="AZ16" i="20"/>
  <c r="BA16" i="20" s="1"/>
  <c r="BH16" i="20"/>
  <c r="BI16" i="20" s="1"/>
  <c r="AJ17" i="20"/>
  <c r="AK17" i="20" s="1"/>
  <c r="AR17" i="20"/>
  <c r="AS17" i="20" s="1"/>
  <c r="AZ17" i="20"/>
  <c r="BA17" i="20" s="1"/>
  <c r="BH17" i="20"/>
  <c r="BI17" i="20" s="1"/>
  <c r="AJ18" i="20"/>
  <c r="AK18" i="20" s="1"/>
  <c r="AR18" i="20"/>
  <c r="AS18" i="20" s="1"/>
  <c r="AZ18" i="20"/>
  <c r="BA18" i="20" s="1"/>
  <c r="BH18" i="20"/>
  <c r="BI18" i="20" s="1"/>
  <c r="AJ19" i="20"/>
  <c r="AK19" i="20" s="1"/>
  <c r="AR19" i="20"/>
  <c r="AS19" i="20" s="1"/>
  <c r="AZ19" i="20"/>
  <c r="BA19" i="20" s="1"/>
  <c r="BH19" i="20"/>
  <c r="BI19" i="20" s="1"/>
  <c r="AJ20" i="20"/>
  <c r="AK20" i="20" s="1"/>
  <c r="AR20" i="20"/>
  <c r="AS20" i="20" s="1"/>
  <c r="AZ20" i="20"/>
  <c r="BA20" i="20" s="1"/>
  <c r="BH20" i="20"/>
  <c r="BI20" i="20" s="1"/>
  <c r="AJ21" i="20"/>
  <c r="AK21" i="20" s="1"/>
  <c r="AR21" i="20"/>
  <c r="AS21" i="20" s="1"/>
  <c r="AZ21" i="20"/>
  <c r="BA21" i="20" s="1"/>
  <c r="BH21" i="20"/>
  <c r="BI21" i="20" s="1"/>
  <c r="AJ22" i="20"/>
  <c r="AK22" i="20" s="1"/>
  <c r="AR22" i="20"/>
  <c r="AS22" i="20" s="1"/>
  <c r="AZ22" i="20"/>
  <c r="BA22" i="20" s="1"/>
  <c r="BH22" i="20"/>
  <c r="BI22" i="20" s="1"/>
  <c r="AJ23" i="20"/>
  <c r="AK23" i="20" s="1"/>
  <c r="AR23" i="20"/>
  <c r="AS23" i="20" s="1"/>
  <c r="AZ23" i="20"/>
  <c r="BA23" i="20" s="1"/>
  <c r="BH23" i="20"/>
  <c r="BI23" i="20" s="1"/>
  <c r="AJ24" i="20"/>
  <c r="AK24" i="20" s="1"/>
  <c r="AR24" i="20"/>
  <c r="AS24" i="20" s="1"/>
  <c r="AZ24" i="20"/>
  <c r="BA24" i="20" s="1"/>
  <c r="BH24" i="20"/>
  <c r="BI24" i="20" s="1"/>
  <c r="AJ25" i="20"/>
  <c r="AK25" i="20" s="1"/>
  <c r="AR25" i="20"/>
  <c r="AS25" i="20" s="1"/>
  <c r="AZ25" i="20"/>
  <c r="BA25" i="20" s="1"/>
  <c r="AV25" i="42"/>
  <c r="AW25" i="42" s="1"/>
  <c r="AV24" i="42"/>
  <c r="AW24" i="42" s="1"/>
  <c r="AV23" i="42"/>
  <c r="AW23" i="42" s="1"/>
  <c r="AV22" i="42"/>
  <c r="AW22" i="42" s="1"/>
  <c r="AV21" i="42"/>
  <c r="AW21" i="42" s="1"/>
  <c r="AV20" i="42"/>
  <c r="AW20" i="42" s="1"/>
  <c r="AV19" i="42"/>
  <c r="AW19" i="42" s="1"/>
  <c r="AV18" i="42"/>
  <c r="AW18" i="42" s="1"/>
  <c r="AV17" i="42"/>
  <c r="AW17" i="42" s="1"/>
  <c r="AV16" i="42"/>
  <c r="AW16" i="42" s="1"/>
  <c r="AV15" i="42"/>
  <c r="AW15" i="42" s="1"/>
  <c r="AV14" i="42"/>
  <c r="AW14" i="42" s="1"/>
  <c r="AV13" i="42"/>
  <c r="AW13" i="42" s="1"/>
  <c r="AV12" i="42"/>
  <c r="AW12" i="42" s="1"/>
  <c r="AV11" i="42"/>
  <c r="AW11" i="42" s="1"/>
  <c r="AV10" i="42"/>
  <c r="AW10" i="42" s="1"/>
  <c r="AV9" i="42"/>
  <c r="AW9" i="42" s="1"/>
  <c r="AV8" i="42"/>
  <c r="AW8" i="42" s="1"/>
  <c r="AV7" i="42"/>
  <c r="AW7" i="42" s="1"/>
  <c r="AV6" i="42"/>
  <c r="AW6" i="42" s="1"/>
  <c r="AV5" i="42"/>
  <c r="AW5" i="42" s="1"/>
  <c r="AV4" i="42"/>
  <c r="AW4" i="42" s="1"/>
  <c r="AV3" i="42"/>
  <c r="AW3" i="42" s="1"/>
  <c r="BD25" i="42"/>
  <c r="BE25" i="42" s="1"/>
  <c r="AR3" i="42"/>
  <c r="AS3" i="42" s="1"/>
  <c r="AR4" i="42"/>
  <c r="AS4" i="42" s="1"/>
  <c r="AR5" i="42"/>
  <c r="AS5" i="42" s="1"/>
  <c r="AR6" i="42"/>
  <c r="AS6" i="42" s="1"/>
  <c r="AR7" i="42"/>
  <c r="AS7" i="42" s="1"/>
  <c r="AR8" i="42"/>
  <c r="AS8" i="42" s="1"/>
  <c r="AR9" i="42"/>
  <c r="AS9" i="42" s="1"/>
  <c r="AR10" i="42"/>
  <c r="AS10" i="42" s="1"/>
  <c r="AR11" i="42"/>
  <c r="AS11" i="42" s="1"/>
  <c r="AR12" i="42"/>
  <c r="AS12" i="42" s="1"/>
  <c r="AR13" i="42"/>
  <c r="AS13" i="42" s="1"/>
  <c r="AH2" i="41"/>
  <c r="AJ25" i="41"/>
  <c r="AK25" i="41" s="1"/>
  <c r="AJ24" i="41"/>
  <c r="AK24" i="41" s="1"/>
  <c r="AJ23" i="41"/>
  <c r="AK23" i="41" s="1"/>
  <c r="AJ22" i="41"/>
  <c r="AK22" i="41" s="1"/>
  <c r="AJ21" i="41"/>
  <c r="AK21" i="41" s="1"/>
  <c r="AJ20" i="41"/>
  <c r="AK20" i="41" s="1"/>
  <c r="AJ19" i="41"/>
  <c r="AK19" i="41" s="1"/>
  <c r="AJ18" i="41"/>
  <c r="AK18" i="41" s="1"/>
  <c r="AJ17" i="41"/>
  <c r="AK17" i="41" s="1"/>
  <c r="AJ16" i="41"/>
  <c r="AK16" i="41" s="1"/>
  <c r="AJ15" i="41"/>
  <c r="AK15" i="41" s="1"/>
  <c r="AJ14" i="41"/>
  <c r="AK14" i="41" s="1"/>
  <c r="AJ13" i="41"/>
  <c r="AK13" i="41" s="1"/>
  <c r="AJ12" i="41"/>
  <c r="AK12" i="41" s="1"/>
  <c r="AJ11" i="41"/>
  <c r="AK11" i="41" s="1"/>
  <c r="AJ10" i="41"/>
  <c r="AK10" i="41" s="1"/>
  <c r="AJ9" i="41"/>
  <c r="AK9" i="41" s="1"/>
  <c r="AJ8" i="41"/>
  <c r="AK8" i="41" s="1"/>
  <c r="AJ7" i="41"/>
  <c r="AK7" i="41" s="1"/>
  <c r="AJ6" i="41"/>
  <c r="AK6" i="41" s="1"/>
  <c r="AJ5" i="41"/>
  <c r="AK5" i="41" s="1"/>
  <c r="AJ4" i="41"/>
  <c r="AK4" i="41" s="1"/>
  <c r="AJ3" i="41"/>
  <c r="AK3" i="41" s="1"/>
  <c r="AV3" i="43"/>
  <c r="AW3" i="43" s="1"/>
  <c r="BD3" i="43"/>
  <c r="BE3" i="43" s="1"/>
  <c r="AV4" i="43"/>
  <c r="AW4" i="43" s="1"/>
  <c r="BD4" i="43"/>
  <c r="BE4" i="43" s="1"/>
  <c r="AV5" i="43"/>
  <c r="AW5" i="43" s="1"/>
  <c r="BD5" i="43"/>
  <c r="BE5" i="43" s="1"/>
  <c r="AV6" i="43"/>
  <c r="AW6" i="43" s="1"/>
  <c r="BD6" i="43"/>
  <c r="BE6" i="43" s="1"/>
  <c r="AV7" i="43"/>
  <c r="AW7" i="43" s="1"/>
  <c r="BD7" i="43"/>
  <c r="BE7" i="43" s="1"/>
  <c r="AV8" i="43"/>
  <c r="AW8" i="43" s="1"/>
  <c r="BD8" i="43"/>
  <c r="BE8" i="43" s="1"/>
  <c r="AV9" i="43"/>
  <c r="AW9" i="43" s="1"/>
  <c r="BD9" i="43"/>
  <c r="BE9" i="43" s="1"/>
  <c r="AV10" i="43"/>
  <c r="AW10" i="43" s="1"/>
  <c r="BD10" i="43"/>
  <c r="BE10" i="43" s="1"/>
  <c r="AV11" i="43"/>
  <c r="AW11" i="43" s="1"/>
  <c r="BD11" i="43"/>
  <c r="BE11" i="43" s="1"/>
  <c r="AV12" i="43"/>
  <c r="AW12" i="43" s="1"/>
  <c r="BD12" i="43"/>
  <c r="BE12" i="43" s="1"/>
  <c r="AV13" i="43"/>
  <c r="AW13" i="43" s="1"/>
  <c r="BD13" i="43"/>
  <c r="BE13" i="43" s="1"/>
  <c r="AV14" i="43"/>
  <c r="AW14" i="43" s="1"/>
  <c r="BD14" i="43"/>
  <c r="BE14" i="43" s="1"/>
  <c r="AV15" i="43"/>
  <c r="AW15" i="43" s="1"/>
  <c r="BD15" i="43"/>
  <c r="BE15" i="43" s="1"/>
  <c r="AV16" i="43"/>
  <c r="AW16" i="43" s="1"/>
  <c r="BD16" i="43"/>
  <c r="BE16" i="43" s="1"/>
  <c r="AV17" i="43"/>
  <c r="AW17" i="43" s="1"/>
  <c r="BD17" i="43"/>
  <c r="BE17" i="43" s="1"/>
  <c r="AV18" i="43"/>
  <c r="AW18" i="43" s="1"/>
  <c r="BD18" i="43"/>
  <c r="BE18" i="43" s="1"/>
  <c r="AV19" i="43"/>
  <c r="AW19" i="43" s="1"/>
  <c r="BD19" i="43"/>
  <c r="BE19" i="43" s="1"/>
  <c r="AV20" i="43"/>
  <c r="AW20" i="43" s="1"/>
  <c r="BD20" i="43"/>
  <c r="BE20" i="43" s="1"/>
  <c r="AV21" i="43"/>
  <c r="AW21" i="43" s="1"/>
  <c r="BD21" i="43"/>
  <c r="BE21" i="43" s="1"/>
  <c r="AV22" i="43"/>
  <c r="AW22" i="43" s="1"/>
  <c r="BD22" i="43"/>
  <c r="BE22" i="43" s="1"/>
  <c r="AV23" i="43"/>
  <c r="AW23" i="43" s="1"/>
  <c r="BD23" i="43"/>
  <c r="BE23" i="43" s="1"/>
  <c r="AV24" i="43"/>
  <c r="AW24" i="43" s="1"/>
  <c r="BD24" i="43"/>
  <c r="BE24" i="43" s="1"/>
  <c r="AT2" i="42"/>
  <c r="AJ3" i="42"/>
  <c r="AK3" i="42" s="1"/>
  <c r="AJ4" i="42"/>
  <c r="AK4" i="42" s="1"/>
  <c r="AJ5" i="42"/>
  <c r="AK5" i="42" s="1"/>
  <c r="AJ6" i="42"/>
  <c r="AK6" i="42" s="1"/>
  <c r="AJ7" i="42"/>
  <c r="AK7" i="42" s="1"/>
  <c r="AJ8" i="42"/>
  <c r="AK8" i="42" s="1"/>
  <c r="AJ9" i="42"/>
  <c r="AK9" i="42" s="1"/>
  <c r="AJ10" i="42"/>
  <c r="AK10" i="42" s="1"/>
  <c r="AJ11" i="42"/>
  <c r="AK11" i="42" s="1"/>
  <c r="AJ12" i="42"/>
  <c r="AK12" i="42" s="1"/>
  <c r="AJ13" i="42"/>
  <c r="AK13" i="42" s="1"/>
  <c r="AR3" i="41"/>
  <c r="AS3" i="41" s="1"/>
  <c r="AZ3" i="41"/>
  <c r="BA3" i="41" s="1"/>
  <c r="BH3" i="41"/>
  <c r="BI3" i="41" s="1"/>
  <c r="AR4" i="41"/>
  <c r="AS4" i="41" s="1"/>
  <c r="AZ4" i="41"/>
  <c r="BA4" i="41" s="1"/>
  <c r="BH4" i="41"/>
  <c r="BI4" i="41" s="1"/>
  <c r="AR5" i="41"/>
  <c r="AS5" i="41" s="1"/>
  <c r="AZ5" i="41"/>
  <c r="BA5" i="41" s="1"/>
  <c r="BH5" i="41"/>
  <c r="BI5" i="41" s="1"/>
  <c r="AR6" i="41"/>
  <c r="AS6" i="41" s="1"/>
  <c r="AZ6" i="41"/>
  <c r="BA6" i="41" s="1"/>
  <c r="BH6" i="41"/>
  <c r="BI6" i="41" s="1"/>
  <c r="AR7" i="41"/>
  <c r="AS7" i="41" s="1"/>
  <c r="AZ7" i="41"/>
  <c r="BA7" i="41" s="1"/>
  <c r="BH7" i="41"/>
  <c r="BI7" i="41" s="1"/>
  <c r="AR8" i="41"/>
  <c r="AS8" i="41" s="1"/>
  <c r="AZ8" i="41"/>
  <c r="BA8" i="41" s="1"/>
  <c r="BH8" i="41"/>
  <c r="BI8" i="41" s="1"/>
  <c r="AR9" i="41"/>
  <c r="AS9" i="41" s="1"/>
  <c r="AZ9" i="41"/>
  <c r="BA9" i="41" s="1"/>
  <c r="BH9" i="41"/>
  <c r="BI9" i="41" s="1"/>
  <c r="AR10" i="41"/>
  <c r="AS10" i="41" s="1"/>
  <c r="AZ10" i="41"/>
  <c r="BA10" i="41" s="1"/>
  <c r="BH10" i="41"/>
  <c r="BI10" i="41" s="1"/>
  <c r="AR11" i="41"/>
  <c r="AS11" i="41" s="1"/>
  <c r="AZ11" i="41"/>
  <c r="BA11" i="41" s="1"/>
  <c r="BH11" i="41"/>
  <c r="BI11" i="41" s="1"/>
  <c r="AR12" i="41"/>
  <c r="AS12" i="41" s="1"/>
  <c r="AZ12" i="41"/>
  <c r="BA12" i="41" s="1"/>
  <c r="BH12" i="41"/>
  <c r="BI12" i="41" s="1"/>
  <c r="AR13" i="41"/>
  <c r="AS13" i="41" s="1"/>
  <c r="AZ13" i="41"/>
  <c r="BA13" i="41" s="1"/>
  <c r="BH13" i="41"/>
  <c r="BI13" i="41" s="1"/>
  <c r="AR14" i="41"/>
  <c r="AS14" i="41" s="1"/>
  <c r="AZ14" i="41"/>
  <c r="BA14" i="41" s="1"/>
  <c r="BH14" i="41"/>
  <c r="BI14" i="41" s="1"/>
  <c r="AR15" i="41"/>
  <c r="AS15" i="41" s="1"/>
  <c r="AZ15" i="41"/>
  <c r="BA15" i="41" s="1"/>
  <c r="BH15" i="41"/>
  <c r="BI15" i="41" s="1"/>
  <c r="AR16" i="41"/>
  <c r="AS16" i="41" s="1"/>
  <c r="AZ16" i="41"/>
  <c r="BA16" i="41" s="1"/>
  <c r="BH16" i="41"/>
  <c r="BI16" i="41" s="1"/>
  <c r="AR17" i="41"/>
  <c r="AS17" i="41" s="1"/>
  <c r="AZ17" i="41"/>
  <c r="BA17" i="41" s="1"/>
  <c r="BH17" i="41"/>
  <c r="BI17" i="41" s="1"/>
  <c r="AR18" i="41"/>
  <c r="AS18" i="41" s="1"/>
  <c r="AZ18" i="41"/>
  <c r="BA18" i="41" s="1"/>
  <c r="BH18" i="41"/>
  <c r="BI18" i="41" s="1"/>
  <c r="AR19" i="41"/>
  <c r="AS19" i="41" s="1"/>
  <c r="AZ19" i="41"/>
  <c r="BA19" i="41" s="1"/>
  <c r="BH19" i="41"/>
  <c r="BI19" i="41" s="1"/>
  <c r="AR20" i="41"/>
  <c r="AS20" i="41" s="1"/>
  <c r="AZ20" i="41"/>
  <c r="BA20" i="41" s="1"/>
  <c r="BH20" i="41"/>
  <c r="BI20" i="41" s="1"/>
  <c r="AR21" i="41"/>
  <c r="AS21" i="41" s="1"/>
  <c r="AZ21" i="41"/>
  <c r="BA21" i="41" s="1"/>
  <c r="BH21" i="41"/>
  <c r="BI21" i="41" s="1"/>
  <c r="AR22" i="41"/>
  <c r="AS22" i="41" s="1"/>
  <c r="AZ22" i="41"/>
  <c r="BA22" i="41" s="1"/>
  <c r="BH22" i="41"/>
  <c r="BI22" i="41" s="1"/>
  <c r="AR23" i="41"/>
  <c r="AS23" i="41" s="1"/>
  <c r="AZ23" i="41"/>
  <c r="BA23" i="41" s="1"/>
  <c r="BH23" i="41"/>
  <c r="BI23" i="41" s="1"/>
  <c r="AR24" i="41"/>
  <c r="AS24" i="41" s="1"/>
  <c r="AZ24" i="41"/>
  <c r="BA24" i="41" s="1"/>
  <c r="BH24" i="41"/>
  <c r="BI24" i="41" s="1"/>
  <c r="AR25" i="41"/>
  <c r="AS25" i="41" s="1"/>
  <c r="AZ25" i="41"/>
  <c r="BA25" i="41" s="1"/>
  <c r="AH2" i="40"/>
  <c r="AP2" i="40"/>
  <c r="AV3" i="39"/>
  <c r="AW3" i="39" s="1"/>
  <c r="BD3" i="39"/>
  <c r="BE3" i="39" s="1"/>
  <c r="AV4" i="39"/>
  <c r="AW4" i="39" s="1"/>
  <c r="BD4" i="39"/>
  <c r="BE4" i="39" s="1"/>
  <c r="AV5" i="39"/>
  <c r="AW5" i="39" s="1"/>
  <c r="BD5" i="39"/>
  <c r="BE5" i="39" s="1"/>
  <c r="AV6" i="39"/>
  <c r="AW6" i="39" s="1"/>
  <c r="BD6" i="39"/>
  <c r="BE6" i="39" s="1"/>
  <c r="AV7" i="39"/>
  <c r="AW7" i="39" s="1"/>
  <c r="BD7" i="39"/>
  <c r="BE7" i="39" s="1"/>
  <c r="AV8" i="39"/>
  <c r="AW8" i="39" s="1"/>
  <c r="BD8" i="39"/>
  <c r="BE8" i="39" s="1"/>
  <c r="AV9" i="39"/>
  <c r="AW9" i="39" s="1"/>
  <c r="BD9" i="39"/>
  <c r="BE9" i="39" s="1"/>
  <c r="AV10" i="39"/>
  <c r="AW10" i="39" s="1"/>
  <c r="BD10" i="39"/>
  <c r="BE10" i="39" s="1"/>
  <c r="AV11" i="39"/>
  <c r="AW11" i="39" s="1"/>
  <c r="BD11" i="39"/>
  <c r="BE11" i="39" s="1"/>
  <c r="AV12" i="39"/>
  <c r="AW12" i="39" s="1"/>
  <c r="BD12" i="39"/>
  <c r="BE12" i="39" s="1"/>
  <c r="AV13" i="39"/>
  <c r="AW13" i="39" s="1"/>
  <c r="BD13" i="39"/>
  <c r="BE13" i="39" s="1"/>
  <c r="AV14" i="39"/>
  <c r="AW14" i="39" s="1"/>
  <c r="BD14" i="39"/>
  <c r="BE14" i="39" s="1"/>
  <c r="AV15" i="39"/>
  <c r="AW15" i="39" s="1"/>
  <c r="BD15" i="39"/>
  <c r="BE15" i="39" s="1"/>
  <c r="AV16" i="39"/>
  <c r="AW16" i="39" s="1"/>
  <c r="BD16" i="39"/>
  <c r="BE16" i="39" s="1"/>
  <c r="AV17" i="39"/>
  <c r="AW17" i="39" s="1"/>
  <c r="BD17" i="39"/>
  <c r="BE17" i="39" s="1"/>
  <c r="AV18" i="39"/>
  <c r="AW18" i="39" s="1"/>
  <c r="BD18" i="39"/>
  <c r="BE18" i="39" s="1"/>
  <c r="AV19" i="39"/>
  <c r="AW19" i="39" s="1"/>
  <c r="BD19" i="39"/>
  <c r="BE19" i="39" s="1"/>
  <c r="AV20" i="39"/>
  <c r="AW20" i="39" s="1"/>
  <c r="AV21" i="39"/>
  <c r="AW21" i="39" s="1"/>
  <c r="AV22" i="39"/>
  <c r="AW22" i="39" s="1"/>
  <c r="AV23" i="39"/>
  <c r="AW23" i="39" s="1"/>
  <c r="AV24" i="39"/>
  <c r="AW24" i="39" s="1"/>
  <c r="AV25" i="39"/>
  <c r="AW25" i="39" s="1"/>
  <c r="AT2" i="38"/>
  <c r="AV3" i="40"/>
  <c r="AW3" i="40" s="1"/>
  <c r="BD3" i="40"/>
  <c r="BE3" i="40" s="1"/>
  <c r="AV4" i="40"/>
  <c r="AW4" i="40" s="1"/>
  <c r="BD4" i="40"/>
  <c r="BE4" i="40" s="1"/>
  <c r="AV5" i="40"/>
  <c r="AW5" i="40" s="1"/>
  <c r="BD5" i="40"/>
  <c r="BE5" i="40" s="1"/>
  <c r="AV6" i="40"/>
  <c r="AW6" i="40" s="1"/>
  <c r="BD6" i="40"/>
  <c r="BE6" i="40" s="1"/>
  <c r="AV7" i="40"/>
  <c r="AW7" i="40" s="1"/>
  <c r="BD7" i="40"/>
  <c r="BE7" i="40" s="1"/>
  <c r="AV8" i="40"/>
  <c r="AW8" i="40" s="1"/>
  <c r="BD8" i="40"/>
  <c r="BE8" i="40" s="1"/>
  <c r="AV9" i="40"/>
  <c r="AW9" i="40" s="1"/>
  <c r="BD9" i="40"/>
  <c r="BE9" i="40" s="1"/>
  <c r="AV10" i="40"/>
  <c r="AW10" i="40" s="1"/>
  <c r="BD10" i="40"/>
  <c r="BE10" i="40" s="1"/>
  <c r="AV11" i="40"/>
  <c r="AW11" i="40" s="1"/>
  <c r="BD11" i="40"/>
  <c r="BE11" i="40" s="1"/>
  <c r="AV12" i="40"/>
  <c r="AW12" i="40" s="1"/>
  <c r="BD12" i="40"/>
  <c r="BE12" i="40" s="1"/>
  <c r="AV13" i="40"/>
  <c r="AW13" i="40" s="1"/>
  <c r="BD13" i="40"/>
  <c r="BE13" i="40" s="1"/>
  <c r="AV14" i="40"/>
  <c r="AW14" i="40" s="1"/>
  <c r="BD14" i="40"/>
  <c r="BE14" i="40" s="1"/>
  <c r="AV15" i="40"/>
  <c r="AW15" i="40" s="1"/>
  <c r="BD15" i="40"/>
  <c r="BE15" i="40" s="1"/>
  <c r="AV16" i="40"/>
  <c r="AW16" i="40" s="1"/>
  <c r="BD16" i="40"/>
  <c r="BE16" i="40" s="1"/>
  <c r="AV17" i="40"/>
  <c r="AW17" i="40" s="1"/>
  <c r="BD17" i="40"/>
  <c r="BE17" i="40" s="1"/>
  <c r="AV18" i="40"/>
  <c r="AW18" i="40" s="1"/>
  <c r="BD18" i="40"/>
  <c r="BE18" i="40" s="1"/>
  <c r="AV19" i="40"/>
  <c r="AW19" i="40" s="1"/>
  <c r="BD19" i="40"/>
  <c r="BE19" i="40" s="1"/>
  <c r="AV20" i="40"/>
  <c r="AW20" i="40" s="1"/>
  <c r="BD20" i="40"/>
  <c r="BE20" i="40" s="1"/>
  <c r="AV21" i="40"/>
  <c r="AW21" i="40" s="1"/>
  <c r="BD21" i="40"/>
  <c r="BE21" i="40" s="1"/>
  <c r="AV22" i="40"/>
  <c r="AW22" i="40" s="1"/>
  <c r="BD22" i="40"/>
  <c r="BE22" i="40" s="1"/>
  <c r="AV23" i="40"/>
  <c r="AW23" i="40" s="1"/>
  <c r="BD23" i="40"/>
  <c r="BE23" i="40" s="1"/>
  <c r="AV24" i="40"/>
  <c r="AW24" i="40" s="1"/>
  <c r="BD24" i="40"/>
  <c r="BE24" i="40" s="1"/>
  <c r="AZ25" i="38"/>
  <c r="BA25" i="38" s="1"/>
  <c r="AZ24" i="38"/>
  <c r="BA24" i="38" s="1"/>
  <c r="AZ23" i="38"/>
  <c r="BA23" i="38" s="1"/>
  <c r="AZ22" i="38"/>
  <c r="BA22" i="38" s="1"/>
  <c r="AZ21" i="38"/>
  <c r="BA21" i="38" s="1"/>
  <c r="AZ20" i="38"/>
  <c r="BA20" i="38" s="1"/>
  <c r="AZ19" i="38"/>
  <c r="BA19" i="38" s="1"/>
  <c r="AZ18" i="38"/>
  <c r="BA18" i="38" s="1"/>
  <c r="AZ17" i="38"/>
  <c r="BA17" i="38" s="1"/>
  <c r="AZ16" i="38"/>
  <c r="BA16" i="38" s="1"/>
  <c r="AZ15" i="38"/>
  <c r="BA15" i="38" s="1"/>
  <c r="AZ14" i="38"/>
  <c r="BA14" i="38" s="1"/>
  <c r="AZ13" i="38"/>
  <c r="BA13" i="38" s="1"/>
  <c r="AZ12" i="38"/>
  <c r="BA12" i="38" s="1"/>
  <c r="AZ11" i="38"/>
  <c r="BA11" i="38" s="1"/>
  <c r="AZ10" i="38"/>
  <c r="BA10" i="38" s="1"/>
  <c r="AZ9" i="38"/>
  <c r="BA9" i="38" s="1"/>
  <c r="AZ8" i="38"/>
  <c r="BA8" i="38" s="1"/>
  <c r="AZ7" i="38"/>
  <c r="BA7" i="38" s="1"/>
  <c r="AZ6" i="38"/>
  <c r="BA6" i="38" s="1"/>
  <c r="AZ5" i="38"/>
  <c r="BA5" i="38" s="1"/>
  <c r="AZ4" i="38"/>
  <c r="BA4" i="38" s="1"/>
  <c r="AZ3" i="38"/>
  <c r="BA3" i="38" s="1"/>
  <c r="AX2" i="38"/>
  <c r="AV3" i="38"/>
  <c r="AW3" i="38" s="1"/>
  <c r="AV4" i="38"/>
  <c r="AW4" i="38" s="1"/>
  <c r="AV5" i="38"/>
  <c r="AW5" i="38" s="1"/>
  <c r="BD3" i="41"/>
  <c r="BE3" i="41" s="1"/>
  <c r="BD4" i="41"/>
  <c r="BE4" i="41" s="1"/>
  <c r="BD5" i="41"/>
  <c r="BE5" i="41" s="1"/>
  <c r="BD6" i="41"/>
  <c r="BE6" i="41" s="1"/>
  <c r="BD7" i="41"/>
  <c r="BE7" i="41" s="1"/>
  <c r="BD8" i="41"/>
  <c r="BE8" i="41" s="1"/>
  <c r="BD9" i="41"/>
  <c r="BE9" i="41" s="1"/>
  <c r="BD10" i="41"/>
  <c r="BE10" i="41" s="1"/>
  <c r="BD11" i="41"/>
  <c r="BE11" i="41" s="1"/>
  <c r="BD12" i="41"/>
  <c r="BE12" i="41" s="1"/>
  <c r="BD13" i="41"/>
  <c r="BE13" i="41" s="1"/>
  <c r="BD14" i="41"/>
  <c r="BE14" i="41" s="1"/>
  <c r="BD15" i="41"/>
  <c r="BE15" i="41" s="1"/>
  <c r="BD16" i="41"/>
  <c r="BE16" i="41" s="1"/>
  <c r="BD17" i="41"/>
  <c r="BE17" i="41" s="1"/>
  <c r="BD18" i="41"/>
  <c r="BE18" i="41" s="1"/>
  <c r="BD19" i="41"/>
  <c r="BE19" i="41" s="1"/>
  <c r="BD20" i="41"/>
  <c r="BE20" i="41" s="1"/>
  <c r="BD21" i="41"/>
  <c r="BE21" i="41" s="1"/>
  <c r="BD22" i="41"/>
  <c r="BE22" i="41" s="1"/>
  <c r="BD23" i="41"/>
  <c r="BE23" i="41" s="1"/>
  <c r="BD24" i="41"/>
  <c r="BE24" i="41" s="1"/>
  <c r="BD25" i="41"/>
  <c r="BE25" i="41" s="1"/>
  <c r="AJ25" i="39"/>
  <c r="AK25" i="39" s="1"/>
  <c r="AJ24" i="39"/>
  <c r="AK24" i="39" s="1"/>
  <c r="AJ23" i="39"/>
  <c r="AK23" i="39" s="1"/>
  <c r="AJ22" i="39"/>
  <c r="AK22" i="39" s="1"/>
  <c r="AJ21" i="39"/>
  <c r="AK21" i="39" s="1"/>
  <c r="AR25" i="39"/>
  <c r="AS25" i="39" s="1"/>
  <c r="AR24" i="39"/>
  <c r="AS24" i="39" s="1"/>
  <c r="AR23" i="39"/>
  <c r="AS23" i="39" s="1"/>
  <c r="AR22" i="39"/>
  <c r="AS22" i="39" s="1"/>
  <c r="AR21" i="39"/>
  <c r="AS21" i="39" s="1"/>
  <c r="AZ25" i="39"/>
  <c r="BA25" i="39" s="1"/>
  <c r="AZ24" i="39"/>
  <c r="BA24" i="39" s="1"/>
  <c r="AZ23" i="39"/>
  <c r="BA23" i="39" s="1"/>
  <c r="AZ22" i="39"/>
  <c r="BA22" i="39" s="1"/>
  <c r="AZ21" i="39"/>
  <c r="BA21" i="39" s="1"/>
  <c r="AZ20" i="39"/>
  <c r="BA20" i="39" s="1"/>
  <c r="BH25" i="39"/>
  <c r="BI25" i="39" s="1"/>
  <c r="BH24" i="39"/>
  <c r="BI24" i="39" s="1"/>
  <c r="BH23" i="39"/>
  <c r="BI23" i="39" s="1"/>
  <c r="BH22" i="39"/>
  <c r="BI22" i="39" s="1"/>
  <c r="BH21" i="39"/>
  <c r="BI21" i="39" s="1"/>
  <c r="BH20" i="39"/>
  <c r="BI20" i="39" s="1"/>
  <c r="AJ3" i="39"/>
  <c r="AK3" i="39" s="1"/>
  <c r="AR3" i="39"/>
  <c r="AS3" i="39" s="1"/>
  <c r="AZ3" i="39"/>
  <c r="BA3" i="39" s="1"/>
  <c r="BH3" i="39"/>
  <c r="BI3" i="39" s="1"/>
  <c r="AJ4" i="39"/>
  <c r="AK4" i="39" s="1"/>
  <c r="AR4" i="39"/>
  <c r="AS4" i="39" s="1"/>
  <c r="AZ4" i="39"/>
  <c r="BA4" i="39" s="1"/>
  <c r="BH4" i="39"/>
  <c r="BI4" i="39" s="1"/>
  <c r="AJ5" i="39"/>
  <c r="AK5" i="39" s="1"/>
  <c r="AR5" i="39"/>
  <c r="AS5" i="39" s="1"/>
  <c r="AZ5" i="39"/>
  <c r="BA5" i="39" s="1"/>
  <c r="BH5" i="39"/>
  <c r="BI5" i="39" s="1"/>
  <c r="AJ6" i="39"/>
  <c r="AK6" i="39" s="1"/>
  <c r="AR6" i="39"/>
  <c r="AS6" i="39" s="1"/>
  <c r="AZ6" i="39"/>
  <c r="BA6" i="39" s="1"/>
  <c r="BH6" i="39"/>
  <c r="BI6" i="39" s="1"/>
  <c r="AJ7" i="39"/>
  <c r="AK7" i="39" s="1"/>
  <c r="AR7" i="39"/>
  <c r="AS7" i="39" s="1"/>
  <c r="AZ7" i="39"/>
  <c r="BA7" i="39" s="1"/>
  <c r="BH7" i="39"/>
  <c r="BI7" i="39" s="1"/>
  <c r="AJ8" i="39"/>
  <c r="AK8" i="39" s="1"/>
  <c r="AR8" i="39"/>
  <c r="AS8" i="39" s="1"/>
  <c r="AZ8" i="39"/>
  <c r="BA8" i="39" s="1"/>
  <c r="BH8" i="39"/>
  <c r="BI8" i="39" s="1"/>
  <c r="AJ9" i="39"/>
  <c r="AK9" i="39" s="1"/>
  <c r="AR9" i="39"/>
  <c r="AS9" i="39" s="1"/>
  <c r="AZ9" i="39"/>
  <c r="BA9" i="39" s="1"/>
  <c r="BH9" i="39"/>
  <c r="BI9" i="39" s="1"/>
  <c r="AJ10" i="39"/>
  <c r="AK10" i="39" s="1"/>
  <c r="AR10" i="39"/>
  <c r="AS10" i="39" s="1"/>
  <c r="AZ10" i="39"/>
  <c r="BA10" i="39" s="1"/>
  <c r="BH10" i="39"/>
  <c r="BI10" i="39" s="1"/>
  <c r="AJ11" i="39"/>
  <c r="AK11" i="39" s="1"/>
  <c r="AR11" i="39"/>
  <c r="AS11" i="39" s="1"/>
  <c r="AZ11" i="39"/>
  <c r="BA11" i="39" s="1"/>
  <c r="BH11" i="39"/>
  <c r="BI11" i="39" s="1"/>
  <c r="AJ12" i="39"/>
  <c r="AK12" i="39" s="1"/>
  <c r="AR12" i="39"/>
  <c r="AS12" i="39" s="1"/>
  <c r="AZ12" i="39"/>
  <c r="BA12" i="39" s="1"/>
  <c r="BH12" i="39"/>
  <c r="BI12" i="39" s="1"/>
  <c r="AJ13" i="39"/>
  <c r="AK13" i="39" s="1"/>
  <c r="AR13" i="39"/>
  <c r="AS13" i="39" s="1"/>
  <c r="AZ13" i="39"/>
  <c r="BA13" i="39" s="1"/>
  <c r="BH13" i="39"/>
  <c r="BI13" i="39" s="1"/>
  <c r="AJ14" i="39"/>
  <c r="AK14" i="39" s="1"/>
  <c r="AR14" i="39"/>
  <c r="AS14" i="39" s="1"/>
  <c r="AZ14" i="39"/>
  <c r="BA14" i="39" s="1"/>
  <c r="BH14" i="39"/>
  <c r="BI14" i="39" s="1"/>
  <c r="AJ15" i="39"/>
  <c r="AK15" i="39" s="1"/>
  <c r="AR15" i="39"/>
  <c r="AS15" i="39" s="1"/>
  <c r="AZ15" i="39"/>
  <c r="BA15" i="39" s="1"/>
  <c r="BH15" i="39"/>
  <c r="BI15" i="39" s="1"/>
  <c r="AJ16" i="39"/>
  <c r="AK16" i="39" s="1"/>
  <c r="AR16" i="39"/>
  <c r="AS16" i="39" s="1"/>
  <c r="AZ16" i="39"/>
  <c r="BA16" i="39" s="1"/>
  <c r="BH16" i="39"/>
  <c r="BI16" i="39" s="1"/>
  <c r="AJ17" i="39"/>
  <c r="AK17" i="39" s="1"/>
  <c r="AR17" i="39"/>
  <c r="AS17" i="39" s="1"/>
  <c r="AZ17" i="39"/>
  <c r="BA17" i="39" s="1"/>
  <c r="BH17" i="39"/>
  <c r="BI17" i="39" s="1"/>
  <c r="AJ18" i="39"/>
  <c r="AK18" i="39" s="1"/>
  <c r="AR18" i="39"/>
  <c r="AS18" i="39" s="1"/>
  <c r="AZ18" i="39"/>
  <c r="BA18" i="39" s="1"/>
  <c r="BH18" i="39"/>
  <c r="BI18" i="39" s="1"/>
  <c r="AJ19" i="39"/>
  <c r="AK19" i="39" s="1"/>
  <c r="AR19" i="39"/>
  <c r="AS19" i="39" s="1"/>
  <c r="AZ19" i="39"/>
  <c r="BA19" i="39" s="1"/>
  <c r="BH19" i="39"/>
  <c r="BI19" i="39" s="1"/>
  <c r="AJ20" i="39"/>
  <c r="AK20" i="39" s="1"/>
  <c r="AR20" i="39"/>
  <c r="AS20" i="39" s="1"/>
  <c r="AR25" i="38"/>
  <c r="AS25" i="38" s="1"/>
  <c r="AR24" i="38"/>
  <c r="AS24" i="38" s="1"/>
  <c r="AR23" i="38"/>
  <c r="AS23" i="38" s="1"/>
  <c r="AR22" i="38"/>
  <c r="AS22" i="38" s="1"/>
  <c r="AR21" i="38"/>
  <c r="AS21" i="38" s="1"/>
  <c r="AR20" i="38"/>
  <c r="AS20" i="38" s="1"/>
  <c r="AR19" i="38"/>
  <c r="AS19" i="38" s="1"/>
  <c r="AR18" i="38"/>
  <c r="AS18" i="38" s="1"/>
  <c r="AR17" i="38"/>
  <c r="AS17" i="38" s="1"/>
  <c r="AR16" i="38"/>
  <c r="AS16" i="38" s="1"/>
  <c r="AR15" i="38"/>
  <c r="AS15" i="38" s="1"/>
  <c r="AR14" i="38"/>
  <c r="AS14" i="38" s="1"/>
  <c r="AR13" i="38"/>
  <c r="AS13" i="38" s="1"/>
  <c r="AR12" i="38"/>
  <c r="AS12" i="38" s="1"/>
  <c r="AR11" i="38"/>
  <c r="AS11" i="38" s="1"/>
  <c r="AR10" i="38"/>
  <c r="AS10" i="38" s="1"/>
  <c r="AR9" i="38"/>
  <c r="AS9" i="38" s="1"/>
  <c r="AR8" i="38"/>
  <c r="AS8" i="38" s="1"/>
  <c r="AR7" i="38"/>
  <c r="AS7" i="38" s="1"/>
  <c r="AR6" i="38"/>
  <c r="AS6" i="38" s="1"/>
  <c r="AR5" i="38"/>
  <c r="AS5" i="38" s="1"/>
  <c r="AR4" i="38"/>
  <c r="AS4" i="38" s="1"/>
  <c r="AR3" i="38"/>
  <c r="AS3" i="38" s="1"/>
  <c r="AP2" i="38"/>
  <c r="BD25" i="38"/>
  <c r="BE25" i="38" s="1"/>
  <c r="BD24" i="38"/>
  <c r="BE24" i="38" s="1"/>
  <c r="BD23" i="38"/>
  <c r="BE23" i="38" s="1"/>
  <c r="BD22" i="38"/>
  <c r="BE22" i="38" s="1"/>
  <c r="BD21" i="38"/>
  <c r="BE21" i="38" s="1"/>
  <c r="BD20" i="38"/>
  <c r="BE20" i="38" s="1"/>
  <c r="BD19" i="38"/>
  <c r="BE19" i="38" s="1"/>
  <c r="BD18" i="38"/>
  <c r="BE18" i="38" s="1"/>
  <c r="BD17" i="38"/>
  <c r="BE17" i="38" s="1"/>
  <c r="BD16" i="38"/>
  <c r="BE16" i="38" s="1"/>
  <c r="BD15" i="38"/>
  <c r="BE15" i="38" s="1"/>
  <c r="BD14" i="38"/>
  <c r="BE14" i="38" s="1"/>
  <c r="BD13" i="38"/>
  <c r="BE13" i="38" s="1"/>
  <c r="BD12" i="38"/>
  <c r="BE12" i="38" s="1"/>
  <c r="BD11" i="38"/>
  <c r="BE11" i="38" s="1"/>
  <c r="BD10" i="38"/>
  <c r="BE10" i="38" s="1"/>
  <c r="BD9" i="38"/>
  <c r="BE9" i="38" s="1"/>
  <c r="BD8" i="38"/>
  <c r="BE8" i="38" s="1"/>
  <c r="BD7" i="38"/>
  <c r="BE7" i="38" s="1"/>
  <c r="BD3" i="42"/>
  <c r="BE3" i="42" s="1"/>
  <c r="BD4" i="42"/>
  <c r="BE4" i="42" s="1"/>
  <c r="BD5" i="42"/>
  <c r="BE5" i="42" s="1"/>
  <c r="BD6" i="42"/>
  <c r="BE6" i="42" s="1"/>
  <c r="BD7" i="42"/>
  <c r="BE7" i="42" s="1"/>
  <c r="BD8" i="42"/>
  <c r="BE8" i="42" s="1"/>
  <c r="BD9" i="42"/>
  <c r="BE9" i="42" s="1"/>
  <c r="BD10" i="42"/>
  <c r="BE10" i="42" s="1"/>
  <c r="BD11" i="42"/>
  <c r="BE11" i="42" s="1"/>
  <c r="BD12" i="42"/>
  <c r="BE12" i="42" s="1"/>
  <c r="BD13" i="42"/>
  <c r="BE13" i="42" s="1"/>
  <c r="BD14" i="42"/>
  <c r="BE14" i="42" s="1"/>
  <c r="BD15" i="42"/>
  <c r="BE15" i="42" s="1"/>
  <c r="BD16" i="42"/>
  <c r="BE16" i="42" s="1"/>
  <c r="BD17" i="42"/>
  <c r="BE17" i="42" s="1"/>
  <c r="BD18" i="42"/>
  <c r="BE18" i="42" s="1"/>
  <c r="BD19" i="42"/>
  <c r="BE19" i="42" s="1"/>
  <c r="BD20" i="42"/>
  <c r="BE20" i="42" s="1"/>
  <c r="BD21" i="42"/>
  <c r="BE21" i="42" s="1"/>
  <c r="BD22" i="42"/>
  <c r="BE22" i="42" s="1"/>
  <c r="BD23" i="42"/>
  <c r="BE23" i="42" s="1"/>
  <c r="BD24" i="42"/>
  <c r="BE24" i="42" s="1"/>
  <c r="AJ3" i="40"/>
  <c r="AK3" i="40" s="1"/>
  <c r="AR3" i="40"/>
  <c r="AS3" i="40" s="1"/>
  <c r="AZ3" i="40"/>
  <c r="BA3" i="40" s="1"/>
  <c r="BH3" i="40"/>
  <c r="BI3" i="40" s="1"/>
  <c r="AJ4" i="40"/>
  <c r="AK4" i="40" s="1"/>
  <c r="AR4" i="40"/>
  <c r="AS4" i="40" s="1"/>
  <c r="AZ4" i="40"/>
  <c r="BA4" i="40" s="1"/>
  <c r="BH4" i="40"/>
  <c r="BI4" i="40" s="1"/>
  <c r="AJ5" i="40"/>
  <c r="AK5" i="40" s="1"/>
  <c r="AR5" i="40"/>
  <c r="AS5" i="40" s="1"/>
  <c r="AZ5" i="40"/>
  <c r="BA5" i="40" s="1"/>
  <c r="BH5" i="40"/>
  <c r="BI5" i="40" s="1"/>
  <c r="AJ6" i="40"/>
  <c r="AK6" i="40" s="1"/>
  <c r="AR6" i="40"/>
  <c r="AS6" i="40" s="1"/>
  <c r="AZ6" i="40"/>
  <c r="BA6" i="40" s="1"/>
  <c r="BH6" i="40"/>
  <c r="BI6" i="40" s="1"/>
  <c r="AJ7" i="40"/>
  <c r="AK7" i="40" s="1"/>
  <c r="AR7" i="40"/>
  <c r="AS7" i="40" s="1"/>
  <c r="AZ7" i="40"/>
  <c r="BA7" i="40" s="1"/>
  <c r="BH7" i="40"/>
  <c r="BI7" i="40" s="1"/>
  <c r="AJ8" i="40"/>
  <c r="AK8" i="40" s="1"/>
  <c r="AR8" i="40"/>
  <c r="AS8" i="40" s="1"/>
  <c r="AZ8" i="40"/>
  <c r="BA8" i="40" s="1"/>
  <c r="BH8" i="40"/>
  <c r="BI8" i="40" s="1"/>
  <c r="AJ9" i="40"/>
  <c r="AK9" i="40" s="1"/>
  <c r="AR9" i="40"/>
  <c r="AS9" i="40" s="1"/>
  <c r="AZ9" i="40"/>
  <c r="BA9" i="40" s="1"/>
  <c r="BH9" i="40"/>
  <c r="BI9" i="40" s="1"/>
  <c r="AJ10" i="40"/>
  <c r="AK10" i="40" s="1"/>
  <c r="AR10" i="40"/>
  <c r="AS10" i="40" s="1"/>
  <c r="AZ10" i="40"/>
  <c r="BA10" i="40" s="1"/>
  <c r="BH10" i="40"/>
  <c r="BI10" i="40" s="1"/>
  <c r="AJ11" i="40"/>
  <c r="AK11" i="40" s="1"/>
  <c r="AR11" i="40"/>
  <c r="AS11" i="40" s="1"/>
  <c r="AZ11" i="40"/>
  <c r="BA11" i="40" s="1"/>
  <c r="BH11" i="40"/>
  <c r="BI11" i="40" s="1"/>
  <c r="AJ12" i="40"/>
  <c r="AK12" i="40" s="1"/>
  <c r="AR12" i="40"/>
  <c r="AS12" i="40" s="1"/>
  <c r="AZ12" i="40"/>
  <c r="BA12" i="40" s="1"/>
  <c r="BH12" i="40"/>
  <c r="BI12" i="40" s="1"/>
  <c r="AJ13" i="40"/>
  <c r="AK13" i="40" s="1"/>
  <c r="AR13" i="40"/>
  <c r="AS13" i="40" s="1"/>
  <c r="AZ13" i="40"/>
  <c r="BA13" i="40" s="1"/>
  <c r="BH13" i="40"/>
  <c r="BI13" i="40" s="1"/>
  <c r="AJ14" i="40"/>
  <c r="AK14" i="40" s="1"/>
  <c r="AR14" i="40"/>
  <c r="AS14" i="40" s="1"/>
  <c r="AZ14" i="40"/>
  <c r="BA14" i="40" s="1"/>
  <c r="BH14" i="40"/>
  <c r="BI14" i="40" s="1"/>
  <c r="AJ15" i="40"/>
  <c r="AK15" i="40" s="1"/>
  <c r="AR15" i="40"/>
  <c r="AS15" i="40" s="1"/>
  <c r="AZ15" i="40"/>
  <c r="BA15" i="40" s="1"/>
  <c r="BH15" i="40"/>
  <c r="BI15" i="40" s="1"/>
  <c r="AJ16" i="40"/>
  <c r="AK16" i="40" s="1"/>
  <c r="AR16" i="40"/>
  <c r="AS16" i="40" s="1"/>
  <c r="AZ16" i="40"/>
  <c r="BA16" i="40" s="1"/>
  <c r="BH16" i="40"/>
  <c r="BI16" i="40" s="1"/>
  <c r="AJ17" i="40"/>
  <c r="AK17" i="40" s="1"/>
  <c r="AR17" i="40"/>
  <c r="AS17" i="40" s="1"/>
  <c r="AZ17" i="40"/>
  <c r="BA17" i="40" s="1"/>
  <c r="BH17" i="40"/>
  <c r="BI17" i="40" s="1"/>
  <c r="AJ18" i="40"/>
  <c r="AK18" i="40" s="1"/>
  <c r="AR18" i="40"/>
  <c r="AS18" i="40" s="1"/>
  <c r="AZ18" i="40"/>
  <c r="BA18" i="40" s="1"/>
  <c r="BH18" i="40"/>
  <c r="BI18" i="40" s="1"/>
  <c r="AJ19" i="40"/>
  <c r="AK19" i="40" s="1"/>
  <c r="AR19" i="40"/>
  <c r="AS19" i="40" s="1"/>
  <c r="AZ19" i="40"/>
  <c r="BA19" i="40" s="1"/>
  <c r="BH19" i="40"/>
  <c r="BI19" i="40" s="1"/>
  <c r="AJ20" i="40"/>
  <c r="AK20" i="40" s="1"/>
  <c r="AR20" i="40"/>
  <c r="AS20" i="40" s="1"/>
  <c r="AZ20" i="40"/>
  <c r="BA20" i="40" s="1"/>
  <c r="BH20" i="40"/>
  <c r="BI20" i="40" s="1"/>
  <c r="AJ21" i="40"/>
  <c r="AK21" i="40" s="1"/>
  <c r="AR21" i="40"/>
  <c r="AS21" i="40" s="1"/>
  <c r="AZ21" i="40"/>
  <c r="BA21" i="40" s="1"/>
  <c r="BH21" i="40"/>
  <c r="BI21" i="40" s="1"/>
  <c r="AJ22" i="40"/>
  <c r="AK22" i="40" s="1"/>
  <c r="AR22" i="40"/>
  <c r="AS22" i="40" s="1"/>
  <c r="AZ22" i="40"/>
  <c r="BA22" i="40" s="1"/>
  <c r="BH22" i="40"/>
  <c r="BI22" i="40" s="1"/>
  <c r="AJ23" i="40"/>
  <c r="AK23" i="40" s="1"/>
  <c r="AR23" i="40"/>
  <c r="AS23" i="40" s="1"/>
  <c r="AZ23" i="40"/>
  <c r="BA23" i="40" s="1"/>
  <c r="BH23" i="40"/>
  <c r="BI23" i="40" s="1"/>
  <c r="AJ24" i="40"/>
  <c r="AK24" i="40" s="1"/>
  <c r="AR24" i="40"/>
  <c r="AS24" i="40" s="1"/>
  <c r="AZ24" i="40"/>
  <c r="BA24" i="40" s="1"/>
  <c r="BH24" i="40"/>
  <c r="BI24" i="40" s="1"/>
  <c r="AH2" i="39"/>
  <c r="AP2" i="39"/>
  <c r="AX2" i="39"/>
  <c r="BF2" i="39"/>
  <c r="BD20" i="39"/>
  <c r="BE20" i="39" s="1"/>
  <c r="BD21" i="39"/>
  <c r="BE21" i="39" s="1"/>
  <c r="BD22" i="39"/>
  <c r="BE22" i="39" s="1"/>
  <c r="BD23" i="39"/>
  <c r="BE23" i="39" s="1"/>
  <c r="BD24" i="39"/>
  <c r="BE24" i="39" s="1"/>
  <c r="AJ25" i="38"/>
  <c r="AK25" i="38" s="1"/>
  <c r="AJ24" i="38"/>
  <c r="AK24" i="38" s="1"/>
  <c r="AJ23" i="38"/>
  <c r="AK23" i="38" s="1"/>
  <c r="AJ22" i="38"/>
  <c r="AK22" i="38" s="1"/>
  <c r="AJ21" i="38"/>
  <c r="AK21" i="38" s="1"/>
  <c r="AJ20" i="38"/>
  <c r="AK20" i="38" s="1"/>
  <c r="AJ19" i="38"/>
  <c r="AK19" i="38" s="1"/>
  <c r="AJ18" i="38"/>
  <c r="AK18" i="38" s="1"/>
  <c r="AJ17" i="38"/>
  <c r="AK17" i="38" s="1"/>
  <c r="AJ16" i="38"/>
  <c r="AK16" i="38" s="1"/>
  <c r="AJ15" i="38"/>
  <c r="AK15" i="38" s="1"/>
  <c r="AJ14" i="38"/>
  <c r="AK14" i="38" s="1"/>
  <c r="AJ13" i="38"/>
  <c r="AK13" i="38" s="1"/>
  <c r="AJ12" i="38"/>
  <c r="AK12" i="38" s="1"/>
  <c r="AJ11" i="38"/>
  <c r="AK11" i="38" s="1"/>
  <c r="AJ10" i="38"/>
  <c r="AK10" i="38" s="1"/>
  <c r="AJ9" i="38"/>
  <c r="AK9" i="38" s="1"/>
  <c r="AJ8" i="38"/>
  <c r="AK8" i="38" s="1"/>
  <c r="AJ7" i="38"/>
  <c r="AK7" i="38" s="1"/>
  <c r="AJ6" i="38"/>
  <c r="AK6" i="38" s="1"/>
  <c r="AJ5" i="38"/>
  <c r="AK5" i="38" s="1"/>
  <c r="AJ4" i="38"/>
  <c r="AK4" i="38" s="1"/>
  <c r="AJ3" i="38"/>
  <c r="AK3" i="38" s="1"/>
  <c r="AH2" i="38"/>
  <c r="AV25" i="38"/>
  <c r="AW25" i="38" s="1"/>
  <c r="AV24" i="38"/>
  <c r="AW24" i="38" s="1"/>
  <c r="AV23" i="38"/>
  <c r="AW23" i="38" s="1"/>
  <c r="AV22" i="38"/>
  <c r="AW22" i="38" s="1"/>
  <c r="AV21" i="38"/>
  <c r="AW21" i="38" s="1"/>
  <c r="AV20" i="38"/>
  <c r="AW20" i="38" s="1"/>
  <c r="AV19" i="38"/>
  <c r="AW19" i="38" s="1"/>
  <c r="AV18" i="38"/>
  <c r="AW18" i="38" s="1"/>
  <c r="AV17" i="38"/>
  <c r="AW17" i="38" s="1"/>
  <c r="AV16" i="38"/>
  <c r="AW16" i="38" s="1"/>
  <c r="AV15" i="38"/>
  <c r="AW15" i="38" s="1"/>
  <c r="AV14" i="38"/>
  <c r="AW14" i="38" s="1"/>
  <c r="AV13" i="38"/>
  <c r="AW13" i="38" s="1"/>
  <c r="AV12" i="38"/>
  <c r="AW12" i="38" s="1"/>
  <c r="AV11" i="38"/>
  <c r="AW11" i="38" s="1"/>
  <c r="AV10" i="38"/>
  <c r="AW10" i="38" s="1"/>
  <c r="AV9" i="38"/>
  <c r="AW9" i="38" s="1"/>
  <c r="AV8" i="38"/>
  <c r="AW8" i="38" s="1"/>
  <c r="AV7" i="38"/>
  <c r="AW7" i="38" s="1"/>
  <c r="BB2" i="38"/>
  <c r="BD3" i="38"/>
  <c r="BE3" i="38" s="1"/>
  <c r="BD4" i="38"/>
  <c r="BE4" i="38" s="1"/>
  <c r="BD5" i="38"/>
  <c r="BE5" i="38" s="1"/>
  <c r="BD6" i="38"/>
  <c r="BE6" i="38" s="1"/>
  <c r="BF2" i="38"/>
  <c r="AV3" i="37"/>
  <c r="AW3" i="37" s="1"/>
  <c r="BD3" i="37"/>
  <c r="BE3" i="37" s="1"/>
  <c r="AV4" i="37"/>
  <c r="AW4" i="37" s="1"/>
  <c r="BD4" i="37"/>
  <c r="BE4" i="37" s="1"/>
  <c r="AV5" i="37"/>
  <c r="AW5" i="37" s="1"/>
  <c r="BD5" i="37"/>
  <c r="BE5" i="37" s="1"/>
  <c r="AV6" i="37"/>
  <c r="AW6" i="37" s="1"/>
  <c r="BD6" i="37"/>
  <c r="BE6" i="37" s="1"/>
  <c r="AV7" i="37"/>
  <c r="AW7" i="37" s="1"/>
  <c r="BD7" i="37"/>
  <c r="BE7" i="37" s="1"/>
  <c r="AV8" i="37"/>
  <c r="AW8" i="37" s="1"/>
  <c r="BD8" i="37"/>
  <c r="BE8" i="37" s="1"/>
  <c r="AV9" i="37"/>
  <c r="AW9" i="37" s="1"/>
  <c r="BD9" i="37"/>
  <c r="BE9" i="37" s="1"/>
  <c r="AV10" i="37"/>
  <c r="AW10" i="37" s="1"/>
  <c r="BD10" i="37"/>
  <c r="BE10" i="37" s="1"/>
  <c r="AV11" i="37"/>
  <c r="AW11" i="37" s="1"/>
  <c r="BD11" i="37"/>
  <c r="BE11" i="37" s="1"/>
  <c r="AV12" i="37"/>
  <c r="AW12" i="37" s="1"/>
  <c r="BD12" i="37"/>
  <c r="BE12" i="37" s="1"/>
  <c r="AV13" i="37"/>
  <c r="AW13" i="37" s="1"/>
  <c r="BD13" i="37"/>
  <c r="BE13" i="37" s="1"/>
  <c r="AV14" i="37"/>
  <c r="AW14" i="37" s="1"/>
  <c r="BD14" i="37"/>
  <c r="BE14" i="37" s="1"/>
  <c r="AV15" i="37"/>
  <c r="AW15" i="37" s="1"/>
  <c r="BD15" i="37"/>
  <c r="BE15" i="37" s="1"/>
  <c r="AV16" i="37"/>
  <c r="AW16" i="37" s="1"/>
  <c r="BD16" i="37"/>
  <c r="BE16" i="37" s="1"/>
  <c r="AV17" i="37"/>
  <c r="AW17" i="37" s="1"/>
  <c r="BD17" i="37"/>
  <c r="BE17" i="37" s="1"/>
  <c r="AV18" i="37"/>
  <c r="AW18" i="37" s="1"/>
  <c r="BD18" i="37"/>
  <c r="BE18" i="37" s="1"/>
  <c r="AV19" i="37"/>
  <c r="AW19" i="37" s="1"/>
  <c r="BD19" i="37"/>
  <c r="BE19" i="37" s="1"/>
  <c r="AV20" i="37"/>
  <c r="AW20" i="37" s="1"/>
  <c r="BD20" i="37"/>
  <c r="BE20" i="37" s="1"/>
  <c r="AV21" i="37"/>
  <c r="AW21" i="37" s="1"/>
  <c r="BD21" i="37"/>
  <c r="BE21" i="37" s="1"/>
  <c r="AV22" i="37"/>
  <c r="AW22" i="37" s="1"/>
  <c r="BD22" i="37"/>
  <c r="BE22" i="37" s="1"/>
  <c r="AV23" i="37"/>
  <c r="AW23" i="37" s="1"/>
  <c r="BD23" i="37"/>
  <c r="BE23" i="37" s="1"/>
  <c r="AV24" i="37"/>
  <c r="AW24" i="37" s="1"/>
  <c r="BD24" i="37"/>
  <c r="BE24" i="37" s="1"/>
  <c r="AT2" i="36"/>
  <c r="BB2" i="36"/>
  <c r="AR22" i="36"/>
  <c r="AS22" i="36" s="1"/>
  <c r="BD22" i="36"/>
  <c r="BE22" i="36" s="1"/>
  <c r="AR23" i="36"/>
  <c r="AS23" i="36" s="1"/>
  <c r="BD23" i="36"/>
  <c r="BE23" i="36" s="1"/>
  <c r="AR24" i="36"/>
  <c r="AS24" i="36" s="1"/>
  <c r="BD24" i="36"/>
  <c r="BE24" i="36" s="1"/>
  <c r="AR25" i="36"/>
  <c r="AS25" i="36" s="1"/>
  <c r="BD25" i="36"/>
  <c r="BE25" i="36" s="1"/>
  <c r="AJ25" i="35"/>
  <c r="AK25" i="35" s="1"/>
  <c r="AR25" i="35"/>
  <c r="AS25" i="35" s="1"/>
  <c r="AZ25" i="35"/>
  <c r="BA25" i="35" s="1"/>
  <c r="BH25" i="35"/>
  <c r="BI25" i="35" s="1"/>
  <c r="AJ3" i="36"/>
  <c r="AK3" i="36" s="1"/>
  <c r="AR3" i="36"/>
  <c r="AS3" i="36" s="1"/>
  <c r="AZ3" i="36"/>
  <c r="BA3" i="36" s="1"/>
  <c r="BH3" i="36"/>
  <c r="BI3" i="36" s="1"/>
  <c r="AJ4" i="36"/>
  <c r="AK4" i="36" s="1"/>
  <c r="AR4" i="36"/>
  <c r="AS4" i="36" s="1"/>
  <c r="AZ4" i="36"/>
  <c r="BA4" i="36" s="1"/>
  <c r="BH4" i="36"/>
  <c r="BI4" i="36" s="1"/>
  <c r="AJ5" i="36"/>
  <c r="AK5" i="36" s="1"/>
  <c r="AR5" i="36"/>
  <c r="AS5" i="36" s="1"/>
  <c r="AZ5" i="36"/>
  <c r="BA5" i="36" s="1"/>
  <c r="BH5" i="36"/>
  <c r="BI5" i="36" s="1"/>
  <c r="AJ6" i="36"/>
  <c r="AK6" i="36" s="1"/>
  <c r="AR6" i="36"/>
  <c r="AS6" i="36" s="1"/>
  <c r="AZ6" i="36"/>
  <c r="BA6" i="36" s="1"/>
  <c r="BH6" i="36"/>
  <c r="BI6" i="36" s="1"/>
  <c r="AJ7" i="36"/>
  <c r="AK7" i="36" s="1"/>
  <c r="AR7" i="36"/>
  <c r="AS7" i="36" s="1"/>
  <c r="AZ7" i="36"/>
  <c r="BA7" i="36" s="1"/>
  <c r="BH7" i="36"/>
  <c r="BI7" i="36" s="1"/>
  <c r="AJ8" i="36"/>
  <c r="AK8" i="36" s="1"/>
  <c r="AR8" i="36"/>
  <c r="AS8" i="36" s="1"/>
  <c r="AZ8" i="36"/>
  <c r="BA8" i="36" s="1"/>
  <c r="BH8" i="36"/>
  <c r="BI8" i="36" s="1"/>
  <c r="AJ9" i="36"/>
  <c r="AK9" i="36" s="1"/>
  <c r="AR9" i="36"/>
  <c r="AS9" i="36" s="1"/>
  <c r="AZ9" i="36"/>
  <c r="BA9" i="36" s="1"/>
  <c r="BH9" i="36"/>
  <c r="BI9" i="36" s="1"/>
  <c r="AJ10" i="36"/>
  <c r="AK10" i="36" s="1"/>
  <c r="AR10" i="36"/>
  <c r="AS10" i="36" s="1"/>
  <c r="AZ10" i="36"/>
  <c r="BA10" i="36" s="1"/>
  <c r="BH10" i="36"/>
  <c r="BI10" i="36" s="1"/>
  <c r="AJ11" i="36"/>
  <c r="AK11" i="36" s="1"/>
  <c r="AR11" i="36"/>
  <c r="AS11" i="36" s="1"/>
  <c r="AZ11" i="36"/>
  <c r="BA11" i="36" s="1"/>
  <c r="BH11" i="36"/>
  <c r="BI11" i="36" s="1"/>
  <c r="AJ12" i="36"/>
  <c r="AK12" i="36" s="1"/>
  <c r="AR12" i="36"/>
  <c r="AS12" i="36" s="1"/>
  <c r="AZ12" i="36"/>
  <c r="BA12" i="36" s="1"/>
  <c r="BH12" i="36"/>
  <c r="BI12" i="36" s="1"/>
  <c r="AJ13" i="36"/>
  <c r="AK13" i="36" s="1"/>
  <c r="AR13" i="36"/>
  <c r="AS13" i="36" s="1"/>
  <c r="AZ13" i="36"/>
  <c r="BA13" i="36" s="1"/>
  <c r="BH13" i="36"/>
  <c r="BI13" i="36" s="1"/>
  <c r="AJ14" i="36"/>
  <c r="AK14" i="36" s="1"/>
  <c r="AR14" i="36"/>
  <c r="AS14" i="36" s="1"/>
  <c r="AZ14" i="36"/>
  <c r="BA14" i="36" s="1"/>
  <c r="BH14" i="36"/>
  <c r="BI14" i="36" s="1"/>
  <c r="AJ15" i="36"/>
  <c r="AK15" i="36" s="1"/>
  <c r="AR15" i="36"/>
  <c r="AS15" i="36" s="1"/>
  <c r="AZ15" i="36"/>
  <c r="BA15" i="36" s="1"/>
  <c r="BH15" i="36"/>
  <c r="BI15" i="36" s="1"/>
  <c r="AJ16" i="36"/>
  <c r="AK16" i="36" s="1"/>
  <c r="AR16" i="36"/>
  <c r="AS16" i="36" s="1"/>
  <c r="AZ16" i="36"/>
  <c r="BA16" i="36" s="1"/>
  <c r="BH16" i="36"/>
  <c r="BI16" i="36" s="1"/>
  <c r="AJ17" i="36"/>
  <c r="AK17" i="36" s="1"/>
  <c r="AR17" i="36"/>
  <c r="AS17" i="36" s="1"/>
  <c r="AZ17" i="36"/>
  <c r="BA17" i="36" s="1"/>
  <c r="BH17" i="36"/>
  <c r="BI17" i="36" s="1"/>
  <c r="AJ18" i="36"/>
  <c r="AK18" i="36" s="1"/>
  <c r="AR18" i="36"/>
  <c r="AS18" i="36" s="1"/>
  <c r="AZ18" i="36"/>
  <c r="BA18" i="36" s="1"/>
  <c r="BH18" i="36"/>
  <c r="BI18" i="36" s="1"/>
  <c r="AJ19" i="36"/>
  <c r="AK19" i="36" s="1"/>
  <c r="AR19" i="36"/>
  <c r="AS19" i="36" s="1"/>
  <c r="AZ19" i="36"/>
  <c r="BA19" i="36" s="1"/>
  <c r="BH19" i="36"/>
  <c r="BI19" i="36" s="1"/>
  <c r="AJ20" i="36"/>
  <c r="AK20" i="36" s="1"/>
  <c r="AR20" i="36"/>
  <c r="AS20" i="36" s="1"/>
  <c r="AZ20" i="36"/>
  <c r="BA20" i="36" s="1"/>
  <c r="BH20" i="36"/>
  <c r="BI20" i="36" s="1"/>
  <c r="AJ21" i="36"/>
  <c r="AK21" i="36" s="1"/>
  <c r="AR21" i="36"/>
  <c r="AS21" i="36" s="1"/>
  <c r="AZ21" i="36"/>
  <c r="BA21" i="36" s="1"/>
  <c r="BH21" i="36"/>
  <c r="BI21" i="36" s="1"/>
  <c r="AJ22" i="36"/>
  <c r="AK22" i="36" s="1"/>
  <c r="AV22" i="36"/>
  <c r="AW22" i="36" s="1"/>
  <c r="AJ23" i="36"/>
  <c r="AK23" i="36" s="1"/>
  <c r="AV23" i="36"/>
  <c r="AW23" i="36" s="1"/>
  <c r="AJ24" i="36"/>
  <c r="AK24" i="36" s="1"/>
  <c r="AV24" i="36"/>
  <c r="AW24" i="36" s="1"/>
  <c r="AJ25" i="36"/>
  <c r="AK25" i="36" s="1"/>
  <c r="AV25" i="36"/>
  <c r="AW25" i="36" s="1"/>
  <c r="AJ3" i="37"/>
  <c r="AK3" i="37" s="1"/>
  <c r="AR3" i="37"/>
  <c r="AS3" i="37" s="1"/>
  <c r="AZ3" i="37"/>
  <c r="BA3" i="37" s="1"/>
  <c r="BH3" i="37"/>
  <c r="BI3" i="37" s="1"/>
  <c r="AJ4" i="37"/>
  <c r="AK4" i="37" s="1"/>
  <c r="AR4" i="37"/>
  <c r="AS4" i="37" s="1"/>
  <c r="AZ4" i="37"/>
  <c r="BA4" i="37" s="1"/>
  <c r="BH4" i="37"/>
  <c r="BI4" i="37" s="1"/>
  <c r="AJ5" i="37"/>
  <c r="AK5" i="37" s="1"/>
  <c r="AR5" i="37"/>
  <c r="AS5" i="37" s="1"/>
  <c r="AZ5" i="37"/>
  <c r="BA5" i="37" s="1"/>
  <c r="BH5" i="37"/>
  <c r="BI5" i="37" s="1"/>
  <c r="AJ6" i="37"/>
  <c r="AK6" i="37" s="1"/>
  <c r="AR6" i="37"/>
  <c r="AS6" i="37" s="1"/>
  <c r="AZ6" i="37"/>
  <c r="BA6" i="37" s="1"/>
  <c r="BH6" i="37"/>
  <c r="BI6" i="37" s="1"/>
  <c r="AJ7" i="37"/>
  <c r="AK7" i="37" s="1"/>
  <c r="AR7" i="37"/>
  <c r="AS7" i="37" s="1"/>
  <c r="AZ7" i="37"/>
  <c r="BA7" i="37" s="1"/>
  <c r="BH7" i="37"/>
  <c r="BI7" i="37" s="1"/>
  <c r="AJ8" i="37"/>
  <c r="AK8" i="37" s="1"/>
  <c r="AR8" i="37"/>
  <c r="AS8" i="37" s="1"/>
  <c r="AZ8" i="37"/>
  <c r="BA8" i="37" s="1"/>
  <c r="BH8" i="37"/>
  <c r="BI8" i="37" s="1"/>
  <c r="AJ9" i="37"/>
  <c r="AK9" i="37" s="1"/>
  <c r="AR9" i="37"/>
  <c r="AS9" i="37" s="1"/>
  <c r="AZ9" i="37"/>
  <c r="BA9" i="37" s="1"/>
  <c r="BH9" i="37"/>
  <c r="BI9" i="37" s="1"/>
  <c r="AJ10" i="37"/>
  <c r="AK10" i="37" s="1"/>
  <c r="AR10" i="37"/>
  <c r="AS10" i="37" s="1"/>
  <c r="AZ10" i="37"/>
  <c r="BA10" i="37" s="1"/>
  <c r="BH10" i="37"/>
  <c r="BI10" i="37" s="1"/>
  <c r="AJ11" i="37"/>
  <c r="AK11" i="37" s="1"/>
  <c r="AR11" i="37"/>
  <c r="AS11" i="37" s="1"/>
  <c r="AZ11" i="37"/>
  <c r="BA11" i="37" s="1"/>
  <c r="BH11" i="37"/>
  <c r="BI11" i="37" s="1"/>
  <c r="AJ12" i="37"/>
  <c r="AK12" i="37" s="1"/>
  <c r="AR12" i="37"/>
  <c r="AS12" i="37" s="1"/>
  <c r="AZ12" i="37"/>
  <c r="BA12" i="37" s="1"/>
  <c r="BH12" i="37"/>
  <c r="BI12" i="37" s="1"/>
  <c r="AJ13" i="37"/>
  <c r="AK13" i="37" s="1"/>
  <c r="AR13" i="37"/>
  <c r="AS13" i="37" s="1"/>
  <c r="AZ13" i="37"/>
  <c r="BA13" i="37" s="1"/>
  <c r="BH13" i="37"/>
  <c r="BI13" i="37" s="1"/>
  <c r="AJ14" i="37"/>
  <c r="AK14" i="37" s="1"/>
  <c r="AR14" i="37"/>
  <c r="AS14" i="37" s="1"/>
  <c r="AZ14" i="37"/>
  <c r="BA14" i="37" s="1"/>
  <c r="BH14" i="37"/>
  <c r="BI14" i="37" s="1"/>
  <c r="AJ15" i="37"/>
  <c r="AK15" i="37" s="1"/>
  <c r="AR15" i="37"/>
  <c r="AS15" i="37" s="1"/>
  <c r="AZ15" i="37"/>
  <c r="BA15" i="37" s="1"/>
  <c r="BH15" i="37"/>
  <c r="BI15" i="37" s="1"/>
  <c r="AJ16" i="37"/>
  <c r="AK16" i="37" s="1"/>
  <c r="AR16" i="37"/>
  <c r="AS16" i="37" s="1"/>
  <c r="AZ16" i="37"/>
  <c r="BA16" i="37" s="1"/>
  <c r="BH16" i="37"/>
  <c r="BI16" i="37" s="1"/>
  <c r="AJ17" i="37"/>
  <c r="AK17" i="37" s="1"/>
  <c r="AR17" i="37"/>
  <c r="AS17" i="37" s="1"/>
  <c r="AZ17" i="37"/>
  <c r="BA17" i="37" s="1"/>
  <c r="BH17" i="37"/>
  <c r="BI17" i="37" s="1"/>
  <c r="AJ18" i="37"/>
  <c r="AK18" i="37" s="1"/>
  <c r="AR18" i="37"/>
  <c r="AS18" i="37" s="1"/>
  <c r="AZ18" i="37"/>
  <c r="BA18" i="37" s="1"/>
  <c r="BH18" i="37"/>
  <c r="BI18" i="37" s="1"/>
  <c r="AJ19" i="37"/>
  <c r="AK19" i="37" s="1"/>
  <c r="AR19" i="37"/>
  <c r="AS19" i="37" s="1"/>
  <c r="AZ19" i="37"/>
  <c r="BA19" i="37" s="1"/>
  <c r="BH19" i="37"/>
  <c r="BI19" i="37" s="1"/>
  <c r="AJ20" i="37"/>
  <c r="AK20" i="37" s="1"/>
  <c r="AR20" i="37"/>
  <c r="AS20" i="37" s="1"/>
  <c r="AZ20" i="37"/>
  <c r="BA20" i="37" s="1"/>
  <c r="BH20" i="37"/>
  <c r="BI20" i="37" s="1"/>
  <c r="AJ21" i="37"/>
  <c r="AK21" i="37" s="1"/>
  <c r="AR21" i="37"/>
  <c r="AS21" i="37" s="1"/>
  <c r="AZ21" i="37"/>
  <c r="BA21" i="37" s="1"/>
  <c r="BH21" i="37"/>
  <c r="BI21" i="37" s="1"/>
  <c r="AJ22" i="37"/>
  <c r="AK22" i="37" s="1"/>
  <c r="AR22" i="37"/>
  <c r="AS22" i="37" s="1"/>
  <c r="AZ22" i="37"/>
  <c r="BA22" i="37" s="1"/>
  <c r="BH22" i="37"/>
  <c r="BI22" i="37" s="1"/>
  <c r="AJ23" i="37"/>
  <c r="AK23" i="37" s="1"/>
  <c r="AR23" i="37"/>
  <c r="AS23" i="37" s="1"/>
  <c r="AZ23" i="37"/>
  <c r="BA23" i="37" s="1"/>
  <c r="BH23" i="37"/>
  <c r="BI23" i="37" s="1"/>
  <c r="AJ24" i="37"/>
  <c r="AK24" i="37" s="1"/>
  <c r="AR24" i="37"/>
  <c r="AS24" i="37" s="1"/>
  <c r="AZ24" i="37"/>
  <c r="BA24" i="37" s="1"/>
  <c r="BH24" i="37"/>
  <c r="BI24" i="37" s="1"/>
  <c r="AJ25" i="37"/>
  <c r="AK25" i="37" s="1"/>
  <c r="AX2" i="36"/>
  <c r="BF2" i="36"/>
  <c r="BH22" i="36"/>
  <c r="BI22" i="36" s="1"/>
  <c r="BH23" i="36"/>
  <c r="BI23" i="36" s="1"/>
  <c r="BH24" i="36"/>
  <c r="BI24" i="36" s="1"/>
  <c r="BH3" i="38"/>
  <c r="BI3" i="38" s="1"/>
  <c r="BH4" i="38"/>
  <c r="BI4" i="38" s="1"/>
  <c r="BH5" i="38"/>
  <c r="BI5" i="38" s="1"/>
  <c r="BH6" i="38"/>
  <c r="BI6" i="38" s="1"/>
  <c r="BH7" i="38"/>
  <c r="BI7" i="38" s="1"/>
  <c r="BH8" i="38"/>
  <c r="BI8" i="38" s="1"/>
  <c r="BH9" i="38"/>
  <c r="BI9" i="38" s="1"/>
  <c r="BH10" i="38"/>
  <c r="BI10" i="38" s="1"/>
  <c r="BH11" i="38"/>
  <c r="BI11" i="38" s="1"/>
  <c r="BH12" i="38"/>
  <c r="BI12" i="38" s="1"/>
  <c r="BH13" i="38"/>
  <c r="BI13" i="38" s="1"/>
  <c r="BH14" i="38"/>
  <c r="BI14" i="38" s="1"/>
  <c r="BH15" i="38"/>
  <c r="BI15" i="38" s="1"/>
  <c r="BH16" i="38"/>
  <c r="BI16" i="38" s="1"/>
  <c r="BH17" i="38"/>
  <c r="BI17" i="38" s="1"/>
  <c r="BH18" i="38"/>
  <c r="BI18" i="38" s="1"/>
  <c r="BH19" i="38"/>
  <c r="BI19" i="38" s="1"/>
  <c r="BH20" i="38"/>
  <c r="BI20" i="38" s="1"/>
  <c r="BH21" i="38"/>
  <c r="BI21" i="38" s="1"/>
  <c r="BH22" i="38"/>
  <c r="BI22" i="38" s="1"/>
  <c r="BH23" i="38"/>
  <c r="BI23" i="38" s="1"/>
  <c r="BH24" i="38"/>
  <c r="BI24" i="38" s="1"/>
  <c r="AV3" i="36"/>
  <c r="AW3" i="36" s="1"/>
  <c r="BD3" i="36"/>
  <c r="BE3" i="36" s="1"/>
  <c r="AV4" i="36"/>
  <c r="AW4" i="36" s="1"/>
  <c r="BD4" i="36"/>
  <c r="BE4" i="36" s="1"/>
  <c r="AV5" i="36"/>
  <c r="AW5" i="36" s="1"/>
  <c r="BD5" i="36"/>
  <c r="BE5" i="36" s="1"/>
  <c r="AV6" i="36"/>
  <c r="AW6" i="36" s="1"/>
  <c r="BD6" i="36"/>
  <c r="BE6" i="36" s="1"/>
  <c r="AV7" i="36"/>
  <c r="AW7" i="36" s="1"/>
  <c r="BD7" i="36"/>
  <c r="BE7" i="36" s="1"/>
  <c r="AV8" i="36"/>
  <c r="AW8" i="36" s="1"/>
  <c r="BD8" i="36"/>
  <c r="BE8" i="36" s="1"/>
  <c r="AV9" i="36"/>
  <c r="AW9" i="36" s="1"/>
  <c r="BD9" i="36"/>
  <c r="BE9" i="36" s="1"/>
  <c r="AV10" i="36"/>
  <c r="AW10" i="36" s="1"/>
  <c r="BD10" i="36"/>
  <c r="BE10" i="36" s="1"/>
  <c r="AV11" i="36"/>
  <c r="AW11" i="36" s="1"/>
  <c r="BD11" i="36"/>
  <c r="BE11" i="36" s="1"/>
  <c r="AV12" i="36"/>
  <c r="AW12" i="36" s="1"/>
  <c r="BD12" i="36"/>
  <c r="BE12" i="36" s="1"/>
  <c r="AV13" i="36"/>
  <c r="AW13" i="36" s="1"/>
  <c r="BD13" i="36"/>
  <c r="BE13" i="36" s="1"/>
  <c r="AV14" i="36"/>
  <c r="AW14" i="36" s="1"/>
  <c r="BD14" i="36"/>
  <c r="BE14" i="36" s="1"/>
  <c r="AV15" i="36"/>
  <c r="AW15" i="36" s="1"/>
  <c r="BD15" i="36"/>
  <c r="BE15" i="36" s="1"/>
  <c r="AV16" i="36"/>
  <c r="AW16" i="36" s="1"/>
  <c r="BD16" i="36"/>
  <c r="BE16" i="36" s="1"/>
  <c r="AV17" i="36"/>
  <c r="AW17" i="36" s="1"/>
  <c r="BD17" i="36"/>
  <c r="BE17" i="36" s="1"/>
  <c r="AV18" i="36"/>
  <c r="AW18" i="36" s="1"/>
  <c r="BD18" i="36"/>
  <c r="BE18" i="36" s="1"/>
  <c r="AV19" i="36"/>
  <c r="AW19" i="36" s="1"/>
  <c r="BD19" i="36"/>
  <c r="BE19" i="36" s="1"/>
  <c r="AV20" i="36"/>
  <c r="AW20" i="36" s="1"/>
  <c r="BD20" i="36"/>
  <c r="BE20" i="36" s="1"/>
  <c r="AZ22" i="36"/>
  <c r="BA22" i="36" s="1"/>
  <c r="AZ23" i="36"/>
  <c r="BA23" i="36" s="1"/>
  <c r="AZ24" i="36"/>
  <c r="BA24" i="36" s="1"/>
  <c r="AJ3" i="34"/>
  <c r="AK3" i="34" s="1"/>
  <c r="AR3" i="34"/>
  <c r="AS3" i="34" s="1"/>
  <c r="AZ3" i="34"/>
  <c r="BA3" i="34" s="1"/>
  <c r="BH3" i="34"/>
  <c r="BI3" i="34" s="1"/>
  <c r="AJ4" i="34"/>
  <c r="AK4" i="34" s="1"/>
  <c r="AR4" i="34"/>
  <c r="AS4" i="34" s="1"/>
  <c r="AZ4" i="34"/>
  <c r="BA4" i="34" s="1"/>
  <c r="BH4" i="34"/>
  <c r="BI4" i="34" s="1"/>
  <c r="AJ5" i="34"/>
  <c r="AK5" i="34" s="1"/>
  <c r="AR5" i="34"/>
  <c r="AS5" i="34" s="1"/>
  <c r="AZ5" i="34"/>
  <c r="BA5" i="34" s="1"/>
  <c r="BH5" i="34"/>
  <c r="BI5" i="34" s="1"/>
  <c r="AJ6" i="34"/>
  <c r="AK6" i="34" s="1"/>
  <c r="AR6" i="34"/>
  <c r="AS6" i="34" s="1"/>
  <c r="AZ6" i="34"/>
  <c r="BA6" i="34" s="1"/>
  <c r="BH6" i="34"/>
  <c r="BI6" i="34" s="1"/>
  <c r="AJ7" i="34"/>
  <c r="AK7" i="34" s="1"/>
  <c r="AR7" i="34"/>
  <c r="AS7" i="34" s="1"/>
  <c r="AZ7" i="34"/>
  <c r="BA7" i="34" s="1"/>
  <c r="BH7" i="34"/>
  <c r="BI7" i="34" s="1"/>
  <c r="AJ8" i="34"/>
  <c r="AK8" i="34" s="1"/>
  <c r="AR8" i="34"/>
  <c r="AS8" i="34" s="1"/>
  <c r="AZ8" i="34"/>
  <c r="BA8" i="34" s="1"/>
  <c r="BH8" i="34"/>
  <c r="BI8" i="34" s="1"/>
  <c r="AJ9" i="34"/>
  <c r="AK9" i="34" s="1"/>
  <c r="AR9" i="34"/>
  <c r="AS9" i="34" s="1"/>
  <c r="AZ9" i="34"/>
  <c r="BA9" i="34" s="1"/>
  <c r="BH9" i="34"/>
  <c r="BI9" i="34" s="1"/>
  <c r="AJ10" i="34"/>
  <c r="AK10" i="34" s="1"/>
  <c r="AR10" i="34"/>
  <c r="AS10" i="34" s="1"/>
  <c r="AZ10" i="34"/>
  <c r="BA10" i="34" s="1"/>
  <c r="BH10" i="34"/>
  <c r="BI10" i="34" s="1"/>
  <c r="AJ11" i="34"/>
  <c r="AK11" i="34" s="1"/>
  <c r="AR11" i="34"/>
  <c r="AS11" i="34" s="1"/>
  <c r="AR12" i="34"/>
  <c r="AS12" i="34" s="1"/>
  <c r="AR13" i="34"/>
  <c r="AS13" i="34" s="1"/>
  <c r="AR14" i="34"/>
  <c r="AS14" i="34" s="1"/>
  <c r="AR15" i="34"/>
  <c r="AS15" i="34" s="1"/>
  <c r="AR16" i="34"/>
  <c r="AS16" i="34" s="1"/>
  <c r="AR17" i="34"/>
  <c r="AS17" i="34" s="1"/>
  <c r="AR18" i="34"/>
  <c r="AS18" i="34" s="1"/>
  <c r="AR19" i="34"/>
  <c r="AS19" i="34" s="1"/>
  <c r="AR20" i="34"/>
  <c r="AS20" i="34" s="1"/>
  <c r="AR21" i="34"/>
  <c r="AS21" i="34" s="1"/>
  <c r="AR22" i="34"/>
  <c r="AS22" i="34" s="1"/>
  <c r="AR23" i="34"/>
  <c r="AS23" i="34" s="1"/>
  <c r="AR24" i="34"/>
  <c r="AS24" i="34" s="1"/>
  <c r="AR25" i="34"/>
  <c r="AS25" i="34" s="1"/>
  <c r="AZ25" i="29"/>
  <c r="BA25" i="29" s="1"/>
  <c r="AZ24" i="29"/>
  <c r="BA24" i="29" s="1"/>
  <c r="AZ23" i="29"/>
  <c r="BA23" i="29" s="1"/>
  <c r="AZ22" i="29"/>
  <c r="BA22" i="29" s="1"/>
  <c r="AZ21" i="29"/>
  <c r="BA21" i="29" s="1"/>
  <c r="AZ20" i="29"/>
  <c r="BA20" i="29" s="1"/>
  <c r="AZ19" i="29"/>
  <c r="BA19" i="29" s="1"/>
  <c r="AZ18" i="29"/>
  <c r="BA18" i="29" s="1"/>
  <c r="AZ17" i="29"/>
  <c r="BA17" i="29" s="1"/>
  <c r="AZ16" i="29"/>
  <c r="BA16" i="29" s="1"/>
  <c r="AZ15" i="29"/>
  <c r="BA15" i="29" s="1"/>
  <c r="AZ14" i="29"/>
  <c r="BA14" i="29" s="1"/>
  <c r="AZ13" i="29"/>
  <c r="BA13" i="29" s="1"/>
  <c r="AZ12" i="29"/>
  <c r="BA12" i="29" s="1"/>
  <c r="AZ11" i="29"/>
  <c r="BA11" i="29" s="1"/>
  <c r="AZ10" i="29"/>
  <c r="BA10" i="29" s="1"/>
  <c r="AZ9" i="29"/>
  <c r="BA9" i="29" s="1"/>
  <c r="AX2" i="29"/>
  <c r="AZ4" i="29"/>
  <c r="BA4" i="29" s="1"/>
  <c r="AZ8" i="29"/>
  <c r="BA8" i="29" s="1"/>
  <c r="AJ3" i="35"/>
  <c r="AK3" i="35" s="1"/>
  <c r="AR3" i="35"/>
  <c r="AS3" i="35" s="1"/>
  <c r="AZ3" i="35"/>
  <c r="BA3" i="35" s="1"/>
  <c r="BH3" i="35"/>
  <c r="BI3" i="35" s="1"/>
  <c r="AJ4" i="35"/>
  <c r="AK4" i="35" s="1"/>
  <c r="AR4" i="35"/>
  <c r="AS4" i="35" s="1"/>
  <c r="AZ4" i="35"/>
  <c r="BA4" i="35" s="1"/>
  <c r="BH4" i="35"/>
  <c r="BI4" i="35" s="1"/>
  <c r="AJ5" i="35"/>
  <c r="AK5" i="35" s="1"/>
  <c r="AR5" i="35"/>
  <c r="AS5" i="35" s="1"/>
  <c r="AZ5" i="35"/>
  <c r="BA5" i="35" s="1"/>
  <c r="BH5" i="35"/>
  <c r="BI5" i="35" s="1"/>
  <c r="AJ6" i="35"/>
  <c r="AK6" i="35" s="1"/>
  <c r="AR6" i="35"/>
  <c r="AS6" i="35" s="1"/>
  <c r="AZ6" i="35"/>
  <c r="BA6" i="35" s="1"/>
  <c r="BH6" i="35"/>
  <c r="BI6" i="35" s="1"/>
  <c r="AJ7" i="35"/>
  <c r="AK7" i="35" s="1"/>
  <c r="AR7" i="35"/>
  <c r="AS7" i="35" s="1"/>
  <c r="AZ7" i="35"/>
  <c r="BA7" i="35" s="1"/>
  <c r="BH7" i="35"/>
  <c r="BI7" i="35" s="1"/>
  <c r="AJ8" i="35"/>
  <c r="AK8" i="35" s="1"/>
  <c r="AR8" i="35"/>
  <c r="AS8" i="35" s="1"/>
  <c r="AZ8" i="35"/>
  <c r="BA8" i="35" s="1"/>
  <c r="BH8" i="35"/>
  <c r="BI8" i="35" s="1"/>
  <c r="AJ9" i="35"/>
  <c r="AK9" i="35" s="1"/>
  <c r="AR9" i="35"/>
  <c r="AS9" i="35" s="1"/>
  <c r="AZ9" i="35"/>
  <c r="BA9" i="35" s="1"/>
  <c r="BH9" i="35"/>
  <c r="BI9" i="35" s="1"/>
  <c r="AJ10" i="35"/>
  <c r="AK10" i="35" s="1"/>
  <c r="AR10" i="35"/>
  <c r="AS10" i="35" s="1"/>
  <c r="AZ10" i="35"/>
  <c r="BA10" i="35" s="1"/>
  <c r="BH10" i="35"/>
  <c r="BI10" i="35" s="1"/>
  <c r="AJ11" i="35"/>
  <c r="AK11" i="35" s="1"/>
  <c r="AR11" i="35"/>
  <c r="AS11" i="35" s="1"/>
  <c r="AZ11" i="35"/>
  <c r="BA11" i="35" s="1"/>
  <c r="BH11" i="35"/>
  <c r="BI11" i="35" s="1"/>
  <c r="AJ12" i="35"/>
  <c r="AK12" i="35" s="1"/>
  <c r="AR12" i="35"/>
  <c r="AS12" i="35" s="1"/>
  <c r="AZ12" i="35"/>
  <c r="BA12" i="35" s="1"/>
  <c r="BH12" i="35"/>
  <c r="BI12" i="35" s="1"/>
  <c r="AJ13" i="35"/>
  <c r="AK13" i="35" s="1"/>
  <c r="AR13" i="35"/>
  <c r="AS13" i="35" s="1"/>
  <c r="AZ13" i="35"/>
  <c r="BA13" i="35" s="1"/>
  <c r="BH13" i="35"/>
  <c r="BI13" i="35" s="1"/>
  <c r="AJ14" i="35"/>
  <c r="AK14" i="35" s="1"/>
  <c r="AR14" i="35"/>
  <c r="AS14" i="35" s="1"/>
  <c r="AZ14" i="35"/>
  <c r="BA14" i="35" s="1"/>
  <c r="BH14" i="35"/>
  <c r="BI14" i="35" s="1"/>
  <c r="AJ15" i="35"/>
  <c r="AK15" i="35" s="1"/>
  <c r="AR15" i="35"/>
  <c r="AS15" i="35" s="1"/>
  <c r="AZ15" i="35"/>
  <c r="BA15" i="35" s="1"/>
  <c r="BH15" i="35"/>
  <c r="BI15" i="35" s="1"/>
  <c r="AJ16" i="35"/>
  <c r="AK16" i="35" s="1"/>
  <c r="AR16" i="35"/>
  <c r="AS16" i="35" s="1"/>
  <c r="AZ16" i="35"/>
  <c r="BA16" i="35" s="1"/>
  <c r="BH16" i="35"/>
  <c r="BI16" i="35" s="1"/>
  <c r="AJ17" i="35"/>
  <c r="AK17" i="35" s="1"/>
  <c r="AR17" i="35"/>
  <c r="AS17" i="35" s="1"/>
  <c r="AZ17" i="35"/>
  <c r="BA17" i="35" s="1"/>
  <c r="BH17" i="35"/>
  <c r="BI17" i="35" s="1"/>
  <c r="AJ18" i="35"/>
  <c r="AK18" i="35" s="1"/>
  <c r="AR18" i="35"/>
  <c r="AS18" i="35" s="1"/>
  <c r="AZ18" i="35"/>
  <c r="BA18" i="35" s="1"/>
  <c r="BH18" i="35"/>
  <c r="BI18" i="35" s="1"/>
  <c r="AJ19" i="35"/>
  <c r="AK19" i="35" s="1"/>
  <c r="AR19" i="35"/>
  <c r="AS19" i="35" s="1"/>
  <c r="AZ19" i="35"/>
  <c r="BA19" i="35" s="1"/>
  <c r="BH19" i="35"/>
  <c r="BI19" i="35" s="1"/>
  <c r="AJ20" i="35"/>
  <c r="AK20" i="35" s="1"/>
  <c r="AR20" i="35"/>
  <c r="AS20" i="35" s="1"/>
  <c r="AZ20" i="35"/>
  <c r="BA20" i="35" s="1"/>
  <c r="BH20" i="35"/>
  <c r="BI20" i="35" s="1"/>
  <c r="AJ21" i="35"/>
  <c r="AK21" i="35" s="1"/>
  <c r="AR21" i="35"/>
  <c r="AS21" i="35" s="1"/>
  <c r="AZ21" i="35"/>
  <c r="BA21" i="35" s="1"/>
  <c r="BH21" i="35"/>
  <c r="BI21" i="35" s="1"/>
  <c r="AJ22" i="35"/>
  <c r="AK22" i="35" s="1"/>
  <c r="AR22" i="35"/>
  <c r="AS22" i="35" s="1"/>
  <c r="AZ22" i="35"/>
  <c r="BA22" i="35" s="1"/>
  <c r="BH22" i="35"/>
  <c r="BI22" i="35" s="1"/>
  <c r="AJ23" i="35"/>
  <c r="AK23" i="35" s="1"/>
  <c r="AR23" i="35"/>
  <c r="AS23" i="35" s="1"/>
  <c r="AZ23" i="35"/>
  <c r="BA23" i="35" s="1"/>
  <c r="BH23" i="35"/>
  <c r="BI23" i="35" s="1"/>
  <c r="AJ24" i="35"/>
  <c r="AK24" i="35" s="1"/>
  <c r="AR24" i="35"/>
  <c r="AS24" i="35" s="1"/>
  <c r="AZ24" i="35"/>
  <c r="BA24" i="35" s="1"/>
  <c r="BH24" i="35"/>
  <c r="BI24" i="35" s="1"/>
  <c r="AH2" i="34"/>
  <c r="AX2" i="34"/>
  <c r="BF2" i="34"/>
  <c r="AJ12" i="34"/>
  <c r="AK12" i="34" s="1"/>
  <c r="AJ13" i="34"/>
  <c r="AK13" i="34" s="1"/>
  <c r="AJ14" i="34"/>
  <c r="AK14" i="34" s="1"/>
  <c r="AJ15" i="34"/>
  <c r="AK15" i="34" s="1"/>
  <c r="AJ16" i="34"/>
  <c r="AK16" i="34" s="1"/>
  <c r="AJ17" i="34"/>
  <c r="AK17" i="34" s="1"/>
  <c r="AJ18" i="34"/>
  <c r="AK18" i="34" s="1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H2" i="32"/>
  <c r="AR3" i="32"/>
  <c r="AS3" i="32" s="1"/>
  <c r="BH3" i="32"/>
  <c r="BI3" i="32" s="1"/>
  <c r="AR4" i="32"/>
  <c r="AS4" i="32" s="1"/>
  <c r="BH4" i="32"/>
  <c r="BI4" i="32" s="1"/>
  <c r="AR5" i="32"/>
  <c r="AS5" i="32" s="1"/>
  <c r="BH5" i="32"/>
  <c r="BI5" i="32" s="1"/>
  <c r="AR6" i="32"/>
  <c r="AS6" i="32" s="1"/>
  <c r="BH6" i="32"/>
  <c r="BI6" i="32" s="1"/>
  <c r="AR7" i="32"/>
  <c r="AS7" i="32" s="1"/>
  <c r="BH7" i="32"/>
  <c r="BI7" i="32" s="1"/>
  <c r="AR8" i="32"/>
  <c r="AS8" i="32" s="1"/>
  <c r="BH8" i="32"/>
  <c r="BI8" i="32" s="1"/>
  <c r="AR9" i="32"/>
  <c r="AS9" i="32" s="1"/>
  <c r="BH9" i="32"/>
  <c r="BI9" i="32" s="1"/>
  <c r="AR10" i="32"/>
  <c r="AS10" i="32" s="1"/>
  <c r="BH10" i="32"/>
  <c r="BI10" i="32" s="1"/>
  <c r="AR11" i="32"/>
  <c r="AS11" i="32" s="1"/>
  <c r="BH11" i="32"/>
  <c r="BI11" i="32" s="1"/>
  <c r="AR12" i="32"/>
  <c r="AS12" i="32" s="1"/>
  <c r="BH12" i="32"/>
  <c r="BI12" i="32" s="1"/>
  <c r="AR13" i="32"/>
  <c r="AS13" i="32" s="1"/>
  <c r="BH13" i="32"/>
  <c r="BI13" i="32" s="1"/>
  <c r="AR14" i="32"/>
  <c r="AS14" i="32" s="1"/>
  <c r="BH14" i="32"/>
  <c r="BI14" i="32" s="1"/>
  <c r="AR15" i="32"/>
  <c r="AS15" i="32" s="1"/>
  <c r="BH15" i="32"/>
  <c r="BI15" i="32" s="1"/>
  <c r="AR16" i="32"/>
  <c r="AS16" i="32" s="1"/>
  <c r="BH16" i="32"/>
  <c r="BI16" i="32" s="1"/>
  <c r="AR17" i="32"/>
  <c r="AS17" i="32" s="1"/>
  <c r="BH17" i="32"/>
  <c r="BI17" i="32" s="1"/>
  <c r="AR18" i="32"/>
  <c r="AS18" i="32" s="1"/>
  <c r="BH18" i="32"/>
  <c r="BI18" i="32" s="1"/>
  <c r="AR19" i="32"/>
  <c r="AS19" i="32" s="1"/>
  <c r="BH19" i="32"/>
  <c r="BI19" i="32" s="1"/>
  <c r="AR20" i="32"/>
  <c r="AS20" i="32" s="1"/>
  <c r="BH20" i="32"/>
  <c r="BI20" i="32" s="1"/>
  <c r="AR21" i="32"/>
  <c r="AS21" i="32" s="1"/>
  <c r="BH21" i="32"/>
  <c r="BI21" i="32" s="1"/>
  <c r="AR22" i="32"/>
  <c r="AS22" i="32" s="1"/>
  <c r="BH22" i="32"/>
  <c r="BI22" i="32" s="1"/>
  <c r="AR23" i="32"/>
  <c r="AS23" i="32" s="1"/>
  <c r="BH23" i="32"/>
  <c r="BI23" i="32" s="1"/>
  <c r="AR24" i="32"/>
  <c r="AS24" i="32" s="1"/>
  <c r="BH24" i="32"/>
  <c r="BI24" i="32" s="1"/>
  <c r="BH25" i="32"/>
  <c r="BI25" i="32" s="1"/>
  <c r="BH13" i="31"/>
  <c r="BI13" i="31" s="1"/>
  <c r="BH14" i="31"/>
  <c r="BI14" i="31" s="1"/>
  <c r="BH18" i="31"/>
  <c r="BI18" i="31" s="1"/>
  <c r="BH22" i="31"/>
  <c r="BI22" i="31" s="1"/>
  <c r="BD25" i="26"/>
  <c r="BE25" i="26" s="1"/>
  <c r="BD24" i="26"/>
  <c r="BE24" i="26" s="1"/>
  <c r="BD23" i="26"/>
  <c r="BE23" i="26" s="1"/>
  <c r="BD22" i="26"/>
  <c r="BE22" i="26" s="1"/>
  <c r="BD21" i="26"/>
  <c r="BE21" i="26" s="1"/>
  <c r="BD20" i="26"/>
  <c r="BE20" i="26" s="1"/>
  <c r="BD19" i="26"/>
  <c r="BE19" i="26" s="1"/>
  <c r="BD18" i="26"/>
  <c r="BE18" i="26" s="1"/>
  <c r="BD17" i="26"/>
  <c r="BE17" i="26" s="1"/>
  <c r="BD16" i="26"/>
  <c r="BE16" i="26" s="1"/>
  <c r="BD15" i="26"/>
  <c r="BE15" i="26" s="1"/>
  <c r="BD14" i="26"/>
  <c r="BE14" i="26" s="1"/>
  <c r="BD13" i="26"/>
  <c r="BE13" i="26" s="1"/>
  <c r="BD12" i="26"/>
  <c r="BE12" i="26" s="1"/>
  <c r="BD10" i="26"/>
  <c r="BE10" i="26" s="1"/>
  <c r="BD8" i="26"/>
  <c r="BE8" i="26" s="1"/>
  <c r="BD6" i="26"/>
  <c r="BE6" i="26" s="1"/>
  <c r="BD4" i="26"/>
  <c r="BE4" i="26" s="1"/>
  <c r="BD11" i="26"/>
  <c r="BE11" i="26" s="1"/>
  <c r="BD9" i="26"/>
  <c r="BE9" i="26" s="1"/>
  <c r="BD7" i="26"/>
  <c r="BE7" i="26" s="1"/>
  <c r="BD5" i="26"/>
  <c r="BE5" i="26" s="1"/>
  <c r="BD3" i="26"/>
  <c r="BE3" i="26" s="1"/>
  <c r="BB2" i="26"/>
  <c r="AV25" i="34"/>
  <c r="AW25" i="34" s="1"/>
  <c r="AV24" i="34"/>
  <c r="AW24" i="34" s="1"/>
  <c r="AV23" i="34"/>
  <c r="AW23" i="34" s="1"/>
  <c r="AV22" i="34"/>
  <c r="AW22" i="34" s="1"/>
  <c r="AV21" i="34"/>
  <c r="AW21" i="34" s="1"/>
  <c r="AV20" i="34"/>
  <c r="AW20" i="34" s="1"/>
  <c r="AV19" i="34"/>
  <c r="AW19" i="34" s="1"/>
  <c r="AV18" i="34"/>
  <c r="AW18" i="34" s="1"/>
  <c r="AV17" i="34"/>
  <c r="AW17" i="34" s="1"/>
  <c r="AV16" i="34"/>
  <c r="AW16" i="34" s="1"/>
  <c r="AV15" i="34"/>
  <c r="AW15" i="34" s="1"/>
  <c r="AV14" i="34"/>
  <c r="AW14" i="34" s="1"/>
  <c r="AV13" i="34"/>
  <c r="AW13" i="34" s="1"/>
  <c r="AV12" i="34"/>
  <c r="AW12" i="34" s="1"/>
  <c r="AV11" i="34"/>
  <c r="AW11" i="34" s="1"/>
  <c r="BD25" i="34"/>
  <c r="BE25" i="34" s="1"/>
  <c r="BD24" i="34"/>
  <c r="BE24" i="34" s="1"/>
  <c r="BD23" i="34"/>
  <c r="BE23" i="34" s="1"/>
  <c r="BD22" i="34"/>
  <c r="BE22" i="34" s="1"/>
  <c r="BD21" i="34"/>
  <c r="BE21" i="34" s="1"/>
  <c r="BD20" i="34"/>
  <c r="BE20" i="34" s="1"/>
  <c r="BD19" i="34"/>
  <c r="BE19" i="34" s="1"/>
  <c r="BD18" i="34"/>
  <c r="BE18" i="34" s="1"/>
  <c r="BD17" i="34"/>
  <c r="BE17" i="34" s="1"/>
  <c r="BD16" i="34"/>
  <c r="BE16" i="34" s="1"/>
  <c r="BD15" i="34"/>
  <c r="BE15" i="34" s="1"/>
  <c r="BD14" i="34"/>
  <c r="BE14" i="34" s="1"/>
  <c r="BD13" i="34"/>
  <c r="BE13" i="34" s="1"/>
  <c r="BD12" i="34"/>
  <c r="BE12" i="34" s="1"/>
  <c r="BD11" i="34"/>
  <c r="BE11" i="34" s="1"/>
  <c r="AV3" i="34"/>
  <c r="AW3" i="34" s="1"/>
  <c r="BD3" i="34"/>
  <c r="BE3" i="34" s="1"/>
  <c r="AV4" i="34"/>
  <c r="AW4" i="34" s="1"/>
  <c r="BD4" i="34"/>
  <c r="BE4" i="34" s="1"/>
  <c r="AV5" i="34"/>
  <c r="AW5" i="34" s="1"/>
  <c r="BD5" i="34"/>
  <c r="BE5" i="34" s="1"/>
  <c r="AV6" i="34"/>
  <c r="AW6" i="34" s="1"/>
  <c r="BD6" i="34"/>
  <c r="BE6" i="34" s="1"/>
  <c r="AV7" i="34"/>
  <c r="AW7" i="34" s="1"/>
  <c r="BD7" i="34"/>
  <c r="BE7" i="34" s="1"/>
  <c r="AV8" i="34"/>
  <c r="AW8" i="34" s="1"/>
  <c r="BD8" i="34"/>
  <c r="BE8" i="34" s="1"/>
  <c r="AV9" i="34"/>
  <c r="AW9" i="34" s="1"/>
  <c r="BD9" i="34"/>
  <c r="BE9" i="34" s="1"/>
  <c r="AV10" i="34"/>
  <c r="AW10" i="34" s="1"/>
  <c r="BD10" i="34"/>
  <c r="BE10" i="34" s="1"/>
  <c r="BH11" i="34"/>
  <c r="BI11" i="34" s="1"/>
  <c r="BH12" i="34"/>
  <c r="BI12" i="34" s="1"/>
  <c r="BH13" i="34"/>
  <c r="BI13" i="34" s="1"/>
  <c r="BH14" i="34"/>
  <c r="BI14" i="34" s="1"/>
  <c r="BH15" i="34"/>
  <c r="BI15" i="34" s="1"/>
  <c r="BH16" i="34"/>
  <c r="BI16" i="34" s="1"/>
  <c r="BH17" i="34"/>
  <c r="BI17" i="34" s="1"/>
  <c r="BH18" i="34"/>
  <c r="BI18" i="34" s="1"/>
  <c r="BH19" i="34"/>
  <c r="BI19" i="34" s="1"/>
  <c r="BH20" i="34"/>
  <c r="BI20" i="34" s="1"/>
  <c r="BH21" i="34"/>
  <c r="BI21" i="34" s="1"/>
  <c r="BH22" i="34"/>
  <c r="BI22" i="34" s="1"/>
  <c r="BH23" i="34"/>
  <c r="BI23" i="34" s="1"/>
  <c r="BH24" i="34"/>
  <c r="BI24" i="34" s="1"/>
  <c r="AR13" i="31"/>
  <c r="AS13" i="31" s="1"/>
  <c r="BH17" i="31"/>
  <c r="BI17" i="31" s="1"/>
  <c r="BH21" i="31"/>
  <c r="BI21" i="31" s="1"/>
  <c r="BH25" i="31"/>
  <c r="BI25" i="31" s="1"/>
  <c r="AZ6" i="29"/>
  <c r="BA6" i="29" s="1"/>
  <c r="AV3" i="35"/>
  <c r="AW3" i="35" s="1"/>
  <c r="BD3" i="35"/>
  <c r="BE3" i="35" s="1"/>
  <c r="AV4" i="35"/>
  <c r="AW4" i="35" s="1"/>
  <c r="BD4" i="35"/>
  <c r="BE4" i="35" s="1"/>
  <c r="AV5" i="35"/>
  <c r="AW5" i="35" s="1"/>
  <c r="BD5" i="35"/>
  <c r="BE5" i="35" s="1"/>
  <c r="AV6" i="35"/>
  <c r="AW6" i="35" s="1"/>
  <c r="BD6" i="35"/>
  <c r="BE6" i="35" s="1"/>
  <c r="AV7" i="35"/>
  <c r="AW7" i="35" s="1"/>
  <c r="BD7" i="35"/>
  <c r="BE7" i="35" s="1"/>
  <c r="AV8" i="35"/>
  <c r="AW8" i="35" s="1"/>
  <c r="BD8" i="35"/>
  <c r="BE8" i="35" s="1"/>
  <c r="AV9" i="35"/>
  <c r="AW9" i="35" s="1"/>
  <c r="BD9" i="35"/>
  <c r="BE9" i="35" s="1"/>
  <c r="AV10" i="35"/>
  <c r="AW10" i="35" s="1"/>
  <c r="BD10" i="35"/>
  <c r="BE10" i="35" s="1"/>
  <c r="AV11" i="35"/>
  <c r="AW11" i="35" s="1"/>
  <c r="BD11" i="35"/>
  <c r="BE11" i="35" s="1"/>
  <c r="AV12" i="35"/>
  <c r="AW12" i="35" s="1"/>
  <c r="BD12" i="35"/>
  <c r="BE12" i="35" s="1"/>
  <c r="AV13" i="35"/>
  <c r="AW13" i="35" s="1"/>
  <c r="BD13" i="35"/>
  <c r="BE13" i="35" s="1"/>
  <c r="AV14" i="35"/>
  <c r="AW14" i="35" s="1"/>
  <c r="BD14" i="35"/>
  <c r="BE14" i="35" s="1"/>
  <c r="AV15" i="35"/>
  <c r="AW15" i="35" s="1"/>
  <c r="BD15" i="35"/>
  <c r="BE15" i="35" s="1"/>
  <c r="AV16" i="35"/>
  <c r="AW16" i="35" s="1"/>
  <c r="BD16" i="35"/>
  <c r="BE16" i="35" s="1"/>
  <c r="AV17" i="35"/>
  <c r="AW17" i="35" s="1"/>
  <c r="BD17" i="35"/>
  <c r="BE17" i="35" s="1"/>
  <c r="AV18" i="35"/>
  <c r="AW18" i="35" s="1"/>
  <c r="BD18" i="35"/>
  <c r="BE18" i="35" s="1"/>
  <c r="AV19" i="35"/>
  <c r="AW19" i="35" s="1"/>
  <c r="BD19" i="35"/>
  <c r="BE19" i="35" s="1"/>
  <c r="AV20" i="35"/>
  <c r="AW20" i="35" s="1"/>
  <c r="BD20" i="35"/>
  <c r="BE20" i="35" s="1"/>
  <c r="AV21" i="35"/>
  <c r="AW21" i="35" s="1"/>
  <c r="BD21" i="35"/>
  <c r="BE21" i="35" s="1"/>
  <c r="AV22" i="35"/>
  <c r="AW22" i="35" s="1"/>
  <c r="BD22" i="35"/>
  <c r="BE22" i="35" s="1"/>
  <c r="AV23" i="35"/>
  <c r="AW23" i="35" s="1"/>
  <c r="BD23" i="35"/>
  <c r="BE23" i="35" s="1"/>
  <c r="AV24" i="35"/>
  <c r="AW24" i="35" s="1"/>
  <c r="BD24" i="35"/>
  <c r="BE24" i="35" s="1"/>
  <c r="AT2" i="34"/>
  <c r="BB2" i="34"/>
  <c r="AZ11" i="34"/>
  <c r="BA11" i="34" s="1"/>
  <c r="AZ12" i="34"/>
  <c r="BA12" i="34" s="1"/>
  <c r="AZ13" i="34"/>
  <c r="BA13" i="34" s="1"/>
  <c r="AZ14" i="34"/>
  <c r="BA14" i="34" s="1"/>
  <c r="AZ15" i="34"/>
  <c r="BA15" i="34" s="1"/>
  <c r="AZ16" i="34"/>
  <c r="BA16" i="34" s="1"/>
  <c r="AZ17" i="34"/>
  <c r="BA17" i="34" s="1"/>
  <c r="AZ18" i="34"/>
  <c r="BA18" i="34" s="1"/>
  <c r="AZ19" i="34"/>
  <c r="BA19" i="34" s="1"/>
  <c r="AZ20" i="34"/>
  <c r="BA20" i="34" s="1"/>
  <c r="AZ21" i="34"/>
  <c r="BA21" i="34" s="1"/>
  <c r="AZ22" i="34"/>
  <c r="BA22" i="34" s="1"/>
  <c r="AZ23" i="34"/>
  <c r="BA23" i="34" s="1"/>
  <c r="AZ24" i="34"/>
  <c r="BA24" i="34" s="1"/>
  <c r="AX2" i="32"/>
  <c r="AJ3" i="32"/>
  <c r="AK3" i="32" s="1"/>
  <c r="AZ3" i="32"/>
  <c r="BA3" i="32" s="1"/>
  <c r="AJ4" i="32"/>
  <c r="AK4" i="32" s="1"/>
  <c r="AZ4" i="32"/>
  <c r="BA4" i="32" s="1"/>
  <c r="AJ5" i="32"/>
  <c r="AK5" i="32" s="1"/>
  <c r="AZ5" i="32"/>
  <c r="BA5" i="32" s="1"/>
  <c r="AJ6" i="32"/>
  <c r="AK6" i="32" s="1"/>
  <c r="AZ6" i="32"/>
  <c r="BA6" i="32" s="1"/>
  <c r="AJ7" i="32"/>
  <c r="AK7" i="32" s="1"/>
  <c r="AZ7" i="32"/>
  <c r="BA7" i="32" s="1"/>
  <c r="AJ8" i="32"/>
  <c r="AK8" i="32" s="1"/>
  <c r="AZ8" i="32"/>
  <c r="BA8" i="32" s="1"/>
  <c r="AJ9" i="32"/>
  <c r="AK9" i="32" s="1"/>
  <c r="AZ9" i="32"/>
  <c r="BA9" i="32" s="1"/>
  <c r="AJ10" i="32"/>
  <c r="AK10" i="32" s="1"/>
  <c r="AZ10" i="32"/>
  <c r="BA10" i="32" s="1"/>
  <c r="AJ11" i="32"/>
  <c r="AK11" i="32" s="1"/>
  <c r="AZ11" i="32"/>
  <c r="BA11" i="32" s="1"/>
  <c r="AJ12" i="32"/>
  <c r="AK12" i="32" s="1"/>
  <c r="AZ12" i="32"/>
  <c r="BA12" i="32" s="1"/>
  <c r="AJ13" i="32"/>
  <c r="AK13" i="32" s="1"/>
  <c r="AZ13" i="32"/>
  <c r="BA13" i="32" s="1"/>
  <c r="AJ14" i="32"/>
  <c r="AK14" i="32" s="1"/>
  <c r="AZ14" i="32"/>
  <c r="BA14" i="32" s="1"/>
  <c r="AJ15" i="32"/>
  <c r="AK15" i="32" s="1"/>
  <c r="AZ15" i="32"/>
  <c r="BA15" i="32" s="1"/>
  <c r="AJ16" i="32"/>
  <c r="AK16" i="32" s="1"/>
  <c r="AZ16" i="32"/>
  <c r="BA16" i="32" s="1"/>
  <c r="AJ17" i="32"/>
  <c r="AK17" i="32" s="1"/>
  <c r="AZ17" i="32"/>
  <c r="BA17" i="32" s="1"/>
  <c r="AJ18" i="32"/>
  <c r="AK18" i="32" s="1"/>
  <c r="AZ18" i="32"/>
  <c r="BA18" i="32" s="1"/>
  <c r="AJ19" i="32"/>
  <c r="AK19" i="32" s="1"/>
  <c r="AZ19" i="32"/>
  <c r="BA19" i="32" s="1"/>
  <c r="AJ20" i="32"/>
  <c r="AK20" i="32" s="1"/>
  <c r="AZ20" i="32"/>
  <c r="BA20" i="32" s="1"/>
  <c r="AJ21" i="32"/>
  <c r="AK21" i="32" s="1"/>
  <c r="AZ21" i="32"/>
  <c r="BA21" i="32" s="1"/>
  <c r="AJ22" i="32"/>
  <c r="AK22" i="32" s="1"/>
  <c r="AZ22" i="32"/>
  <c r="BA22" i="32" s="1"/>
  <c r="AJ23" i="32"/>
  <c r="AK23" i="32" s="1"/>
  <c r="AZ23" i="32"/>
  <c r="BA23" i="32" s="1"/>
  <c r="AJ24" i="32"/>
  <c r="AK24" i="32" s="1"/>
  <c r="AZ24" i="32"/>
  <c r="BA24" i="32" s="1"/>
  <c r="BH16" i="31"/>
  <c r="BI16" i="31" s="1"/>
  <c r="BH20" i="31"/>
  <c r="BI20" i="31" s="1"/>
  <c r="AZ5" i="29"/>
  <c r="BA5" i="29" s="1"/>
  <c r="AV25" i="21"/>
  <c r="AW25" i="21" s="1"/>
  <c r="AV24" i="21"/>
  <c r="AW24" i="21" s="1"/>
  <c r="AV23" i="21"/>
  <c r="AW23" i="21" s="1"/>
  <c r="AV22" i="21"/>
  <c r="AW22" i="21" s="1"/>
  <c r="AV21" i="21"/>
  <c r="AW21" i="21" s="1"/>
  <c r="AV20" i="21"/>
  <c r="AW20" i="21" s="1"/>
  <c r="AV19" i="21"/>
  <c r="AW19" i="21" s="1"/>
  <c r="AV18" i="21"/>
  <c r="AW18" i="21" s="1"/>
  <c r="AV17" i="21"/>
  <c r="AW17" i="21" s="1"/>
  <c r="AV16" i="21"/>
  <c r="AW16" i="21" s="1"/>
  <c r="AV15" i="21"/>
  <c r="AW15" i="21" s="1"/>
  <c r="AV14" i="21"/>
  <c r="AW14" i="21" s="1"/>
  <c r="AV13" i="21"/>
  <c r="AW13" i="21" s="1"/>
  <c r="AV12" i="21"/>
  <c r="AW12" i="21" s="1"/>
  <c r="AV11" i="21"/>
  <c r="AW11" i="21" s="1"/>
  <c r="AV10" i="21"/>
  <c r="AW10" i="21" s="1"/>
  <c r="AV9" i="21"/>
  <c r="AW9" i="21" s="1"/>
  <c r="AV8" i="21"/>
  <c r="AW8" i="21" s="1"/>
  <c r="AV7" i="21"/>
  <c r="AW7" i="21" s="1"/>
  <c r="AV6" i="21"/>
  <c r="AW6" i="21" s="1"/>
  <c r="AV5" i="21"/>
  <c r="AW5" i="21" s="1"/>
  <c r="AT2" i="21"/>
  <c r="AV4" i="21"/>
  <c r="AW4" i="21" s="1"/>
  <c r="AV3" i="21"/>
  <c r="AW3" i="21" s="1"/>
  <c r="AV25" i="31"/>
  <c r="AW25" i="31" s="1"/>
  <c r="AV24" i="31"/>
  <c r="AW24" i="31" s="1"/>
  <c r="AV23" i="31"/>
  <c r="AW23" i="31" s="1"/>
  <c r="AV22" i="31"/>
  <c r="AW22" i="31" s="1"/>
  <c r="AV21" i="31"/>
  <c r="AW21" i="31" s="1"/>
  <c r="AV20" i="31"/>
  <c r="AW20" i="31" s="1"/>
  <c r="AV19" i="31"/>
  <c r="AW19" i="31" s="1"/>
  <c r="AV18" i="31"/>
  <c r="AW18" i="31" s="1"/>
  <c r="AV17" i="31"/>
  <c r="AW17" i="31" s="1"/>
  <c r="AV16" i="31"/>
  <c r="AW16" i="31" s="1"/>
  <c r="AV15" i="31"/>
  <c r="AW15" i="31" s="1"/>
  <c r="AV14" i="31"/>
  <c r="AW14" i="31" s="1"/>
  <c r="BD25" i="31"/>
  <c r="BE25" i="31" s="1"/>
  <c r="BD24" i="31"/>
  <c r="BE24" i="31" s="1"/>
  <c r="BD23" i="31"/>
  <c r="BE23" i="31" s="1"/>
  <c r="BD22" i="31"/>
  <c r="BE22" i="31" s="1"/>
  <c r="BD21" i="31"/>
  <c r="BE21" i="31" s="1"/>
  <c r="BD20" i="31"/>
  <c r="BE20" i="31" s="1"/>
  <c r="BD19" i="31"/>
  <c r="BE19" i="31" s="1"/>
  <c r="BD18" i="31"/>
  <c r="BE18" i="31" s="1"/>
  <c r="BD17" i="31"/>
  <c r="BE17" i="31" s="1"/>
  <c r="BD16" i="31"/>
  <c r="BE16" i="31" s="1"/>
  <c r="BD15" i="31"/>
  <c r="BE15" i="31" s="1"/>
  <c r="BD14" i="31"/>
  <c r="BE14" i="31" s="1"/>
  <c r="AV3" i="31"/>
  <c r="AW3" i="31" s="1"/>
  <c r="BD3" i="31"/>
  <c r="BE3" i="31" s="1"/>
  <c r="AV4" i="31"/>
  <c r="AW4" i="31" s="1"/>
  <c r="BD4" i="31"/>
  <c r="BE4" i="31" s="1"/>
  <c r="AV5" i="31"/>
  <c r="AW5" i="31" s="1"/>
  <c r="BD5" i="31"/>
  <c r="BE5" i="31" s="1"/>
  <c r="AV6" i="31"/>
  <c r="AW6" i="31" s="1"/>
  <c r="BD6" i="31"/>
  <c r="BE6" i="31" s="1"/>
  <c r="AV7" i="31"/>
  <c r="AW7" i="31" s="1"/>
  <c r="BD7" i="31"/>
  <c r="BE7" i="31" s="1"/>
  <c r="AV8" i="31"/>
  <c r="AW8" i="31" s="1"/>
  <c r="BD8" i="31"/>
  <c r="BE8" i="31" s="1"/>
  <c r="AV9" i="31"/>
  <c r="AW9" i="31" s="1"/>
  <c r="BD9" i="31"/>
  <c r="BE9" i="31" s="1"/>
  <c r="AV10" i="31"/>
  <c r="AW10" i="31" s="1"/>
  <c r="BD10" i="31"/>
  <c r="BE10" i="31" s="1"/>
  <c r="AV11" i="31"/>
  <c r="AW11" i="31" s="1"/>
  <c r="BD11" i="31"/>
  <c r="BE11" i="31" s="1"/>
  <c r="AV12" i="31"/>
  <c r="AW12" i="31" s="1"/>
  <c r="BD12" i="31"/>
  <c r="BE12" i="31" s="1"/>
  <c r="AV13" i="31"/>
  <c r="AW13" i="31" s="1"/>
  <c r="BD13" i="31"/>
  <c r="BE13" i="31" s="1"/>
  <c r="AZ14" i="31"/>
  <c r="BA14" i="31" s="1"/>
  <c r="AZ15" i="31"/>
  <c r="BA15" i="31" s="1"/>
  <c r="AZ16" i="31"/>
  <c r="BA16" i="31" s="1"/>
  <c r="AZ17" i="31"/>
  <c r="BA17" i="31" s="1"/>
  <c r="AZ18" i="31"/>
  <c r="BA18" i="31" s="1"/>
  <c r="AZ19" i="31"/>
  <c r="BA19" i="31" s="1"/>
  <c r="AZ20" i="31"/>
  <c r="BA20" i="31" s="1"/>
  <c r="AZ21" i="31"/>
  <c r="BA21" i="31" s="1"/>
  <c r="AZ22" i="31"/>
  <c r="BA22" i="31" s="1"/>
  <c r="AZ23" i="31"/>
  <c r="BA23" i="31" s="1"/>
  <c r="AZ24" i="31"/>
  <c r="BA24" i="31" s="1"/>
  <c r="AZ25" i="31"/>
  <c r="BA25" i="31" s="1"/>
  <c r="AR25" i="29"/>
  <c r="AS25" i="29" s="1"/>
  <c r="AR24" i="29"/>
  <c r="AS24" i="29" s="1"/>
  <c r="AR23" i="29"/>
  <c r="AS23" i="29" s="1"/>
  <c r="AR22" i="29"/>
  <c r="AS22" i="29" s="1"/>
  <c r="AR21" i="29"/>
  <c r="AS21" i="29" s="1"/>
  <c r="AR20" i="29"/>
  <c r="AS20" i="29" s="1"/>
  <c r="AR19" i="29"/>
  <c r="AS19" i="29" s="1"/>
  <c r="AR18" i="29"/>
  <c r="AS18" i="29" s="1"/>
  <c r="AR17" i="29"/>
  <c r="AS17" i="29" s="1"/>
  <c r="AR16" i="29"/>
  <c r="AS16" i="29" s="1"/>
  <c r="AR15" i="29"/>
  <c r="AS15" i="29" s="1"/>
  <c r="AR14" i="29"/>
  <c r="AS14" i="29" s="1"/>
  <c r="AR13" i="29"/>
  <c r="AS13" i="29" s="1"/>
  <c r="AR12" i="29"/>
  <c r="AS12" i="29" s="1"/>
  <c r="AR11" i="29"/>
  <c r="AS11" i="29" s="1"/>
  <c r="AR10" i="29"/>
  <c r="AS10" i="29" s="1"/>
  <c r="AR3" i="29"/>
  <c r="AS3" i="29" s="1"/>
  <c r="AR4" i="29"/>
  <c r="AS4" i="29" s="1"/>
  <c r="AR5" i="29"/>
  <c r="AS5" i="29" s="1"/>
  <c r="AR6" i="29"/>
  <c r="AS6" i="29" s="1"/>
  <c r="AR7" i="29"/>
  <c r="AS7" i="29" s="1"/>
  <c r="AR8" i="29"/>
  <c r="AS8" i="29" s="1"/>
  <c r="AR9" i="29"/>
  <c r="AS9" i="29" s="1"/>
  <c r="BD9" i="29"/>
  <c r="BE9" i="29" s="1"/>
  <c r="BD10" i="29"/>
  <c r="BE10" i="29" s="1"/>
  <c r="BD11" i="29"/>
  <c r="BE11" i="29" s="1"/>
  <c r="BD12" i="29"/>
  <c r="BE12" i="29" s="1"/>
  <c r="BD13" i="29"/>
  <c r="BE13" i="29" s="1"/>
  <c r="BD14" i="29"/>
  <c r="BE14" i="29" s="1"/>
  <c r="BD15" i="29"/>
  <c r="BE15" i="29" s="1"/>
  <c r="BD16" i="29"/>
  <c r="BE16" i="29" s="1"/>
  <c r="BD17" i="29"/>
  <c r="BE17" i="29" s="1"/>
  <c r="BD18" i="29"/>
  <c r="BE18" i="29" s="1"/>
  <c r="BD19" i="29"/>
  <c r="BE19" i="29" s="1"/>
  <c r="BD20" i="29"/>
  <c r="BE20" i="29" s="1"/>
  <c r="BD21" i="29"/>
  <c r="BE21" i="29" s="1"/>
  <c r="BD22" i="29"/>
  <c r="BE22" i="29" s="1"/>
  <c r="BD23" i="29"/>
  <c r="BE23" i="29" s="1"/>
  <c r="BD24" i="29"/>
  <c r="BE24" i="29" s="1"/>
  <c r="BD25" i="29"/>
  <c r="BE25" i="29" s="1"/>
  <c r="AV25" i="26"/>
  <c r="AW25" i="26" s="1"/>
  <c r="AV24" i="26"/>
  <c r="AW24" i="26" s="1"/>
  <c r="AV23" i="26"/>
  <c r="AW23" i="26" s="1"/>
  <c r="AV22" i="26"/>
  <c r="AW22" i="26" s="1"/>
  <c r="AV21" i="26"/>
  <c r="AW21" i="26" s="1"/>
  <c r="AV20" i="26"/>
  <c r="AW20" i="26" s="1"/>
  <c r="AV19" i="26"/>
  <c r="AW19" i="26" s="1"/>
  <c r="AV18" i="26"/>
  <c r="AW18" i="26" s="1"/>
  <c r="AV17" i="26"/>
  <c r="AW17" i="26" s="1"/>
  <c r="AV16" i="26"/>
  <c r="AW16" i="26" s="1"/>
  <c r="AV15" i="26"/>
  <c r="AW15" i="26" s="1"/>
  <c r="AV14" i="26"/>
  <c r="AW14" i="26" s="1"/>
  <c r="AV13" i="26"/>
  <c r="AW13" i="26" s="1"/>
  <c r="AV12" i="26"/>
  <c r="AW12" i="26" s="1"/>
  <c r="AV11" i="26"/>
  <c r="AW11" i="26" s="1"/>
  <c r="AV10" i="26"/>
  <c r="AW10" i="26" s="1"/>
  <c r="AV9" i="26"/>
  <c r="AW9" i="26" s="1"/>
  <c r="AV8" i="26"/>
  <c r="AW8" i="26" s="1"/>
  <c r="AV7" i="26"/>
  <c r="AW7" i="26" s="1"/>
  <c r="AV6" i="26"/>
  <c r="AW6" i="26" s="1"/>
  <c r="AV5" i="26"/>
  <c r="AW5" i="26" s="1"/>
  <c r="AV4" i="26"/>
  <c r="AW4" i="26" s="1"/>
  <c r="AV3" i="26"/>
  <c r="AW3" i="26" s="1"/>
  <c r="AT2" i="26"/>
  <c r="AV3" i="32"/>
  <c r="AW3" i="32" s="1"/>
  <c r="BD3" i="32"/>
  <c r="BE3" i="32" s="1"/>
  <c r="AV4" i="32"/>
  <c r="AW4" i="32" s="1"/>
  <c r="BD4" i="32"/>
  <c r="BE4" i="32" s="1"/>
  <c r="AV5" i="32"/>
  <c r="AW5" i="32" s="1"/>
  <c r="BD5" i="32"/>
  <c r="BE5" i="32" s="1"/>
  <c r="AV6" i="32"/>
  <c r="AW6" i="32" s="1"/>
  <c r="BD6" i="32"/>
  <c r="BE6" i="32" s="1"/>
  <c r="AV7" i="32"/>
  <c r="AW7" i="32" s="1"/>
  <c r="BD7" i="32"/>
  <c r="BE7" i="32" s="1"/>
  <c r="AV8" i="32"/>
  <c r="AW8" i="32" s="1"/>
  <c r="BD8" i="32"/>
  <c r="BE8" i="32" s="1"/>
  <c r="AV9" i="32"/>
  <c r="AW9" i="32" s="1"/>
  <c r="BD9" i="32"/>
  <c r="BE9" i="32" s="1"/>
  <c r="AV10" i="32"/>
  <c r="AW10" i="32" s="1"/>
  <c r="BD10" i="32"/>
  <c r="BE10" i="32" s="1"/>
  <c r="AV11" i="32"/>
  <c r="AW11" i="32" s="1"/>
  <c r="BD11" i="32"/>
  <c r="BE11" i="32" s="1"/>
  <c r="AV12" i="32"/>
  <c r="AW12" i="32" s="1"/>
  <c r="BD12" i="32"/>
  <c r="BE12" i="32" s="1"/>
  <c r="AV13" i="32"/>
  <c r="AW13" i="32" s="1"/>
  <c r="BD13" i="32"/>
  <c r="BE13" i="32" s="1"/>
  <c r="AV14" i="32"/>
  <c r="AW14" i="32" s="1"/>
  <c r="BD14" i="32"/>
  <c r="BE14" i="32" s="1"/>
  <c r="AV15" i="32"/>
  <c r="AW15" i="32" s="1"/>
  <c r="BD15" i="32"/>
  <c r="BE15" i="32" s="1"/>
  <c r="AV16" i="32"/>
  <c r="AW16" i="32" s="1"/>
  <c r="BD16" i="32"/>
  <c r="BE16" i="32" s="1"/>
  <c r="AV17" i="32"/>
  <c r="AW17" i="32" s="1"/>
  <c r="BD17" i="32"/>
  <c r="BE17" i="32" s="1"/>
  <c r="AV18" i="32"/>
  <c r="AW18" i="32" s="1"/>
  <c r="BD18" i="32"/>
  <c r="BE18" i="32" s="1"/>
  <c r="AV19" i="32"/>
  <c r="AW19" i="32" s="1"/>
  <c r="BD19" i="32"/>
  <c r="BE19" i="32" s="1"/>
  <c r="AV20" i="32"/>
  <c r="AW20" i="32" s="1"/>
  <c r="BD20" i="32"/>
  <c r="BE20" i="32" s="1"/>
  <c r="AV21" i="32"/>
  <c r="AW21" i="32" s="1"/>
  <c r="BD21" i="32"/>
  <c r="BE21" i="32" s="1"/>
  <c r="AV22" i="32"/>
  <c r="AW22" i="32" s="1"/>
  <c r="BD22" i="32"/>
  <c r="BE22" i="32" s="1"/>
  <c r="AV23" i="32"/>
  <c r="AW23" i="32" s="1"/>
  <c r="BD23" i="32"/>
  <c r="BE23" i="32" s="1"/>
  <c r="AV24" i="32"/>
  <c r="AW24" i="32" s="1"/>
  <c r="BD24" i="32"/>
  <c r="BE24" i="32" s="1"/>
  <c r="AV25" i="32"/>
  <c r="AW25" i="32" s="1"/>
  <c r="BD25" i="32"/>
  <c r="BE25" i="32" s="1"/>
  <c r="AT2" i="31"/>
  <c r="AR14" i="31"/>
  <c r="AS14" i="31" s="1"/>
  <c r="AR15" i="31"/>
  <c r="AS15" i="31" s="1"/>
  <c r="AR16" i="31"/>
  <c r="AS16" i="31" s="1"/>
  <c r="AR17" i="31"/>
  <c r="AS17" i="31" s="1"/>
  <c r="AR18" i="31"/>
  <c r="AS18" i="31" s="1"/>
  <c r="AR19" i="31"/>
  <c r="AS19" i="31" s="1"/>
  <c r="AR20" i="31"/>
  <c r="AS20" i="31" s="1"/>
  <c r="AR21" i="31"/>
  <c r="AS21" i="31" s="1"/>
  <c r="AR22" i="31"/>
  <c r="AS22" i="31" s="1"/>
  <c r="AR23" i="31"/>
  <c r="AS23" i="31" s="1"/>
  <c r="AR24" i="31"/>
  <c r="AS24" i="31" s="1"/>
  <c r="AR25" i="31"/>
  <c r="AS25" i="31" s="1"/>
  <c r="AJ25" i="29"/>
  <c r="AK25" i="29" s="1"/>
  <c r="AJ24" i="29"/>
  <c r="AK24" i="29" s="1"/>
  <c r="AJ23" i="29"/>
  <c r="AK23" i="29" s="1"/>
  <c r="AJ22" i="29"/>
  <c r="AK22" i="29" s="1"/>
  <c r="AJ21" i="29"/>
  <c r="AK21" i="29" s="1"/>
  <c r="AJ20" i="29"/>
  <c r="AK20" i="29" s="1"/>
  <c r="AJ19" i="29"/>
  <c r="AK19" i="29" s="1"/>
  <c r="AJ18" i="29"/>
  <c r="AK18" i="29" s="1"/>
  <c r="AJ17" i="29"/>
  <c r="AK17" i="29" s="1"/>
  <c r="AJ16" i="29"/>
  <c r="AK16" i="29" s="1"/>
  <c r="AJ15" i="29"/>
  <c r="AK15" i="29" s="1"/>
  <c r="AJ14" i="29"/>
  <c r="AK14" i="29" s="1"/>
  <c r="AJ13" i="29"/>
  <c r="AK13" i="29" s="1"/>
  <c r="AJ12" i="29"/>
  <c r="AK12" i="29" s="1"/>
  <c r="AJ11" i="29"/>
  <c r="AK11" i="29" s="1"/>
  <c r="AJ10" i="29"/>
  <c r="AK10" i="29" s="1"/>
  <c r="AJ3" i="29"/>
  <c r="AK3" i="29" s="1"/>
  <c r="BD3" i="29"/>
  <c r="BE3" i="29" s="1"/>
  <c r="AJ4" i="29"/>
  <c r="AK4" i="29" s="1"/>
  <c r="BD4" i="29"/>
  <c r="BE4" i="29" s="1"/>
  <c r="AJ5" i="29"/>
  <c r="AK5" i="29" s="1"/>
  <c r="BD5" i="29"/>
  <c r="BE5" i="29" s="1"/>
  <c r="AJ6" i="29"/>
  <c r="AK6" i="29" s="1"/>
  <c r="BD6" i="29"/>
  <c r="BE6" i="29" s="1"/>
  <c r="AJ7" i="29"/>
  <c r="AK7" i="29" s="1"/>
  <c r="BD7" i="29"/>
  <c r="BE7" i="29" s="1"/>
  <c r="AJ8" i="29"/>
  <c r="AK8" i="29" s="1"/>
  <c r="BD8" i="29"/>
  <c r="BE8" i="29" s="1"/>
  <c r="AJ9" i="29"/>
  <c r="AK9" i="29" s="1"/>
  <c r="AV3" i="28"/>
  <c r="AW3" i="28" s="1"/>
  <c r="AV4" i="28"/>
  <c r="AW4" i="28" s="1"/>
  <c r="AV5" i="28"/>
  <c r="AW5" i="28" s="1"/>
  <c r="AV6" i="28"/>
  <c r="AW6" i="28" s="1"/>
  <c r="AV7" i="28"/>
  <c r="AW7" i="28" s="1"/>
  <c r="AV8" i="28"/>
  <c r="AW8" i="28" s="1"/>
  <c r="AV9" i="28"/>
  <c r="AW9" i="28" s="1"/>
  <c r="AV10" i="28"/>
  <c r="AW10" i="28" s="1"/>
  <c r="AV11" i="28"/>
  <c r="AW11" i="28" s="1"/>
  <c r="AV12" i="28"/>
  <c r="AW12" i="28" s="1"/>
  <c r="AJ3" i="31"/>
  <c r="AK3" i="31" s="1"/>
  <c r="AR3" i="31"/>
  <c r="AS3" i="31" s="1"/>
  <c r="AZ3" i="31"/>
  <c r="BA3" i="31" s="1"/>
  <c r="BH3" i="31"/>
  <c r="BI3" i="31" s="1"/>
  <c r="AJ4" i="31"/>
  <c r="AK4" i="31" s="1"/>
  <c r="AR4" i="31"/>
  <c r="AS4" i="31" s="1"/>
  <c r="AZ4" i="31"/>
  <c r="BA4" i="31" s="1"/>
  <c r="BH4" i="31"/>
  <c r="BI4" i="31" s="1"/>
  <c r="AJ5" i="31"/>
  <c r="AK5" i="31" s="1"/>
  <c r="AR5" i="31"/>
  <c r="AS5" i="31" s="1"/>
  <c r="AZ5" i="31"/>
  <c r="BA5" i="31" s="1"/>
  <c r="BH5" i="31"/>
  <c r="BI5" i="31" s="1"/>
  <c r="AJ6" i="31"/>
  <c r="AK6" i="31" s="1"/>
  <c r="AR6" i="31"/>
  <c r="AS6" i="31" s="1"/>
  <c r="AZ6" i="31"/>
  <c r="BA6" i="31" s="1"/>
  <c r="BH6" i="31"/>
  <c r="BI6" i="31" s="1"/>
  <c r="AJ7" i="31"/>
  <c r="AK7" i="31" s="1"/>
  <c r="AR7" i="31"/>
  <c r="AS7" i="31" s="1"/>
  <c r="AZ7" i="31"/>
  <c r="BA7" i="31" s="1"/>
  <c r="BH7" i="31"/>
  <c r="BI7" i="31" s="1"/>
  <c r="AJ8" i="31"/>
  <c r="AK8" i="31" s="1"/>
  <c r="AR8" i="31"/>
  <c r="AS8" i="31" s="1"/>
  <c r="AZ8" i="31"/>
  <c r="BA8" i="31" s="1"/>
  <c r="BH8" i="31"/>
  <c r="BI8" i="31" s="1"/>
  <c r="AJ9" i="31"/>
  <c r="AK9" i="31" s="1"/>
  <c r="AR9" i="31"/>
  <c r="AS9" i="31" s="1"/>
  <c r="AZ9" i="31"/>
  <c r="BA9" i="31" s="1"/>
  <c r="BH9" i="31"/>
  <c r="BI9" i="31" s="1"/>
  <c r="AJ10" i="31"/>
  <c r="AK10" i="31" s="1"/>
  <c r="AR10" i="31"/>
  <c r="AS10" i="31" s="1"/>
  <c r="AZ10" i="31"/>
  <c r="BA10" i="31" s="1"/>
  <c r="BH10" i="31"/>
  <c r="BI10" i="31" s="1"/>
  <c r="AJ11" i="31"/>
  <c r="AK11" i="31" s="1"/>
  <c r="AR11" i="31"/>
  <c r="AS11" i="31" s="1"/>
  <c r="AZ11" i="31"/>
  <c r="BA11" i="31" s="1"/>
  <c r="BH11" i="31"/>
  <c r="BI11" i="31" s="1"/>
  <c r="AJ12" i="31"/>
  <c r="AK12" i="31" s="1"/>
  <c r="AR12" i="31"/>
  <c r="AS12" i="31" s="1"/>
  <c r="AZ12" i="31"/>
  <c r="BA12" i="31" s="1"/>
  <c r="BH12" i="31"/>
  <c r="BI12" i="31" s="1"/>
  <c r="AJ13" i="31"/>
  <c r="AK13" i="31" s="1"/>
  <c r="AJ14" i="31"/>
  <c r="AK14" i="31" s="1"/>
  <c r="AJ15" i="31"/>
  <c r="AK15" i="31" s="1"/>
  <c r="AJ16" i="31"/>
  <c r="AK16" i="31" s="1"/>
  <c r="AJ17" i="31"/>
  <c r="AK17" i="31" s="1"/>
  <c r="AJ18" i="31"/>
  <c r="AK1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H2" i="29"/>
  <c r="BH25" i="29"/>
  <c r="BI25" i="29" s="1"/>
  <c r="BH24" i="29"/>
  <c r="BI24" i="29" s="1"/>
  <c r="BH23" i="29"/>
  <c r="BI23" i="29" s="1"/>
  <c r="BH22" i="29"/>
  <c r="BI22" i="29" s="1"/>
  <c r="BH21" i="29"/>
  <c r="BI21" i="29" s="1"/>
  <c r="BH20" i="29"/>
  <c r="BI20" i="29" s="1"/>
  <c r="BH19" i="29"/>
  <c r="BI19" i="29" s="1"/>
  <c r="BH18" i="29"/>
  <c r="BI18" i="29" s="1"/>
  <c r="BH17" i="29"/>
  <c r="BI17" i="29" s="1"/>
  <c r="BH16" i="29"/>
  <c r="BI16" i="29" s="1"/>
  <c r="BH15" i="29"/>
  <c r="BI15" i="29" s="1"/>
  <c r="BH14" i="29"/>
  <c r="BI14" i="29" s="1"/>
  <c r="BH13" i="29"/>
  <c r="BI13" i="29" s="1"/>
  <c r="BH12" i="29"/>
  <c r="BI12" i="29" s="1"/>
  <c r="BH11" i="29"/>
  <c r="BI11" i="29" s="1"/>
  <c r="BH10" i="29"/>
  <c r="BI10" i="29" s="1"/>
  <c r="BH9" i="29"/>
  <c r="BI9" i="29" s="1"/>
  <c r="AV3" i="29"/>
  <c r="AW3" i="29" s="1"/>
  <c r="BH3" i="29"/>
  <c r="BI3" i="29" s="1"/>
  <c r="AV4" i="29"/>
  <c r="AW4" i="29" s="1"/>
  <c r="BH4" i="29"/>
  <c r="BI4" i="29" s="1"/>
  <c r="AV5" i="29"/>
  <c r="AW5" i="29" s="1"/>
  <c r="BH5" i="29"/>
  <c r="BI5" i="29" s="1"/>
  <c r="AV6" i="29"/>
  <c r="AW6" i="29" s="1"/>
  <c r="BH6" i="29"/>
  <c r="BI6" i="29" s="1"/>
  <c r="AV7" i="29"/>
  <c r="AW7" i="29" s="1"/>
  <c r="BH7" i="29"/>
  <c r="BI7" i="29" s="1"/>
  <c r="AV8" i="29"/>
  <c r="AW8" i="29" s="1"/>
  <c r="BH8" i="29"/>
  <c r="BI8" i="29" s="1"/>
  <c r="AV9" i="29"/>
  <c r="AW9" i="29" s="1"/>
  <c r="AV10" i="29"/>
  <c r="AW10" i="29" s="1"/>
  <c r="AV11" i="29"/>
  <c r="AW11" i="29" s="1"/>
  <c r="AV12" i="29"/>
  <c r="AW12" i="29" s="1"/>
  <c r="AV13" i="29"/>
  <c r="AW13" i="29" s="1"/>
  <c r="AV14" i="29"/>
  <c r="AW14" i="29" s="1"/>
  <c r="AV15" i="29"/>
  <c r="AW15" i="29" s="1"/>
  <c r="AV16" i="29"/>
  <c r="AW16" i="29" s="1"/>
  <c r="AV17" i="29"/>
  <c r="AW17" i="29" s="1"/>
  <c r="AV18" i="29"/>
  <c r="AW18" i="29" s="1"/>
  <c r="AV19" i="29"/>
  <c r="AW19" i="29" s="1"/>
  <c r="AV20" i="29"/>
  <c r="AW20" i="29" s="1"/>
  <c r="AV21" i="29"/>
  <c r="AW21" i="29" s="1"/>
  <c r="AV22" i="29"/>
  <c r="AW22" i="29" s="1"/>
  <c r="AV23" i="29"/>
  <c r="AW23" i="29" s="1"/>
  <c r="AV24" i="29"/>
  <c r="AW24" i="29" s="1"/>
  <c r="AV25" i="29"/>
  <c r="AW25" i="29" s="1"/>
  <c r="AT2" i="28"/>
  <c r="AV13" i="28"/>
  <c r="AW13" i="28" s="1"/>
  <c r="AV14" i="28"/>
  <c r="AW14" i="28" s="1"/>
  <c r="AV15" i="28"/>
  <c r="AW15" i="28" s="1"/>
  <c r="AV16" i="28"/>
  <c r="AW16" i="28" s="1"/>
  <c r="AV17" i="28"/>
  <c r="AW17" i="28" s="1"/>
  <c r="AV18" i="28"/>
  <c r="AW18" i="28" s="1"/>
  <c r="AV19" i="28"/>
  <c r="AW19" i="28" s="1"/>
  <c r="AV20" i="28"/>
  <c r="AW20" i="28" s="1"/>
  <c r="AV21" i="28"/>
  <c r="AW21" i="28" s="1"/>
  <c r="AV22" i="28"/>
  <c r="AW22" i="28" s="1"/>
  <c r="AV23" i="28"/>
  <c r="AW23" i="28" s="1"/>
  <c r="AV24" i="28"/>
  <c r="AW24" i="28" s="1"/>
  <c r="AJ25" i="27"/>
  <c r="AK25" i="27" s="1"/>
  <c r="AJ24" i="27"/>
  <c r="AK24" i="27" s="1"/>
  <c r="AJ23" i="27"/>
  <c r="AK23" i="27" s="1"/>
  <c r="AJ22" i="27"/>
  <c r="AK22" i="27" s="1"/>
  <c r="AJ21" i="27"/>
  <c r="AK21" i="27" s="1"/>
  <c r="AJ20" i="27"/>
  <c r="AK20" i="27" s="1"/>
  <c r="AJ19" i="27"/>
  <c r="AK19" i="27" s="1"/>
  <c r="AJ18" i="27"/>
  <c r="AK18" i="27" s="1"/>
  <c r="AJ17" i="27"/>
  <c r="AK17" i="27" s="1"/>
  <c r="AJ16" i="27"/>
  <c r="AK16" i="27" s="1"/>
  <c r="AJ15" i="27"/>
  <c r="AK15" i="27" s="1"/>
  <c r="AJ14" i="27"/>
  <c r="AK14" i="27" s="1"/>
  <c r="AJ13" i="27"/>
  <c r="AK13" i="27" s="1"/>
  <c r="AJ12" i="27"/>
  <c r="AK12" i="27" s="1"/>
  <c r="AJ11" i="27"/>
  <c r="AK11" i="27" s="1"/>
  <c r="AJ10" i="27"/>
  <c r="AK10" i="27" s="1"/>
  <c r="AJ9" i="27"/>
  <c r="AK9" i="27" s="1"/>
  <c r="AJ8" i="27"/>
  <c r="AK8" i="27" s="1"/>
  <c r="AJ7" i="27"/>
  <c r="AK7" i="27" s="1"/>
  <c r="AJ6" i="27"/>
  <c r="AK6" i="27" s="1"/>
  <c r="AJ5" i="27"/>
  <c r="AK5" i="27" s="1"/>
  <c r="AJ4" i="27"/>
  <c r="AK4" i="27" s="1"/>
  <c r="AJ3" i="27"/>
  <c r="AK3" i="27" s="1"/>
  <c r="AR25" i="27"/>
  <c r="AS25" i="27" s="1"/>
  <c r="AR24" i="27"/>
  <c r="AS24" i="27" s="1"/>
  <c r="AR23" i="27"/>
  <c r="AS23" i="27" s="1"/>
  <c r="AR22" i="27"/>
  <c r="AS22" i="27" s="1"/>
  <c r="AR21" i="27"/>
  <c r="AS21" i="27" s="1"/>
  <c r="AR20" i="27"/>
  <c r="AS20" i="27" s="1"/>
  <c r="AR19" i="27"/>
  <c r="AS19" i="27" s="1"/>
  <c r="AR18" i="27"/>
  <c r="AS18" i="27" s="1"/>
  <c r="AR17" i="27"/>
  <c r="AS17" i="27" s="1"/>
  <c r="AR16" i="27"/>
  <c r="AS16" i="27" s="1"/>
  <c r="AR15" i="27"/>
  <c r="AS15" i="27" s="1"/>
  <c r="AR14" i="27"/>
  <c r="AS14" i="27" s="1"/>
  <c r="AR13" i="27"/>
  <c r="AS13" i="27" s="1"/>
  <c r="AR12" i="27"/>
  <c r="AS12" i="27" s="1"/>
  <c r="AR11" i="27"/>
  <c r="AS11" i="27" s="1"/>
  <c r="AR10" i="27"/>
  <c r="AS10" i="27" s="1"/>
  <c r="AR9" i="27"/>
  <c r="AS9" i="27" s="1"/>
  <c r="AR8" i="27"/>
  <c r="AS8" i="27" s="1"/>
  <c r="AR7" i="27"/>
  <c r="AS7" i="27" s="1"/>
  <c r="AR6" i="27"/>
  <c r="AS6" i="27" s="1"/>
  <c r="AR5" i="27"/>
  <c r="AS5" i="27" s="1"/>
  <c r="AR4" i="27"/>
  <c r="AS4" i="27" s="1"/>
  <c r="AR3" i="27"/>
  <c r="AS3" i="27" s="1"/>
  <c r="AZ25" i="27"/>
  <c r="BA25" i="27" s="1"/>
  <c r="AZ24" i="27"/>
  <c r="BA24" i="27" s="1"/>
  <c r="AZ23" i="27"/>
  <c r="BA23" i="27" s="1"/>
  <c r="AZ22" i="27"/>
  <c r="BA22" i="27" s="1"/>
  <c r="AZ21" i="27"/>
  <c r="BA21" i="27" s="1"/>
  <c r="AZ20" i="27"/>
  <c r="BA20" i="27" s="1"/>
  <c r="AZ19" i="27"/>
  <c r="BA19" i="27" s="1"/>
  <c r="AZ18" i="27"/>
  <c r="BA18" i="27" s="1"/>
  <c r="AZ17" i="27"/>
  <c r="BA17" i="27" s="1"/>
  <c r="AZ16" i="27"/>
  <c r="BA16" i="27" s="1"/>
  <c r="AZ15" i="27"/>
  <c r="BA15" i="27" s="1"/>
  <c r="AZ14" i="27"/>
  <c r="BA14" i="27" s="1"/>
  <c r="AZ13" i="27"/>
  <c r="BA13" i="27" s="1"/>
  <c r="AZ12" i="27"/>
  <c r="BA12" i="27" s="1"/>
  <c r="AZ11" i="27"/>
  <c r="BA11" i="27" s="1"/>
  <c r="AZ10" i="27"/>
  <c r="BA10" i="27" s="1"/>
  <c r="AZ9" i="27"/>
  <c r="BA9" i="27" s="1"/>
  <c r="AZ8" i="27"/>
  <c r="BA8" i="27" s="1"/>
  <c r="AZ7" i="27"/>
  <c r="BA7" i="27" s="1"/>
  <c r="AZ6" i="27"/>
  <c r="BA6" i="27" s="1"/>
  <c r="AZ5" i="27"/>
  <c r="BA5" i="27" s="1"/>
  <c r="AZ4" i="27"/>
  <c r="BA4" i="27" s="1"/>
  <c r="AZ3" i="27"/>
  <c r="BA3" i="27" s="1"/>
  <c r="BH25" i="27"/>
  <c r="BI25" i="27" s="1"/>
  <c r="BH24" i="27"/>
  <c r="BI24" i="27" s="1"/>
  <c r="BH23" i="27"/>
  <c r="BI23" i="27" s="1"/>
  <c r="BH22" i="27"/>
  <c r="BI22" i="27" s="1"/>
  <c r="BH21" i="27"/>
  <c r="BI21" i="27" s="1"/>
  <c r="BH20" i="27"/>
  <c r="BI20" i="27" s="1"/>
  <c r="BH19" i="27"/>
  <c r="BI19" i="27" s="1"/>
  <c r="BH18" i="27"/>
  <c r="BI18" i="27" s="1"/>
  <c r="BH17" i="27"/>
  <c r="BI17" i="27" s="1"/>
  <c r="BH16" i="27"/>
  <c r="BI16" i="27" s="1"/>
  <c r="BH15" i="27"/>
  <c r="BI15" i="27" s="1"/>
  <c r="BH14" i="27"/>
  <c r="BI14" i="27" s="1"/>
  <c r="BH13" i="27"/>
  <c r="BI13" i="27" s="1"/>
  <c r="BH12" i="27"/>
  <c r="BI12" i="27" s="1"/>
  <c r="BH11" i="27"/>
  <c r="BI11" i="27" s="1"/>
  <c r="BH10" i="27"/>
  <c r="BI10" i="27" s="1"/>
  <c r="BH9" i="27"/>
  <c r="BI9" i="27" s="1"/>
  <c r="BH8" i="27"/>
  <c r="BI8" i="27" s="1"/>
  <c r="BH7" i="27"/>
  <c r="BI7" i="27" s="1"/>
  <c r="BH6" i="27"/>
  <c r="BI6" i="27" s="1"/>
  <c r="BH5" i="27"/>
  <c r="BI5" i="27" s="1"/>
  <c r="BH4" i="27"/>
  <c r="BI4" i="27" s="1"/>
  <c r="BH3" i="27"/>
  <c r="BI3" i="27" s="1"/>
  <c r="AV3" i="27"/>
  <c r="AW3" i="27" s="1"/>
  <c r="AV4" i="27"/>
  <c r="AW4" i="27" s="1"/>
  <c r="AV5" i="27"/>
  <c r="AW5" i="27" s="1"/>
  <c r="AV6" i="27"/>
  <c r="AW6" i="27" s="1"/>
  <c r="AV7" i="27"/>
  <c r="AW7" i="27" s="1"/>
  <c r="AV8" i="27"/>
  <c r="AW8" i="27" s="1"/>
  <c r="AV9" i="27"/>
  <c r="AW9" i="27" s="1"/>
  <c r="AV10" i="27"/>
  <c r="AW10" i="27" s="1"/>
  <c r="AV11" i="27"/>
  <c r="AW11" i="27" s="1"/>
  <c r="AV12" i="27"/>
  <c r="AW12" i="27" s="1"/>
  <c r="AV13" i="27"/>
  <c r="AW13" i="27" s="1"/>
  <c r="AV14" i="27"/>
  <c r="AW14" i="27" s="1"/>
  <c r="AV15" i="27"/>
  <c r="AW15" i="27" s="1"/>
  <c r="AV16" i="27"/>
  <c r="AW16" i="27" s="1"/>
  <c r="AV17" i="27"/>
  <c r="AW17" i="27" s="1"/>
  <c r="AV18" i="27"/>
  <c r="AW18" i="27" s="1"/>
  <c r="AV19" i="27"/>
  <c r="AW19" i="27" s="1"/>
  <c r="AV20" i="27"/>
  <c r="AW20" i="27" s="1"/>
  <c r="AV21" i="27"/>
  <c r="AW21" i="27" s="1"/>
  <c r="AV22" i="27"/>
  <c r="AW22" i="27" s="1"/>
  <c r="AV23" i="27"/>
  <c r="AW23" i="27" s="1"/>
  <c r="AV24" i="27"/>
  <c r="AW24" i="27" s="1"/>
  <c r="AJ3" i="28"/>
  <c r="AK3" i="28" s="1"/>
  <c r="AR3" i="28"/>
  <c r="AS3" i="28" s="1"/>
  <c r="AZ3" i="28"/>
  <c r="BA3" i="28" s="1"/>
  <c r="BH3" i="28"/>
  <c r="BI3" i="28" s="1"/>
  <c r="AJ4" i="28"/>
  <c r="AK4" i="28" s="1"/>
  <c r="AR4" i="28"/>
  <c r="AS4" i="28" s="1"/>
  <c r="AZ4" i="28"/>
  <c r="BA4" i="28" s="1"/>
  <c r="BH4" i="28"/>
  <c r="BI4" i="28" s="1"/>
  <c r="AJ5" i="28"/>
  <c r="AK5" i="28" s="1"/>
  <c r="AR5" i="28"/>
  <c r="AS5" i="28" s="1"/>
  <c r="AZ5" i="28"/>
  <c r="BA5" i="28" s="1"/>
  <c r="BH5" i="28"/>
  <c r="BI5" i="28" s="1"/>
  <c r="AJ6" i="28"/>
  <c r="AK6" i="28" s="1"/>
  <c r="AR6" i="28"/>
  <c r="AS6" i="28" s="1"/>
  <c r="AZ6" i="28"/>
  <c r="BA6" i="28" s="1"/>
  <c r="BH6" i="28"/>
  <c r="BI6" i="28" s="1"/>
  <c r="AJ7" i="28"/>
  <c r="AK7" i="28" s="1"/>
  <c r="AR7" i="28"/>
  <c r="AS7" i="28" s="1"/>
  <c r="AZ7" i="28"/>
  <c r="BA7" i="28" s="1"/>
  <c r="BH7" i="28"/>
  <c r="BI7" i="28" s="1"/>
  <c r="AJ8" i="28"/>
  <c r="AK8" i="28" s="1"/>
  <c r="AR8" i="28"/>
  <c r="AS8" i="28" s="1"/>
  <c r="AZ8" i="28"/>
  <c r="BA8" i="28" s="1"/>
  <c r="BH8" i="28"/>
  <c r="BI8" i="28" s="1"/>
  <c r="AJ9" i="28"/>
  <c r="AK9" i="28" s="1"/>
  <c r="AR9" i="28"/>
  <c r="AS9" i="28" s="1"/>
  <c r="AZ9" i="28"/>
  <c r="BA9" i="28" s="1"/>
  <c r="BH9" i="28"/>
  <c r="BI9" i="28" s="1"/>
  <c r="AJ10" i="28"/>
  <c r="AK10" i="28" s="1"/>
  <c r="AR10" i="28"/>
  <c r="AS10" i="28" s="1"/>
  <c r="AZ10" i="28"/>
  <c r="BA10" i="28" s="1"/>
  <c r="BH10" i="28"/>
  <c r="BI10" i="28" s="1"/>
  <c r="AJ11" i="28"/>
  <c r="AK11" i="28" s="1"/>
  <c r="AR11" i="28"/>
  <c r="AS11" i="28" s="1"/>
  <c r="AZ11" i="28"/>
  <c r="BA11" i="28" s="1"/>
  <c r="BH11" i="28"/>
  <c r="BI11" i="28" s="1"/>
  <c r="AJ12" i="28"/>
  <c r="AK12" i="28" s="1"/>
  <c r="AR12" i="28"/>
  <c r="AS12" i="28" s="1"/>
  <c r="AZ12" i="28"/>
  <c r="BA12" i="28" s="1"/>
  <c r="BH12" i="28"/>
  <c r="BI12" i="28" s="1"/>
  <c r="AJ13" i="28"/>
  <c r="AK13" i="28" s="1"/>
  <c r="AR13" i="28"/>
  <c r="AS13" i="28" s="1"/>
  <c r="AZ13" i="28"/>
  <c r="BA13" i="28" s="1"/>
  <c r="BH13" i="28"/>
  <c r="BI13" i="28" s="1"/>
  <c r="AJ14" i="28"/>
  <c r="AK14" i="28" s="1"/>
  <c r="AR14" i="28"/>
  <c r="AS14" i="28" s="1"/>
  <c r="AZ14" i="28"/>
  <c r="BA14" i="28" s="1"/>
  <c r="BH14" i="28"/>
  <c r="BI14" i="28" s="1"/>
  <c r="AJ15" i="28"/>
  <c r="AK15" i="28" s="1"/>
  <c r="AR15" i="28"/>
  <c r="AS15" i="28" s="1"/>
  <c r="AZ15" i="28"/>
  <c r="BA15" i="28" s="1"/>
  <c r="BH15" i="28"/>
  <c r="BI15" i="28" s="1"/>
  <c r="AJ16" i="28"/>
  <c r="AK16" i="28" s="1"/>
  <c r="AR16" i="28"/>
  <c r="AS16" i="28" s="1"/>
  <c r="AZ16" i="28"/>
  <c r="BA16" i="28" s="1"/>
  <c r="BH16" i="28"/>
  <c r="BI16" i="28" s="1"/>
  <c r="AJ17" i="28"/>
  <c r="AK17" i="28" s="1"/>
  <c r="AR17" i="28"/>
  <c r="AS17" i="28" s="1"/>
  <c r="AZ17" i="28"/>
  <c r="BA17" i="28" s="1"/>
  <c r="BH17" i="28"/>
  <c r="BI17" i="28" s="1"/>
  <c r="AJ18" i="28"/>
  <c r="AK18" i="28" s="1"/>
  <c r="AR18" i="28"/>
  <c r="AS18" i="28" s="1"/>
  <c r="AZ18" i="28"/>
  <c r="BA18" i="28" s="1"/>
  <c r="BH18" i="28"/>
  <c r="BI18" i="28" s="1"/>
  <c r="AJ19" i="28"/>
  <c r="AK19" i="28" s="1"/>
  <c r="AR19" i="28"/>
  <c r="AS19" i="28" s="1"/>
  <c r="AZ19" i="28"/>
  <c r="BA19" i="28" s="1"/>
  <c r="BH19" i="28"/>
  <c r="BI19" i="28" s="1"/>
  <c r="AJ20" i="28"/>
  <c r="AK20" i="28" s="1"/>
  <c r="AR20" i="28"/>
  <c r="AS20" i="28" s="1"/>
  <c r="AZ20" i="28"/>
  <c r="BA20" i="28" s="1"/>
  <c r="BH20" i="28"/>
  <c r="BI20" i="28" s="1"/>
  <c r="AJ21" i="28"/>
  <c r="AK21" i="28" s="1"/>
  <c r="AR21" i="28"/>
  <c r="AS21" i="28" s="1"/>
  <c r="AZ21" i="28"/>
  <c r="BA21" i="28" s="1"/>
  <c r="BH21" i="28"/>
  <c r="BI21" i="28" s="1"/>
  <c r="AJ22" i="28"/>
  <c r="AK22" i="28" s="1"/>
  <c r="AR22" i="28"/>
  <c r="AS22" i="28" s="1"/>
  <c r="AZ22" i="28"/>
  <c r="BA22" i="28" s="1"/>
  <c r="BH22" i="28"/>
  <c r="BI22" i="28" s="1"/>
  <c r="AJ23" i="28"/>
  <c r="AK23" i="28" s="1"/>
  <c r="AR23" i="28"/>
  <c r="AS23" i="28" s="1"/>
  <c r="AZ23" i="28"/>
  <c r="BA23" i="28" s="1"/>
  <c r="BH23" i="28"/>
  <c r="BI23" i="28" s="1"/>
  <c r="AJ24" i="28"/>
  <c r="AK24" i="28" s="1"/>
  <c r="AR24" i="28"/>
  <c r="AS24" i="28" s="1"/>
  <c r="AZ24" i="28"/>
  <c r="BA24" i="28" s="1"/>
  <c r="BH24" i="28"/>
  <c r="BI24" i="28" s="1"/>
  <c r="AH2" i="27"/>
  <c r="AP2" i="27"/>
  <c r="AX2" i="27"/>
  <c r="BF2" i="27"/>
  <c r="AP2" i="25"/>
  <c r="AR25" i="25"/>
  <c r="AS25" i="25" s="1"/>
  <c r="AR24" i="25"/>
  <c r="AS24" i="25" s="1"/>
  <c r="AR23" i="25"/>
  <c r="AS23" i="25" s="1"/>
  <c r="AR22" i="25"/>
  <c r="AS22" i="25" s="1"/>
  <c r="AR21" i="25"/>
  <c r="AS21" i="25" s="1"/>
  <c r="AR20" i="25"/>
  <c r="AS20" i="25" s="1"/>
  <c r="AR19" i="25"/>
  <c r="AS19" i="25" s="1"/>
  <c r="AR18" i="25"/>
  <c r="AS18" i="25" s="1"/>
  <c r="AR17" i="25"/>
  <c r="AS17" i="25" s="1"/>
  <c r="AR16" i="25"/>
  <c r="AS16" i="25" s="1"/>
  <c r="AR15" i="25"/>
  <c r="AS15" i="25" s="1"/>
  <c r="AR14" i="25"/>
  <c r="AS14" i="25" s="1"/>
  <c r="AR13" i="25"/>
  <c r="AS13" i="25" s="1"/>
  <c r="AR12" i="25"/>
  <c r="AS12" i="25" s="1"/>
  <c r="AR11" i="25"/>
  <c r="AS11" i="25" s="1"/>
  <c r="AR10" i="25"/>
  <c r="AS10" i="25" s="1"/>
  <c r="AR9" i="25"/>
  <c r="AS9" i="25" s="1"/>
  <c r="AR8" i="25"/>
  <c r="AS8" i="25" s="1"/>
  <c r="AR7" i="25"/>
  <c r="AS7" i="25" s="1"/>
  <c r="AR6" i="25"/>
  <c r="AS6" i="25" s="1"/>
  <c r="AR5" i="25"/>
  <c r="AS5" i="25" s="1"/>
  <c r="AR4" i="25"/>
  <c r="AS4" i="25" s="1"/>
  <c r="AR3" i="25"/>
  <c r="AS3" i="25" s="1"/>
  <c r="AV25" i="25"/>
  <c r="AW25" i="25" s="1"/>
  <c r="AV24" i="25"/>
  <c r="AW24" i="25" s="1"/>
  <c r="AV23" i="25"/>
  <c r="AW23" i="25" s="1"/>
  <c r="AV22" i="25"/>
  <c r="AW22" i="25" s="1"/>
  <c r="AV21" i="25"/>
  <c r="AW21" i="25" s="1"/>
  <c r="AV20" i="25"/>
  <c r="AW20" i="25" s="1"/>
  <c r="AV19" i="25"/>
  <c r="AW19" i="25" s="1"/>
  <c r="AV18" i="25"/>
  <c r="AW18" i="25" s="1"/>
  <c r="AV17" i="25"/>
  <c r="AW17" i="25" s="1"/>
  <c r="AV16" i="25"/>
  <c r="AW16" i="25" s="1"/>
  <c r="AV15" i="25"/>
  <c r="AW15" i="25" s="1"/>
  <c r="AV14" i="25"/>
  <c r="AW14" i="25" s="1"/>
  <c r="AV13" i="25"/>
  <c r="AW13" i="25" s="1"/>
  <c r="AV12" i="25"/>
  <c r="AW12" i="25" s="1"/>
  <c r="AV11" i="25"/>
  <c r="AW11" i="25" s="1"/>
  <c r="AV10" i="25"/>
  <c r="AW10" i="25" s="1"/>
  <c r="AV9" i="25"/>
  <c r="AW9" i="25" s="1"/>
  <c r="AV8" i="25"/>
  <c r="AW8" i="25" s="1"/>
  <c r="AV7" i="25"/>
  <c r="AW7" i="25" s="1"/>
  <c r="AV6" i="25"/>
  <c r="AW6" i="25" s="1"/>
  <c r="AT2" i="25"/>
  <c r="AV5" i="25"/>
  <c r="AW5" i="25" s="1"/>
  <c r="AV4" i="25"/>
  <c r="AW4" i="25" s="1"/>
  <c r="AV3" i="25"/>
  <c r="AW3" i="25" s="1"/>
  <c r="AJ25" i="26"/>
  <c r="AK25" i="26" s="1"/>
  <c r="AJ24" i="26"/>
  <c r="AK24" i="26" s="1"/>
  <c r="AJ23" i="26"/>
  <c r="AK23" i="26" s="1"/>
  <c r="AJ22" i="26"/>
  <c r="AK22" i="26" s="1"/>
  <c r="AJ21" i="26"/>
  <c r="AK21" i="26" s="1"/>
  <c r="AJ20" i="26"/>
  <c r="AK20" i="26" s="1"/>
  <c r="AJ19" i="26"/>
  <c r="AK19" i="26" s="1"/>
  <c r="AJ18" i="26"/>
  <c r="AK18" i="26" s="1"/>
  <c r="AJ17" i="26"/>
  <c r="AK17" i="26" s="1"/>
  <c r="AJ16" i="26"/>
  <c r="AK16" i="26" s="1"/>
  <c r="AJ15" i="26"/>
  <c r="AK15" i="26" s="1"/>
  <c r="AJ14" i="26"/>
  <c r="AK14" i="26" s="1"/>
  <c r="AJ13" i="26"/>
  <c r="AK13" i="26" s="1"/>
  <c r="AJ12" i="26"/>
  <c r="AK12" i="26" s="1"/>
  <c r="AJ11" i="26"/>
  <c r="AK11" i="26" s="1"/>
  <c r="AJ10" i="26"/>
  <c r="AK10" i="26" s="1"/>
  <c r="AJ9" i="26"/>
  <c r="AK9" i="26" s="1"/>
  <c r="AJ8" i="26"/>
  <c r="AK8" i="26" s="1"/>
  <c r="AJ7" i="26"/>
  <c r="AK7" i="26" s="1"/>
  <c r="AJ6" i="26"/>
  <c r="AK6" i="26" s="1"/>
  <c r="AJ5" i="26"/>
  <c r="AK5" i="26" s="1"/>
  <c r="AJ4" i="26"/>
  <c r="AK4" i="26" s="1"/>
  <c r="AJ3" i="26"/>
  <c r="AK3" i="26" s="1"/>
  <c r="AR25" i="26"/>
  <c r="AS25" i="26" s="1"/>
  <c r="AR24" i="26"/>
  <c r="AS24" i="26" s="1"/>
  <c r="AR23" i="26"/>
  <c r="AS23" i="26" s="1"/>
  <c r="AR22" i="26"/>
  <c r="AS22" i="26" s="1"/>
  <c r="AR21" i="26"/>
  <c r="AS21" i="26" s="1"/>
  <c r="AR20" i="26"/>
  <c r="AS20" i="26" s="1"/>
  <c r="AR19" i="26"/>
  <c r="AS19" i="26" s="1"/>
  <c r="AR18" i="26"/>
  <c r="AS18" i="26" s="1"/>
  <c r="AR17" i="26"/>
  <c r="AS17" i="26" s="1"/>
  <c r="AR16" i="26"/>
  <c r="AS16" i="26" s="1"/>
  <c r="AR15" i="26"/>
  <c r="AS15" i="26" s="1"/>
  <c r="AR14" i="26"/>
  <c r="AS14" i="26" s="1"/>
  <c r="AR13" i="26"/>
  <c r="AS13" i="26" s="1"/>
  <c r="AR12" i="26"/>
  <c r="AS12" i="26" s="1"/>
  <c r="AR11" i="26"/>
  <c r="AS11" i="26" s="1"/>
  <c r="AR10" i="26"/>
  <c r="AS10" i="26" s="1"/>
  <c r="AR9" i="26"/>
  <c r="AS9" i="26" s="1"/>
  <c r="AR8" i="26"/>
  <c r="AS8" i="26" s="1"/>
  <c r="AR7" i="26"/>
  <c r="AS7" i="26" s="1"/>
  <c r="AR6" i="26"/>
  <c r="AS6" i="26" s="1"/>
  <c r="AR5" i="26"/>
  <c r="AS5" i="26" s="1"/>
  <c r="AR4" i="26"/>
  <c r="AS4" i="26" s="1"/>
  <c r="AR3" i="26"/>
  <c r="AS3" i="26" s="1"/>
  <c r="AZ25" i="26"/>
  <c r="BA25" i="26" s="1"/>
  <c r="AZ24" i="26"/>
  <c r="BA24" i="26" s="1"/>
  <c r="AZ23" i="26"/>
  <c r="BA23" i="26" s="1"/>
  <c r="AZ22" i="26"/>
  <c r="BA22" i="26" s="1"/>
  <c r="AZ21" i="26"/>
  <c r="BA21" i="26" s="1"/>
  <c r="AZ20" i="26"/>
  <c r="BA20" i="26" s="1"/>
  <c r="AZ19" i="26"/>
  <c r="BA19" i="26" s="1"/>
  <c r="AZ18" i="26"/>
  <c r="BA18" i="26" s="1"/>
  <c r="AZ17" i="26"/>
  <c r="BA17" i="26" s="1"/>
  <c r="AZ16" i="26"/>
  <c r="BA16" i="26" s="1"/>
  <c r="AZ15" i="26"/>
  <c r="BA15" i="26" s="1"/>
  <c r="AZ14" i="26"/>
  <c r="BA14" i="26" s="1"/>
  <c r="AZ13" i="26"/>
  <c r="BA13" i="26" s="1"/>
  <c r="AZ12" i="26"/>
  <c r="BA12" i="26" s="1"/>
  <c r="AZ11" i="26"/>
  <c r="BA11" i="26" s="1"/>
  <c r="AZ10" i="26"/>
  <c r="BA10" i="26" s="1"/>
  <c r="AZ9" i="26"/>
  <c r="BA9" i="26" s="1"/>
  <c r="AZ8" i="26"/>
  <c r="BA8" i="26" s="1"/>
  <c r="AZ7" i="26"/>
  <c r="BA7" i="26" s="1"/>
  <c r="AZ6" i="26"/>
  <c r="BA6" i="26" s="1"/>
  <c r="AZ5" i="26"/>
  <c r="BA5" i="26" s="1"/>
  <c r="AZ4" i="26"/>
  <c r="BA4" i="26" s="1"/>
  <c r="AZ3" i="26"/>
  <c r="BA3" i="26" s="1"/>
  <c r="BH25" i="26"/>
  <c r="BI25" i="26" s="1"/>
  <c r="AJ25" i="25"/>
  <c r="AK25" i="25" s="1"/>
  <c r="AJ24" i="25"/>
  <c r="AK24" i="25" s="1"/>
  <c r="AJ23" i="25"/>
  <c r="AK23" i="25" s="1"/>
  <c r="AJ22" i="25"/>
  <c r="AK22" i="25" s="1"/>
  <c r="AJ21" i="25"/>
  <c r="AK21" i="25" s="1"/>
  <c r="AJ20" i="25"/>
  <c r="AK20" i="25" s="1"/>
  <c r="AJ19" i="25"/>
  <c r="AK19" i="25" s="1"/>
  <c r="AJ18" i="25"/>
  <c r="AK18" i="25" s="1"/>
  <c r="AJ17" i="25"/>
  <c r="AK17" i="25" s="1"/>
  <c r="AJ16" i="25"/>
  <c r="AK16" i="25" s="1"/>
  <c r="AJ15" i="25"/>
  <c r="AK15" i="25" s="1"/>
  <c r="AJ14" i="25"/>
  <c r="AK14" i="25" s="1"/>
  <c r="AJ13" i="25"/>
  <c r="AK13" i="25" s="1"/>
  <c r="AJ12" i="25"/>
  <c r="AK12" i="25" s="1"/>
  <c r="AJ11" i="25"/>
  <c r="AK11" i="25" s="1"/>
  <c r="AJ10" i="25"/>
  <c r="AK10" i="25" s="1"/>
  <c r="AJ9" i="25"/>
  <c r="AK9" i="25" s="1"/>
  <c r="AJ8" i="25"/>
  <c r="AK8" i="25" s="1"/>
  <c r="AJ7" i="25"/>
  <c r="AK7" i="25" s="1"/>
  <c r="AH2" i="25"/>
  <c r="AJ6" i="25"/>
  <c r="AK6" i="25" s="1"/>
  <c r="AJ5" i="25"/>
  <c r="AK5" i="25" s="1"/>
  <c r="AJ4" i="25"/>
  <c r="AK4" i="25" s="1"/>
  <c r="AJ3" i="25"/>
  <c r="AK3" i="25" s="1"/>
  <c r="AX2" i="25"/>
  <c r="AZ5" i="25"/>
  <c r="BA5" i="25" s="1"/>
  <c r="AZ4" i="25"/>
  <c r="BA4" i="25" s="1"/>
  <c r="AZ3" i="25"/>
  <c r="BA3" i="25" s="1"/>
  <c r="AZ25" i="25"/>
  <c r="BA25" i="25" s="1"/>
  <c r="AZ24" i="25"/>
  <c r="BA24" i="25" s="1"/>
  <c r="AZ23" i="25"/>
  <c r="BA23" i="25" s="1"/>
  <c r="AZ22" i="25"/>
  <c r="BA22" i="25" s="1"/>
  <c r="AZ21" i="25"/>
  <c r="BA21" i="25" s="1"/>
  <c r="AZ20" i="25"/>
  <c r="BA20" i="25" s="1"/>
  <c r="AZ19" i="25"/>
  <c r="BA19" i="25" s="1"/>
  <c r="AZ18" i="25"/>
  <c r="BA18" i="25" s="1"/>
  <c r="AZ17" i="25"/>
  <c r="BA17" i="25" s="1"/>
  <c r="AZ16" i="25"/>
  <c r="BA16" i="25" s="1"/>
  <c r="AZ15" i="25"/>
  <c r="BA15" i="25" s="1"/>
  <c r="AZ14" i="25"/>
  <c r="BA14" i="25" s="1"/>
  <c r="AZ13" i="25"/>
  <c r="BA13" i="25" s="1"/>
  <c r="AZ12" i="25"/>
  <c r="BA12" i="25" s="1"/>
  <c r="AZ11" i="25"/>
  <c r="BA11" i="25" s="1"/>
  <c r="AZ10" i="25"/>
  <c r="BA10" i="25" s="1"/>
  <c r="AZ9" i="25"/>
  <c r="BA9" i="25" s="1"/>
  <c r="AZ8" i="25"/>
  <c r="BA8" i="25" s="1"/>
  <c r="AZ7" i="25"/>
  <c r="BA7" i="25" s="1"/>
  <c r="AZ6" i="25"/>
  <c r="BA6" i="25" s="1"/>
  <c r="AH2" i="26"/>
  <c r="AP2" i="26"/>
  <c r="BD25" i="25"/>
  <c r="BE25" i="25" s="1"/>
  <c r="BD24" i="25"/>
  <c r="BE24" i="25" s="1"/>
  <c r="BD23" i="25"/>
  <c r="BE23" i="25" s="1"/>
  <c r="BD22" i="25"/>
  <c r="BE22" i="25" s="1"/>
  <c r="BD21" i="25"/>
  <c r="BE21" i="25" s="1"/>
  <c r="BD20" i="25"/>
  <c r="BE20" i="25" s="1"/>
  <c r="BD19" i="25"/>
  <c r="BE19" i="25" s="1"/>
  <c r="BD18" i="25"/>
  <c r="BE18" i="25" s="1"/>
  <c r="BD17" i="25"/>
  <c r="BE17" i="25" s="1"/>
  <c r="BD16" i="25"/>
  <c r="BE16" i="25" s="1"/>
  <c r="BD15" i="25"/>
  <c r="BE15" i="25" s="1"/>
  <c r="BD14" i="25"/>
  <c r="BE14" i="25" s="1"/>
  <c r="BD13" i="25"/>
  <c r="BE13" i="25" s="1"/>
  <c r="BD12" i="25"/>
  <c r="BE12" i="25" s="1"/>
  <c r="BD11" i="25"/>
  <c r="BE11" i="25" s="1"/>
  <c r="BD10" i="25"/>
  <c r="BE10" i="25" s="1"/>
  <c r="BD9" i="25"/>
  <c r="BE9" i="25" s="1"/>
  <c r="BD8" i="25"/>
  <c r="BE8" i="25" s="1"/>
  <c r="BD7" i="25"/>
  <c r="BE7" i="25" s="1"/>
  <c r="BD6" i="25"/>
  <c r="BE6" i="25" s="1"/>
  <c r="BB2" i="25"/>
  <c r="AZ25" i="24"/>
  <c r="BA25" i="24" s="1"/>
  <c r="AZ24" i="24"/>
  <c r="BA24" i="24" s="1"/>
  <c r="AZ23" i="24"/>
  <c r="BA23" i="24" s="1"/>
  <c r="AZ22" i="24"/>
  <c r="BA22" i="24" s="1"/>
  <c r="AZ21" i="24"/>
  <c r="BA21" i="24" s="1"/>
  <c r="AZ20" i="24"/>
  <c r="BA20" i="24" s="1"/>
  <c r="AZ19" i="24"/>
  <c r="BA19" i="24" s="1"/>
  <c r="AZ18" i="24"/>
  <c r="BA18" i="24" s="1"/>
  <c r="AZ17" i="24"/>
  <c r="BA17" i="24" s="1"/>
  <c r="AZ16" i="24"/>
  <c r="BA16" i="24" s="1"/>
  <c r="AZ15" i="24"/>
  <c r="BA15" i="24" s="1"/>
  <c r="AZ14" i="24"/>
  <c r="BA14" i="24" s="1"/>
  <c r="AZ13" i="24"/>
  <c r="BA13" i="24" s="1"/>
  <c r="AZ12" i="24"/>
  <c r="BA12" i="24" s="1"/>
  <c r="AZ11" i="24"/>
  <c r="BA11" i="24" s="1"/>
  <c r="AZ10" i="24"/>
  <c r="BA10" i="24" s="1"/>
  <c r="AZ9" i="24"/>
  <c r="BA9" i="24" s="1"/>
  <c r="AZ8" i="24"/>
  <c r="BA8" i="24" s="1"/>
  <c r="AZ7" i="24"/>
  <c r="BA7" i="24" s="1"/>
  <c r="AZ6" i="24"/>
  <c r="BA6" i="24" s="1"/>
  <c r="AZ5" i="24"/>
  <c r="BA5" i="24" s="1"/>
  <c r="AZ4" i="24"/>
  <c r="BA4" i="24" s="1"/>
  <c r="AZ3" i="24"/>
  <c r="BA3" i="24" s="1"/>
  <c r="AX2" i="24"/>
  <c r="BD4" i="25"/>
  <c r="BE4" i="25" s="1"/>
  <c r="BD5" i="25"/>
  <c r="BE5" i="25" s="1"/>
  <c r="AR25" i="24"/>
  <c r="AS25" i="24" s="1"/>
  <c r="AR24" i="24"/>
  <c r="AS24" i="24" s="1"/>
  <c r="AR23" i="24"/>
  <c r="AS23" i="24" s="1"/>
  <c r="AR22" i="24"/>
  <c r="AS22" i="24" s="1"/>
  <c r="AR21" i="24"/>
  <c r="AS21" i="24" s="1"/>
  <c r="AR20" i="24"/>
  <c r="AS20" i="24" s="1"/>
  <c r="AR19" i="24"/>
  <c r="AS19" i="24" s="1"/>
  <c r="AR18" i="24"/>
  <c r="AS18" i="24" s="1"/>
  <c r="AR17" i="24"/>
  <c r="AS17" i="24" s="1"/>
  <c r="AR16" i="24"/>
  <c r="AS16" i="24" s="1"/>
  <c r="AR15" i="24"/>
  <c r="AS15" i="24" s="1"/>
  <c r="AR14" i="24"/>
  <c r="AS14" i="24" s="1"/>
  <c r="AR13" i="24"/>
  <c r="AS13" i="24" s="1"/>
  <c r="AR12" i="24"/>
  <c r="AS12" i="24" s="1"/>
  <c r="AR11" i="24"/>
  <c r="AS11" i="24" s="1"/>
  <c r="AR10" i="24"/>
  <c r="AS10" i="24" s="1"/>
  <c r="AR9" i="24"/>
  <c r="AS9" i="24" s="1"/>
  <c r="AR8" i="24"/>
  <c r="AS8" i="24" s="1"/>
  <c r="AR7" i="24"/>
  <c r="AS7" i="24" s="1"/>
  <c r="AR6" i="24"/>
  <c r="AS6" i="24" s="1"/>
  <c r="AR5" i="24"/>
  <c r="AS5" i="24" s="1"/>
  <c r="AR4" i="24"/>
  <c r="AS4" i="24" s="1"/>
  <c r="AR3" i="24"/>
  <c r="AS3" i="24" s="1"/>
  <c r="AV3" i="24"/>
  <c r="AW3" i="24" s="1"/>
  <c r="AV7" i="24"/>
  <c r="AW7" i="24" s="1"/>
  <c r="AV11" i="24"/>
  <c r="AW11" i="24" s="1"/>
  <c r="AV15" i="24"/>
  <c r="AW15" i="24" s="1"/>
  <c r="AV17" i="24"/>
  <c r="AW17" i="24" s="1"/>
  <c r="AV21" i="24"/>
  <c r="AW21" i="24" s="1"/>
  <c r="BH3" i="25"/>
  <c r="BI3" i="25" s="1"/>
  <c r="BH4" i="25"/>
  <c r="BI4" i="25" s="1"/>
  <c r="BH5" i="25"/>
  <c r="BI5" i="25" s="1"/>
  <c r="AJ25" i="24"/>
  <c r="AK25" i="24" s="1"/>
  <c r="AJ24" i="24"/>
  <c r="AK24" i="24" s="1"/>
  <c r="AJ23" i="24"/>
  <c r="AK23" i="24" s="1"/>
  <c r="AJ22" i="24"/>
  <c r="AK22" i="24" s="1"/>
  <c r="AJ21" i="24"/>
  <c r="AK21" i="24" s="1"/>
  <c r="AJ20" i="24"/>
  <c r="AK20" i="24" s="1"/>
  <c r="AJ19" i="24"/>
  <c r="AK19" i="24" s="1"/>
  <c r="AJ18" i="24"/>
  <c r="AK18" i="24" s="1"/>
  <c r="AJ17" i="24"/>
  <c r="AK17" i="24" s="1"/>
  <c r="AJ16" i="24"/>
  <c r="AK16" i="24" s="1"/>
  <c r="AJ15" i="24"/>
  <c r="AK15" i="24" s="1"/>
  <c r="AJ14" i="24"/>
  <c r="AK14" i="24" s="1"/>
  <c r="AJ13" i="24"/>
  <c r="AK13" i="24" s="1"/>
  <c r="AJ12" i="24"/>
  <c r="AK12" i="24" s="1"/>
  <c r="AJ11" i="24"/>
  <c r="AK11" i="24" s="1"/>
  <c r="AJ10" i="24"/>
  <c r="AK10" i="24" s="1"/>
  <c r="AJ9" i="24"/>
  <c r="AK9" i="24" s="1"/>
  <c r="AJ8" i="24"/>
  <c r="AK8" i="24" s="1"/>
  <c r="AJ7" i="24"/>
  <c r="AK7" i="24" s="1"/>
  <c r="AJ6" i="24"/>
  <c r="AK6" i="24" s="1"/>
  <c r="AJ5" i="24"/>
  <c r="AK5" i="24" s="1"/>
  <c r="AJ4" i="24"/>
  <c r="AK4" i="24" s="1"/>
  <c r="AJ3" i="24"/>
  <c r="AK3" i="24" s="1"/>
  <c r="BD25" i="24"/>
  <c r="BE25" i="24" s="1"/>
  <c r="BD24" i="24"/>
  <c r="BE24" i="24" s="1"/>
  <c r="BD23" i="24"/>
  <c r="BE23" i="24" s="1"/>
  <c r="BD22" i="24"/>
  <c r="BE22" i="24" s="1"/>
  <c r="BD21" i="24"/>
  <c r="BE21" i="24" s="1"/>
  <c r="BD20" i="24"/>
  <c r="BE20" i="24" s="1"/>
  <c r="BD19" i="24"/>
  <c r="BE19" i="24" s="1"/>
  <c r="BD18" i="24"/>
  <c r="BE18" i="24" s="1"/>
  <c r="BD17" i="24"/>
  <c r="BE17" i="24" s="1"/>
  <c r="BD16" i="24"/>
  <c r="BE16" i="24" s="1"/>
  <c r="BD15" i="24"/>
  <c r="BE15" i="24" s="1"/>
  <c r="BD14" i="24"/>
  <c r="BE14" i="24" s="1"/>
  <c r="BD13" i="24"/>
  <c r="BE13" i="24" s="1"/>
  <c r="BD12" i="24"/>
  <c r="BE12" i="24" s="1"/>
  <c r="BD11" i="24"/>
  <c r="BE11" i="24" s="1"/>
  <c r="BD10" i="24"/>
  <c r="BE10" i="24" s="1"/>
  <c r="BD9" i="24"/>
  <c r="BE9" i="24" s="1"/>
  <c r="BD8" i="24"/>
  <c r="BE8" i="24" s="1"/>
  <c r="BD7" i="24"/>
  <c r="BE7" i="24" s="1"/>
  <c r="BD6" i="24"/>
  <c r="BE6" i="24" s="1"/>
  <c r="BD5" i="24"/>
  <c r="BE5" i="24" s="1"/>
  <c r="BD4" i="24"/>
  <c r="BE4" i="24" s="1"/>
  <c r="BD3" i="24"/>
  <c r="BE3" i="24" s="1"/>
  <c r="BB2" i="24"/>
  <c r="AV4" i="24"/>
  <c r="AW4" i="24" s="1"/>
  <c r="AV8" i="24"/>
  <c r="AW8" i="24" s="1"/>
  <c r="AV12" i="24"/>
  <c r="AW12" i="24" s="1"/>
  <c r="AV16" i="24"/>
  <c r="AW16" i="24" s="1"/>
  <c r="BH3" i="26"/>
  <c r="BI3" i="26" s="1"/>
  <c r="BH4" i="26"/>
  <c r="BI4" i="26" s="1"/>
  <c r="BH5" i="26"/>
  <c r="BI5" i="26" s="1"/>
  <c r="BH6" i="26"/>
  <c r="BI6" i="26" s="1"/>
  <c r="BH7" i="26"/>
  <c r="BI7" i="26" s="1"/>
  <c r="BH8" i="26"/>
  <c r="BI8" i="26" s="1"/>
  <c r="BH9" i="26"/>
  <c r="BI9" i="26" s="1"/>
  <c r="BH10" i="26"/>
  <c r="BI10" i="26" s="1"/>
  <c r="BH11" i="26"/>
  <c r="BI11" i="26" s="1"/>
  <c r="BH12" i="26"/>
  <c r="BI12" i="26" s="1"/>
  <c r="BH13" i="26"/>
  <c r="BI13" i="26" s="1"/>
  <c r="BH14" i="26"/>
  <c r="BI14" i="26" s="1"/>
  <c r="BH15" i="26"/>
  <c r="BI15" i="26" s="1"/>
  <c r="BH16" i="26"/>
  <c r="BI16" i="26" s="1"/>
  <c r="BH17" i="26"/>
  <c r="BI17" i="26" s="1"/>
  <c r="BH18" i="26"/>
  <c r="BI18" i="26" s="1"/>
  <c r="BH19" i="26"/>
  <c r="BI19" i="26" s="1"/>
  <c r="BH20" i="26"/>
  <c r="BI20" i="26" s="1"/>
  <c r="BH21" i="26"/>
  <c r="BI21" i="26" s="1"/>
  <c r="BH22" i="26"/>
  <c r="BI22" i="26" s="1"/>
  <c r="BH23" i="26"/>
  <c r="BI23" i="26" s="1"/>
  <c r="BH24" i="26"/>
  <c r="BI24" i="26" s="1"/>
  <c r="AH2" i="24"/>
  <c r="AT2" i="24"/>
  <c r="AV25" i="24"/>
  <c r="AW25" i="24" s="1"/>
  <c r="AV24" i="24"/>
  <c r="AW24" i="24" s="1"/>
  <c r="BH25" i="24"/>
  <c r="BI25" i="24" s="1"/>
  <c r="AV5" i="24"/>
  <c r="AW5" i="24" s="1"/>
  <c r="AV9" i="24"/>
  <c r="AW9" i="24" s="1"/>
  <c r="AV13" i="24"/>
  <c r="AW13" i="24" s="1"/>
  <c r="AV14" i="24"/>
  <c r="AW14" i="24" s="1"/>
  <c r="AV19" i="24"/>
  <c r="AW19" i="24" s="1"/>
  <c r="AV23" i="24"/>
  <c r="AW23" i="24" s="1"/>
  <c r="AR21" i="23"/>
  <c r="AS21" i="23" s="1"/>
  <c r="AR20" i="23"/>
  <c r="AS20" i="23" s="1"/>
  <c r="AR19" i="23"/>
  <c r="AS19" i="23" s="1"/>
  <c r="AR18" i="23"/>
  <c r="AS18" i="23" s="1"/>
  <c r="AR17" i="23"/>
  <c r="AS17" i="23" s="1"/>
  <c r="AR16" i="23"/>
  <c r="AS16" i="23" s="1"/>
  <c r="AR15" i="23"/>
  <c r="AS15" i="23" s="1"/>
  <c r="AR14" i="23"/>
  <c r="AS14" i="23" s="1"/>
  <c r="AR13" i="23"/>
  <c r="AS13" i="23" s="1"/>
  <c r="AR12" i="23"/>
  <c r="AS12" i="23" s="1"/>
  <c r="AR11" i="23"/>
  <c r="AS11" i="23" s="1"/>
  <c r="AR10" i="23"/>
  <c r="AS10" i="23" s="1"/>
  <c r="AR9" i="23"/>
  <c r="AS9" i="23" s="1"/>
  <c r="AR8" i="23"/>
  <c r="AS8" i="23" s="1"/>
  <c r="AR7" i="23"/>
  <c r="AS7" i="23" s="1"/>
  <c r="AR6" i="23"/>
  <c r="AS6" i="23" s="1"/>
  <c r="AR5" i="23"/>
  <c r="AS5" i="23" s="1"/>
  <c r="AR4" i="23"/>
  <c r="AS4" i="23" s="1"/>
  <c r="AR3" i="23"/>
  <c r="AS3" i="23" s="1"/>
  <c r="AP2" i="23"/>
  <c r="AJ6" i="23"/>
  <c r="AK6" i="23" s="1"/>
  <c r="AJ10" i="23"/>
  <c r="AK10" i="23" s="1"/>
  <c r="AJ14" i="23"/>
  <c r="AK14" i="23" s="1"/>
  <c r="AR22" i="23"/>
  <c r="AS22" i="23" s="1"/>
  <c r="AJ25" i="23"/>
  <c r="AK25" i="23" s="1"/>
  <c r="AJ24" i="23"/>
  <c r="AK24" i="23" s="1"/>
  <c r="AJ23" i="23"/>
  <c r="AK23" i="23" s="1"/>
  <c r="AJ22" i="23"/>
  <c r="AK22" i="23" s="1"/>
  <c r="AH2" i="23"/>
  <c r="AJ5" i="23"/>
  <c r="AK5" i="23" s="1"/>
  <c r="AJ9" i="23"/>
  <c r="AK9" i="23" s="1"/>
  <c r="AJ13" i="23"/>
  <c r="AK13" i="23" s="1"/>
  <c r="AJ17" i="23"/>
  <c r="AK17" i="23" s="1"/>
  <c r="AJ21" i="23"/>
  <c r="AK21" i="23" s="1"/>
  <c r="AR23" i="23"/>
  <c r="AS23" i="23" s="1"/>
  <c r="AJ4" i="23"/>
  <c r="AK4" i="23" s="1"/>
  <c r="AJ8" i="23"/>
  <c r="AK8" i="23" s="1"/>
  <c r="AJ12" i="23"/>
  <c r="AK12" i="23" s="1"/>
  <c r="AJ16" i="23"/>
  <c r="AK16" i="23" s="1"/>
  <c r="AJ20" i="23"/>
  <c r="AK20" i="23" s="1"/>
  <c r="AR24" i="23"/>
  <c r="AS24" i="23" s="1"/>
  <c r="BH3" i="23"/>
  <c r="BI3" i="23" s="1"/>
  <c r="BH4" i="23"/>
  <c r="BI4" i="23" s="1"/>
  <c r="BH5" i="23"/>
  <c r="BI5" i="23" s="1"/>
  <c r="BH6" i="23"/>
  <c r="BI6" i="23" s="1"/>
  <c r="BH7" i="23"/>
  <c r="BI7" i="23" s="1"/>
  <c r="BH8" i="23"/>
  <c r="BI8" i="23" s="1"/>
  <c r="BH9" i="23"/>
  <c r="BI9" i="23" s="1"/>
  <c r="BH10" i="23"/>
  <c r="BI10" i="23" s="1"/>
  <c r="BH11" i="23"/>
  <c r="BI11" i="23" s="1"/>
  <c r="BH12" i="23"/>
  <c r="BI12" i="23" s="1"/>
  <c r="BH13" i="23"/>
  <c r="BI13" i="23" s="1"/>
  <c r="BH14" i="23"/>
  <c r="BI14" i="23" s="1"/>
  <c r="BH15" i="23"/>
  <c r="BI15" i="23" s="1"/>
  <c r="BH16" i="23"/>
  <c r="BI16" i="23" s="1"/>
  <c r="BH17" i="23"/>
  <c r="BI17" i="23" s="1"/>
  <c r="BH18" i="23"/>
  <c r="BI18" i="23" s="1"/>
  <c r="BH19" i="23"/>
  <c r="BI19" i="23" s="1"/>
  <c r="BH20" i="23"/>
  <c r="BI20" i="23" s="1"/>
  <c r="BH21" i="23"/>
  <c r="BI21" i="23" s="1"/>
  <c r="AZ22" i="23"/>
  <c r="BA22" i="23" s="1"/>
  <c r="AZ23" i="23"/>
  <c r="BA23" i="23" s="1"/>
  <c r="AZ24" i="23"/>
  <c r="BA24" i="23" s="1"/>
  <c r="AZ25" i="23"/>
  <c r="BA25" i="23" s="1"/>
  <c r="BH3" i="24"/>
  <c r="BI3" i="24" s="1"/>
  <c r="BH4" i="24"/>
  <c r="BI4" i="24" s="1"/>
  <c r="BH5" i="24"/>
  <c r="BI5" i="24" s="1"/>
  <c r="BH6" i="24"/>
  <c r="BI6" i="24" s="1"/>
  <c r="BH7" i="24"/>
  <c r="BI7" i="24" s="1"/>
  <c r="BH8" i="24"/>
  <c r="BI8" i="24" s="1"/>
  <c r="BH9" i="24"/>
  <c r="BI9" i="24" s="1"/>
  <c r="BH10" i="24"/>
  <c r="BI10" i="24" s="1"/>
  <c r="BH11" i="24"/>
  <c r="BI11" i="24" s="1"/>
  <c r="BH12" i="24"/>
  <c r="BI12" i="24" s="1"/>
  <c r="BH13" i="24"/>
  <c r="BI13" i="24" s="1"/>
  <c r="BH14" i="24"/>
  <c r="BI14" i="24" s="1"/>
  <c r="BH15" i="24"/>
  <c r="BI15" i="24" s="1"/>
  <c r="BH16" i="24"/>
  <c r="BI16" i="24" s="1"/>
  <c r="BH17" i="24"/>
  <c r="BI17" i="24" s="1"/>
  <c r="BH18" i="24"/>
  <c r="BI18" i="24" s="1"/>
  <c r="BH19" i="24"/>
  <c r="BI19" i="24" s="1"/>
  <c r="BH20" i="24"/>
  <c r="BI20" i="24" s="1"/>
  <c r="BH21" i="24"/>
  <c r="BI21" i="24" s="1"/>
  <c r="BH22" i="24"/>
  <c r="BI22" i="24" s="1"/>
  <c r="BH23" i="24"/>
  <c r="BI23" i="24" s="1"/>
  <c r="BH24" i="24"/>
  <c r="BI24" i="24" s="1"/>
  <c r="AX2" i="23"/>
  <c r="BF2" i="23"/>
  <c r="AZ3" i="23"/>
  <c r="BA3" i="23" s="1"/>
  <c r="AZ4" i="23"/>
  <c r="BA4" i="23" s="1"/>
  <c r="AZ5" i="23"/>
  <c r="BA5" i="23" s="1"/>
  <c r="AZ6" i="23"/>
  <c r="BA6" i="23" s="1"/>
  <c r="AZ7" i="23"/>
  <c r="BA7" i="23" s="1"/>
  <c r="AZ8" i="23"/>
  <c r="BA8" i="23" s="1"/>
  <c r="AZ9" i="23"/>
  <c r="BA9" i="23" s="1"/>
  <c r="AZ10" i="23"/>
  <c r="BA10" i="23" s="1"/>
  <c r="AZ11" i="23"/>
  <c r="BA11" i="23" s="1"/>
  <c r="AZ12" i="23"/>
  <c r="BA12" i="23" s="1"/>
  <c r="AZ13" i="23"/>
  <c r="BA13" i="23" s="1"/>
  <c r="AZ14" i="23"/>
  <c r="BA14" i="23" s="1"/>
  <c r="AZ15" i="23"/>
  <c r="BA15" i="23" s="1"/>
  <c r="AZ16" i="23"/>
  <c r="BA16" i="23" s="1"/>
  <c r="AZ17" i="23"/>
  <c r="BA17" i="23" s="1"/>
  <c r="AZ18" i="23"/>
  <c r="BA18" i="23" s="1"/>
  <c r="AZ19" i="23"/>
  <c r="BA19" i="23" s="1"/>
  <c r="AZ20" i="23"/>
  <c r="BA20" i="23" s="1"/>
  <c r="BH22" i="23"/>
  <c r="BI22" i="23" s="1"/>
  <c r="BH23" i="23"/>
  <c r="BI23" i="23" s="1"/>
  <c r="BH24" i="23"/>
  <c r="BI24" i="23" s="1"/>
  <c r="AV25" i="23"/>
  <c r="AW25" i="23" s="1"/>
  <c r="BD25" i="23"/>
  <c r="BE25" i="23" s="1"/>
  <c r="AV25" i="22"/>
  <c r="AW25" i="22" s="1"/>
  <c r="AV24" i="22"/>
  <c r="AW24" i="22" s="1"/>
  <c r="AV23" i="22"/>
  <c r="AW23" i="22" s="1"/>
  <c r="AV22" i="22"/>
  <c r="AW22" i="22" s="1"/>
  <c r="AV21" i="22"/>
  <c r="AW21" i="22" s="1"/>
  <c r="AV20" i="22"/>
  <c r="AW20" i="22" s="1"/>
  <c r="AV19" i="22"/>
  <c r="AW19" i="22" s="1"/>
  <c r="AV18" i="22"/>
  <c r="AW18" i="22" s="1"/>
  <c r="AV17" i="22"/>
  <c r="AW17" i="22" s="1"/>
  <c r="AV16" i="22"/>
  <c r="AW16" i="22" s="1"/>
  <c r="AV15" i="22"/>
  <c r="AW15" i="22" s="1"/>
  <c r="AV14" i="22"/>
  <c r="AW14" i="22" s="1"/>
  <c r="AV13" i="22"/>
  <c r="AW13" i="22" s="1"/>
  <c r="AV12" i="22"/>
  <c r="AW12" i="22" s="1"/>
  <c r="AV11" i="22"/>
  <c r="AW11" i="22" s="1"/>
  <c r="AV10" i="22"/>
  <c r="AW10" i="22" s="1"/>
  <c r="AV9" i="22"/>
  <c r="AW9" i="22" s="1"/>
  <c r="AV8" i="22"/>
  <c r="AW8" i="22" s="1"/>
  <c r="AV7" i="22"/>
  <c r="AW7" i="22" s="1"/>
  <c r="AV6" i="22"/>
  <c r="AW6" i="22" s="1"/>
  <c r="AV5" i="22"/>
  <c r="AW5" i="22" s="1"/>
  <c r="AV4" i="22"/>
  <c r="AW4" i="22" s="1"/>
  <c r="AV3" i="22"/>
  <c r="AW3" i="22" s="1"/>
  <c r="BD25" i="22"/>
  <c r="BE25" i="22" s="1"/>
  <c r="AR3" i="22"/>
  <c r="AS3" i="22" s="1"/>
  <c r="AR4" i="22"/>
  <c r="AS4" i="22" s="1"/>
  <c r="AR5" i="22"/>
  <c r="AS5" i="22" s="1"/>
  <c r="AR6" i="22"/>
  <c r="AS6" i="22" s="1"/>
  <c r="AR7" i="22"/>
  <c r="AS7" i="22" s="1"/>
  <c r="AR8" i="22"/>
  <c r="AS8" i="22" s="1"/>
  <c r="AR9" i="22"/>
  <c r="AS9" i="22" s="1"/>
  <c r="AR10" i="22"/>
  <c r="AS10" i="22" s="1"/>
  <c r="AR11" i="22"/>
  <c r="AS11" i="22" s="1"/>
  <c r="AR12" i="22"/>
  <c r="AS12" i="22" s="1"/>
  <c r="AR13" i="22"/>
  <c r="AS13" i="22" s="1"/>
  <c r="AR14" i="22"/>
  <c r="AS14" i="22" s="1"/>
  <c r="AR15" i="22"/>
  <c r="AS15" i="22" s="1"/>
  <c r="AR16" i="22"/>
  <c r="AS16" i="22" s="1"/>
  <c r="AR17" i="22"/>
  <c r="AS17" i="22" s="1"/>
  <c r="AR18" i="22"/>
  <c r="AS18" i="22" s="1"/>
  <c r="AR19" i="22"/>
  <c r="AS19" i="22" s="1"/>
  <c r="AR20" i="22"/>
  <c r="AS20" i="22" s="1"/>
  <c r="AR21" i="22"/>
  <c r="AS21" i="22" s="1"/>
  <c r="AJ25" i="21"/>
  <c r="AK25" i="21" s="1"/>
  <c r="AJ24" i="21"/>
  <c r="AK24" i="21" s="1"/>
  <c r="AJ23" i="21"/>
  <c r="AK23" i="21" s="1"/>
  <c r="AJ22" i="21"/>
  <c r="AK22" i="21" s="1"/>
  <c r="AJ21" i="21"/>
  <c r="AK21" i="21" s="1"/>
  <c r="AJ20" i="21"/>
  <c r="AK20" i="21" s="1"/>
  <c r="AJ19" i="21"/>
  <c r="AK19" i="21" s="1"/>
  <c r="AJ18" i="21"/>
  <c r="AK18" i="21" s="1"/>
  <c r="AJ17" i="21"/>
  <c r="AK17" i="21" s="1"/>
  <c r="AJ16" i="21"/>
  <c r="AK16" i="21" s="1"/>
  <c r="AJ15" i="21"/>
  <c r="AK15" i="21" s="1"/>
  <c r="AJ14" i="21"/>
  <c r="AK14" i="21" s="1"/>
  <c r="AJ13" i="21"/>
  <c r="AK13" i="21" s="1"/>
  <c r="AJ12" i="21"/>
  <c r="AK12" i="21" s="1"/>
  <c r="AJ11" i="21"/>
  <c r="AK11" i="21" s="1"/>
  <c r="AJ10" i="21"/>
  <c r="AK10" i="21" s="1"/>
  <c r="AJ9" i="21"/>
  <c r="AK9" i="21" s="1"/>
  <c r="AJ8" i="21"/>
  <c r="AK8" i="21" s="1"/>
  <c r="AJ7" i="21"/>
  <c r="AK7" i="21" s="1"/>
  <c r="AJ6" i="21"/>
  <c r="AK6" i="21" s="1"/>
  <c r="AJ5" i="21"/>
  <c r="AK5" i="21" s="1"/>
  <c r="AJ4" i="21"/>
  <c r="AK4" i="21" s="1"/>
  <c r="AJ3" i="21"/>
  <c r="AK3" i="21" s="1"/>
  <c r="AH2" i="21"/>
  <c r="AZ25" i="21"/>
  <c r="BA25" i="21" s="1"/>
  <c r="AZ24" i="21"/>
  <c r="BA24" i="21" s="1"/>
  <c r="AZ23" i="21"/>
  <c r="BA23" i="21" s="1"/>
  <c r="AZ22" i="21"/>
  <c r="BA22" i="21" s="1"/>
  <c r="AZ21" i="21"/>
  <c r="BA21" i="21" s="1"/>
  <c r="AZ20" i="21"/>
  <c r="BA20" i="21" s="1"/>
  <c r="AZ19" i="21"/>
  <c r="BA19" i="21" s="1"/>
  <c r="AZ18" i="21"/>
  <c r="BA18" i="21" s="1"/>
  <c r="AZ17" i="21"/>
  <c r="BA17" i="21" s="1"/>
  <c r="AZ16" i="21"/>
  <c r="BA16" i="21" s="1"/>
  <c r="AZ15" i="21"/>
  <c r="BA15" i="21" s="1"/>
  <c r="AZ14" i="21"/>
  <c r="BA14" i="21" s="1"/>
  <c r="AZ13" i="21"/>
  <c r="BA13" i="21" s="1"/>
  <c r="AZ12" i="21"/>
  <c r="BA12" i="21" s="1"/>
  <c r="AZ11" i="21"/>
  <c r="BA11" i="21" s="1"/>
  <c r="AZ10" i="21"/>
  <c r="BA10" i="21" s="1"/>
  <c r="AZ9" i="21"/>
  <c r="BA9" i="21" s="1"/>
  <c r="AZ8" i="21"/>
  <c r="BA8" i="21" s="1"/>
  <c r="AZ7" i="21"/>
  <c r="BA7" i="21" s="1"/>
  <c r="AZ6" i="21"/>
  <c r="BA6" i="21" s="1"/>
  <c r="AZ5" i="21"/>
  <c r="BA5" i="21" s="1"/>
  <c r="AZ4" i="21"/>
  <c r="BA4" i="21" s="1"/>
  <c r="AZ3" i="21"/>
  <c r="BA3" i="21" s="1"/>
  <c r="AX2" i="21"/>
  <c r="AV3" i="23"/>
  <c r="AW3" i="23" s="1"/>
  <c r="BD3" i="23"/>
  <c r="BE3" i="23" s="1"/>
  <c r="AV4" i="23"/>
  <c r="AW4" i="23" s="1"/>
  <c r="BD4" i="23"/>
  <c r="BE4" i="23" s="1"/>
  <c r="AV5" i="23"/>
  <c r="AW5" i="23" s="1"/>
  <c r="BD5" i="23"/>
  <c r="BE5" i="23" s="1"/>
  <c r="AV6" i="23"/>
  <c r="AW6" i="23" s="1"/>
  <c r="BD6" i="23"/>
  <c r="BE6" i="23" s="1"/>
  <c r="AV7" i="23"/>
  <c r="AW7" i="23" s="1"/>
  <c r="BD7" i="23"/>
  <c r="BE7" i="23" s="1"/>
  <c r="AV8" i="23"/>
  <c r="AW8" i="23" s="1"/>
  <c r="BD8" i="23"/>
  <c r="BE8" i="23" s="1"/>
  <c r="AV9" i="23"/>
  <c r="AW9" i="23" s="1"/>
  <c r="BD9" i="23"/>
  <c r="BE9" i="23" s="1"/>
  <c r="AV10" i="23"/>
  <c r="AW10" i="23" s="1"/>
  <c r="BD10" i="23"/>
  <c r="BE10" i="23" s="1"/>
  <c r="AV11" i="23"/>
  <c r="AW11" i="23" s="1"/>
  <c r="BD11" i="23"/>
  <c r="BE11" i="23" s="1"/>
  <c r="AV12" i="23"/>
  <c r="AW12" i="23" s="1"/>
  <c r="BD12" i="23"/>
  <c r="BE12" i="23" s="1"/>
  <c r="AV13" i="23"/>
  <c r="AW13" i="23" s="1"/>
  <c r="BD13" i="23"/>
  <c r="BE13" i="23" s="1"/>
  <c r="AV14" i="23"/>
  <c r="AW14" i="23" s="1"/>
  <c r="BD14" i="23"/>
  <c r="BE14" i="23" s="1"/>
  <c r="AV15" i="23"/>
  <c r="AW15" i="23" s="1"/>
  <c r="BD15" i="23"/>
  <c r="BE15" i="23" s="1"/>
  <c r="AV16" i="23"/>
  <c r="AW16" i="23" s="1"/>
  <c r="BD16" i="23"/>
  <c r="BE16" i="23" s="1"/>
  <c r="AV17" i="23"/>
  <c r="AW17" i="23" s="1"/>
  <c r="BD17" i="23"/>
  <c r="BE17" i="23" s="1"/>
  <c r="AV18" i="23"/>
  <c r="AW18" i="23" s="1"/>
  <c r="BD18" i="23"/>
  <c r="BE18" i="23" s="1"/>
  <c r="AV19" i="23"/>
  <c r="AW19" i="23" s="1"/>
  <c r="BD19" i="23"/>
  <c r="BE19" i="23" s="1"/>
  <c r="AV20" i="23"/>
  <c r="AW20" i="23" s="1"/>
  <c r="BD20" i="23"/>
  <c r="BE20" i="23" s="1"/>
  <c r="AV21" i="23"/>
  <c r="AW21" i="23" s="1"/>
  <c r="BD21" i="23"/>
  <c r="BE21" i="23" s="1"/>
  <c r="AV22" i="23"/>
  <c r="AW22" i="23" s="1"/>
  <c r="BD22" i="23"/>
  <c r="BE22" i="23" s="1"/>
  <c r="AV23" i="23"/>
  <c r="AW23" i="23" s="1"/>
  <c r="BD23" i="23"/>
  <c r="BE23" i="23" s="1"/>
  <c r="AV24" i="23"/>
  <c r="AW24" i="23" s="1"/>
  <c r="BD24" i="23"/>
  <c r="BE24" i="23" s="1"/>
  <c r="AT2" i="22"/>
  <c r="AJ3" i="22"/>
  <c r="AK3" i="22" s="1"/>
  <c r="AJ4" i="22"/>
  <c r="AK4" i="22" s="1"/>
  <c r="AJ5" i="22"/>
  <c r="AK5" i="22" s="1"/>
  <c r="AJ6" i="22"/>
  <c r="AK6" i="22" s="1"/>
  <c r="AJ7" i="22"/>
  <c r="AK7" i="22" s="1"/>
  <c r="AJ8" i="22"/>
  <c r="AK8" i="22" s="1"/>
  <c r="AJ9" i="22"/>
  <c r="AK9" i="22" s="1"/>
  <c r="AJ10" i="22"/>
  <c r="AK10" i="22" s="1"/>
  <c r="AJ11" i="22"/>
  <c r="AK11" i="22" s="1"/>
  <c r="AJ12" i="22"/>
  <c r="AK12" i="22" s="1"/>
  <c r="AJ13" i="22"/>
  <c r="AK13" i="22" s="1"/>
  <c r="AJ14" i="22"/>
  <c r="AK14" i="22" s="1"/>
  <c r="AJ15" i="22"/>
  <c r="AK15" i="22" s="1"/>
  <c r="AJ16" i="22"/>
  <c r="AK16" i="22" s="1"/>
  <c r="AJ17" i="22"/>
  <c r="AK17" i="22" s="1"/>
  <c r="AJ18" i="22"/>
  <c r="AK18" i="22" s="1"/>
  <c r="AJ19" i="22"/>
  <c r="AK19" i="22" s="1"/>
  <c r="AJ20" i="22"/>
  <c r="AK20" i="22" s="1"/>
  <c r="AJ21" i="22"/>
  <c r="AK21" i="22" s="1"/>
  <c r="BD25" i="21"/>
  <c r="BE25" i="21" s="1"/>
  <c r="AJ25" i="22"/>
  <c r="AK25" i="22" s="1"/>
  <c r="AJ24" i="22"/>
  <c r="AK24" i="22" s="1"/>
  <c r="AJ23" i="22"/>
  <c r="AK23" i="22" s="1"/>
  <c r="AR25" i="22"/>
  <c r="AS25" i="22" s="1"/>
  <c r="AR24" i="22"/>
  <c r="AS24" i="22" s="1"/>
  <c r="AR23" i="22"/>
  <c r="AS23" i="22" s="1"/>
  <c r="AZ25" i="22"/>
  <c r="BA25" i="22" s="1"/>
  <c r="AZ24" i="22"/>
  <c r="BA24" i="22" s="1"/>
  <c r="AZ23" i="22"/>
  <c r="BA23" i="22" s="1"/>
  <c r="BH25" i="22"/>
  <c r="BI25" i="22" s="1"/>
  <c r="BH24" i="22"/>
  <c r="BI24" i="22" s="1"/>
  <c r="BH23" i="22"/>
  <c r="BI23" i="22" s="1"/>
  <c r="BH3" i="22"/>
  <c r="BI3" i="22" s="1"/>
  <c r="BH4" i="22"/>
  <c r="BI4" i="22" s="1"/>
  <c r="BH5" i="22"/>
  <c r="BI5" i="22" s="1"/>
  <c r="BH6" i="22"/>
  <c r="BI6" i="22" s="1"/>
  <c r="BH7" i="22"/>
  <c r="BI7" i="22" s="1"/>
  <c r="BH8" i="22"/>
  <c r="BI8" i="22" s="1"/>
  <c r="BH9" i="22"/>
  <c r="BI9" i="22" s="1"/>
  <c r="BH10" i="22"/>
  <c r="BI10" i="22" s="1"/>
  <c r="BH11" i="22"/>
  <c r="BI11" i="22" s="1"/>
  <c r="BH12" i="22"/>
  <c r="BI12" i="22" s="1"/>
  <c r="BH13" i="22"/>
  <c r="BI13" i="22" s="1"/>
  <c r="BH14" i="22"/>
  <c r="BI14" i="22" s="1"/>
  <c r="BH15" i="22"/>
  <c r="BI15" i="22" s="1"/>
  <c r="BH16" i="22"/>
  <c r="BI16" i="22" s="1"/>
  <c r="BH17" i="22"/>
  <c r="BI17" i="22" s="1"/>
  <c r="BH18" i="22"/>
  <c r="BI18" i="22" s="1"/>
  <c r="BH19" i="22"/>
  <c r="BI19" i="22" s="1"/>
  <c r="BH20" i="22"/>
  <c r="BI20" i="22" s="1"/>
  <c r="BH21" i="22"/>
  <c r="BI21" i="22" s="1"/>
  <c r="BH22" i="22"/>
  <c r="BI22" i="22" s="1"/>
  <c r="AR25" i="21"/>
  <c r="AS25" i="21" s="1"/>
  <c r="AR24" i="21"/>
  <c r="AS24" i="21" s="1"/>
  <c r="AR23" i="21"/>
  <c r="AS23" i="21" s="1"/>
  <c r="AR22" i="21"/>
  <c r="AS22" i="21" s="1"/>
  <c r="AR21" i="21"/>
  <c r="AS21" i="21" s="1"/>
  <c r="AR20" i="21"/>
  <c r="AS20" i="21" s="1"/>
  <c r="AR19" i="21"/>
  <c r="AS19" i="21" s="1"/>
  <c r="AR18" i="21"/>
  <c r="AS18" i="21" s="1"/>
  <c r="AR17" i="21"/>
  <c r="AS17" i="21" s="1"/>
  <c r="AR16" i="21"/>
  <c r="AS16" i="21" s="1"/>
  <c r="AR15" i="21"/>
  <c r="AS15" i="21" s="1"/>
  <c r="AR14" i="21"/>
  <c r="AS14" i="21" s="1"/>
  <c r="AR13" i="21"/>
  <c r="AS13" i="21" s="1"/>
  <c r="AR12" i="21"/>
  <c r="AS12" i="21" s="1"/>
  <c r="AR11" i="21"/>
  <c r="AS11" i="21" s="1"/>
  <c r="AR10" i="21"/>
  <c r="AS10" i="21" s="1"/>
  <c r="AR9" i="21"/>
  <c r="AS9" i="21" s="1"/>
  <c r="AR8" i="21"/>
  <c r="AS8" i="21" s="1"/>
  <c r="AR7" i="21"/>
  <c r="AS7" i="21" s="1"/>
  <c r="AR6" i="21"/>
  <c r="AS6" i="21" s="1"/>
  <c r="AR5" i="21"/>
  <c r="AS5" i="21" s="1"/>
  <c r="AR4" i="21"/>
  <c r="AS4" i="21" s="1"/>
  <c r="AR3" i="21"/>
  <c r="AS3" i="21" s="1"/>
  <c r="AP2" i="21"/>
  <c r="BD3" i="21"/>
  <c r="BE3" i="21" s="1"/>
  <c r="BD4" i="21"/>
  <c r="BE4" i="21" s="1"/>
  <c r="BD5" i="21"/>
  <c r="BE5" i="21" s="1"/>
  <c r="BD6" i="21"/>
  <c r="BE6" i="21" s="1"/>
  <c r="BD7" i="21"/>
  <c r="BE7" i="21" s="1"/>
  <c r="BD8" i="21"/>
  <c r="BE8" i="21" s="1"/>
  <c r="BD9" i="21"/>
  <c r="BE9" i="21" s="1"/>
  <c r="BD10" i="21"/>
  <c r="BE10" i="21" s="1"/>
  <c r="BD11" i="21"/>
  <c r="BE11" i="21" s="1"/>
  <c r="BD12" i="21"/>
  <c r="BE12" i="21" s="1"/>
  <c r="BD13" i="21"/>
  <c r="BE13" i="21" s="1"/>
  <c r="BD14" i="21"/>
  <c r="BE14" i="21" s="1"/>
  <c r="BD15" i="21"/>
  <c r="BE15" i="21" s="1"/>
  <c r="BD16" i="21"/>
  <c r="BE16" i="21" s="1"/>
  <c r="BD17" i="21"/>
  <c r="BE17" i="21" s="1"/>
  <c r="BD18" i="21"/>
  <c r="BE18" i="21" s="1"/>
  <c r="BD19" i="21"/>
  <c r="BE19" i="21" s="1"/>
  <c r="BD20" i="21"/>
  <c r="BE20" i="21" s="1"/>
  <c r="BD21" i="21"/>
  <c r="BE21" i="21" s="1"/>
  <c r="BD22" i="21"/>
  <c r="BE22" i="21" s="1"/>
  <c r="BD23" i="21"/>
  <c r="BE23" i="21" s="1"/>
  <c r="BD24" i="21"/>
  <c r="BE24" i="21" s="1"/>
  <c r="BD3" i="22"/>
  <c r="BE3" i="22" s="1"/>
  <c r="BD4" i="22"/>
  <c r="BE4" i="22" s="1"/>
  <c r="BD5" i="22"/>
  <c r="BE5" i="22" s="1"/>
  <c r="BD6" i="22"/>
  <c r="BE6" i="22" s="1"/>
  <c r="BD7" i="22"/>
  <c r="BE7" i="22" s="1"/>
  <c r="BD8" i="22"/>
  <c r="BE8" i="22" s="1"/>
  <c r="BD9" i="22"/>
  <c r="BE9" i="22" s="1"/>
  <c r="BD10" i="22"/>
  <c r="BE10" i="22" s="1"/>
  <c r="BD11" i="22"/>
  <c r="BE11" i="22" s="1"/>
  <c r="BD12" i="22"/>
  <c r="BE12" i="22" s="1"/>
  <c r="BD13" i="22"/>
  <c r="BE13" i="22" s="1"/>
  <c r="BD14" i="22"/>
  <c r="BE14" i="22" s="1"/>
  <c r="BD15" i="22"/>
  <c r="BE15" i="22" s="1"/>
  <c r="BD16" i="22"/>
  <c r="BE16" i="22" s="1"/>
  <c r="BD17" i="22"/>
  <c r="BE17" i="22" s="1"/>
  <c r="BD18" i="22"/>
  <c r="BE18" i="22" s="1"/>
  <c r="BD19" i="22"/>
  <c r="BE19" i="22" s="1"/>
  <c r="BD20" i="22"/>
  <c r="BE20" i="22" s="1"/>
  <c r="BD21" i="22"/>
  <c r="BE21" i="22" s="1"/>
  <c r="BD22" i="22"/>
  <c r="BE22" i="22" s="1"/>
  <c r="BD23" i="22"/>
  <c r="BE23" i="22" s="1"/>
  <c r="BD24" i="22"/>
  <c r="BE24" i="22" s="1"/>
  <c r="BB2" i="21"/>
  <c r="BH25" i="21"/>
  <c r="BI25" i="21" s="1"/>
  <c r="BH24" i="21"/>
  <c r="BI24" i="21" s="1"/>
  <c r="BH23" i="21"/>
  <c r="BI23" i="21" s="1"/>
  <c r="BH22" i="21"/>
  <c r="BI22" i="21" s="1"/>
  <c r="BH21" i="21"/>
  <c r="BI21" i="21" s="1"/>
  <c r="BH20" i="21"/>
  <c r="BI20" i="21" s="1"/>
  <c r="BH19" i="21"/>
  <c r="BI19" i="21" s="1"/>
  <c r="BH18" i="21"/>
  <c r="BI18" i="21" s="1"/>
  <c r="BH17" i="21"/>
  <c r="BI17" i="21" s="1"/>
  <c r="BH16" i="21"/>
  <c r="BI16" i="21" s="1"/>
  <c r="BH15" i="21"/>
  <c r="BI15" i="21" s="1"/>
  <c r="BH14" i="21"/>
  <c r="BI14" i="21" s="1"/>
  <c r="BH13" i="21"/>
  <c r="BI13" i="21" s="1"/>
  <c r="BH12" i="21"/>
  <c r="BI12" i="21" s="1"/>
  <c r="BH11" i="21"/>
  <c r="BI11" i="21" s="1"/>
  <c r="BH10" i="21"/>
  <c r="BI10" i="21" s="1"/>
  <c r="BH9" i="21"/>
  <c r="BI9" i="21" s="1"/>
  <c r="BH8" i="21"/>
  <c r="BI8" i="21" s="1"/>
  <c r="BH7" i="21"/>
  <c r="BI7" i="21" s="1"/>
  <c r="BH6" i="21"/>
  <c r="BI6" i="21" s="1"/>
  <c r="BH5" i="21"/>
  <c r="BI5" i="21" s="1"/>
  <c r="BH4" i="21"/>
  <c r="BI4" i="21" s="1"/>
  <c r="BH3" i="21"/>
  <c r="BI3" i="21" s="1"/>
  <c r="BH6" i="4"/>
  <c r="BI6" i="4" s="1"/>
  <c r="AR24" i="4"/>
  <c r="AR16" i="4"/>
  <c r="AS16" i="4" s="1"/>
  <c r="AR8" i="4"/>
  <c r="AS8" i="4" s="1"/>
  <c r="AR21" i="4"/>
  <c r="AS21" i="4" s="1"/>
  <c r="AR13" i="4"/>
  <c r="AR5" i="4"/>
  <c r="AR20" i="4"/>
  <c r="AR12" i="4"/>
  <c r="AS12" i="4" s="1"/>
  <c r="AR4" i="4"/>
  <c r="AR25" i="4"/>
  <c r="AS25" i="4" s="1"/>
  <c r="AR17" i="4"/>
  <c r="AS17" i="4" s="1"/>
  <c r="AR9" i="4"/>
  <c r="AS9" i="4" s="1"/>
  <c r="AR23" i="4"/>
  <c r="AR19" i="4"/>
  <c r="AS19" i="4" s="1"/>
  <c r="AR15" i="4"/>
  <c r="AS15" i="4" s="1"/>
  <c r="AR11" i="4"/>
  <c r="AS11" i="4" s="1"/>
  <c r="AR7" i="4"/>
  <c r="AS7" i="4" s="1"/>
  <c r="AR3" i="4"/>
  <c r="AS3" i="4" s="1"/>
  <c r="AR22" i="4"/>
  <c r="AS22" i="4" s="1"/>
  <c r="AR18" i="4"/>
  <c r="AS18" i="4" s="1"/>
  <c r="AR14" i="4"/>
  <c r="AS14" i="4" s="1"/>
  <c r="AR10" i="4"/>
  <c r="AS10" i="4" s="1"/>
  <c r="AR6" i="4"/>
  <c r="AS6" i="4" s="1"/>
  <c r="AS4" i="4"/>
  <c r="AS20" i="4"/>
  <c r="AS24" i="4"/>
  <c r="AS5" i="4"/>
  <c r="AS13" i="4"/>
  <c r="AS23" i="4"/>
  <c r="AB9" i="44"/>
  <c r="AB7" i="44"/>
  <c r="AB9" i="43"/>
  <c r="AB8" i="43"/>
  <c r="AB7" i="43"/>
  <c r="AB6" i="43"/>
  <c r="AB9" i="42"/>
  <c r="AB8" i="42"/>
  <c r="AB7" i="42"/>
  <c r="AB6" i="42"/>
  <c r="AB9" i="41"/>
  <c r="AB8" i="41"/>
  <c r="AB7" i="41"/>
  <c r="AB6" i="41"/>
  <c r="AB9" i="40"/>
  <c r="AB8" i="40"/>
  <c r="AB7" i="40"/>
  <c r="AB6" i="40"/>
  <c r="AB4" i="37"/>
  <c r="AB5" i="37" s="1"/>
  <c r="AB4" i="23"/>
  <c r="AB5" i="23" s="1"/>
  <c r="AB4" i="21"/>
  <c r="AB5" i="21" s="1"/>
  <c r="AB9" i="39"/>
  <c r="AB8" i="39"/>
  <c r="AB7" i="39"/>
  <c r="AB6" i="39"/>
  <c r="AB9" i="38"/>
  <c r="AB8" i="38"/>
  <c r="AB7" i="38"/>
  <c r="AB6" i="38"/>
  <c r="AB9" i="37"/>
  <c r="AB8" i="37"/>
  <c r="AB7" i="37"/>
  <c r="AB6" i="37"/>
  <c r="AB9" i="36"/>
  <c r="AB8" i="36"/>
  <c r="AB7" i="36"/>
  <c r="AB6" i="36"/>
  <c r="AB9" i="35"/>
  <c r="AB8" i="35"/>
  <c r="AB7" i="35"/>
  <c r="AB6" i="35"/>
  <c r="AB9" i="34"/>
  <c r="AB8" i="34"/>
  <c r="AB7" i="34"/>
  <c r="AB6" i="34"/>
  <c r="AB9" i="32"/>
  <c r="AB8" i="32"/>
  <c r="AB7" i="32"/>
  <c r="AB6" i="32"/>
  <c r="AB9" i="31"/>
  <c r="AB8" i="31"/>
  <c r="AB7" i="31"/>
  <c r="AB6" i="31"/>
  <c r="AB9" i="29"/>
  <c r="AB8" i="29"/>
  <c r="AB7" i="29"/>
  <c r="AB6" i="29"/>
  <c r="AB9" i="28"/>
  <c r="AB8" i="28"/>
  <c r="AB7" i="28"/>
  <c r="AB6" i="28"/>
  <c r="AB9" i="27"/>
  <c r="AB8" i="27"/>
  <c r="AB7" i="27"/>
  <c r="AB6" i="27"/>
  <c r="AB9" i="26"/>
  <c r="AB8" i="26"/>
  <c r="AB7" i="26"/>
  <c r="AB6" i="26"/>
  <c r="AB9" i="25"/>
  <c r="AB8" i="25"/>
  <c r="AB7" i="25"/>
  <c r="AB6" i="25"/>
  <c r="AB9" i="24"/>
  <c r="AB8" i="24"/>
  <c r="AB7" i="24"/>
  <c r="AB6" i="24"/>
  <c r="AB9" i="23"/>
  <c r="AB8" i="23"/>
  <c r="AB7" i="23"/>
  <c r="AB6" i="23"/>
  <c r="AB9" i="22"/>
  <c r="AB8" i="22"/>
  <c r="AB7" i="22"/>
  <c r="AB6" i="22"/>
  <c r="AB9" i="21"/>
  <c r="AB8" i="21"/>
  <c r="AB7" i="21"/>
  <c r="AB6" i="21"/>
  <c r="AB9" i="20"/>
  <c r="AB8" i="20"/>
  <c r="AB7" i="20"/>
  <c r="AB6" i="20"/>
  <c r="AD26" i="1"/>
  <c r="AE26" i="1"/>
  <c r="AF26" i="1"/>
  <c r="AG26" i="1"/>
  <c r="AD4" i="1"/>
  <c r="AE4" i="1"/>
  <c r="AF4" i="1"/>
  <c r="AG4" i="1"/>
  <c r="AD5" i="1"/>
  <c r="AE5" i="1"/>
  <c r="AF5" i="1"/>
  <c r="AG5" i="1"/>
  <c r="AD6" i="1"/>
  <c r="AE6" i="1"/>
  <c r="AF6" i="1"/>
  <c r="AG6" i="1"/>
  <c r="AD7" i="1"/>
  <c r="AE7" i="1"/>
  <c r="AF7" i="1"/>
  <c r="AG7" i="1"/>
  <c r="AD8" i="1"/>
  <c r="AE8" i="1"/>
  <c r="AF8" i="1"/>
  <c r="AG8" i="1"/>
  <c r="AD9" i="1"/>
  <c r="AE9" i="1"/>
  <c r="AF9" i="1"/>
  <c r="AG9" i="1"/>
  <c r="AD10" i="1"/>
  <c r="AE10" i="1"/>
  <c r="AF10" i="1"/>
  <c r="AG10" i="1"/>
  <c r="AD11" i="1"/>
  <c r="AE11" i="1"/>
  <c r="AF11" i="1"/>
  <c r="AG11" i="1"/>
  <c r="AD12" i="1"/>
  <c r="AE12" i="1"/>
  <c r="AF12" i="1"/>
  <c r="AG12" i="1"/>
  <c r="AD13" i="1"/>
  <c r="AE13" i="1"/>
  <c r="AF13" i="1"/>
  <c r="AG13" i="1"/>
  <c r="AD14" i="1"/>
  <c r="AE14" i="1"/>
  <c r="AF14" i="1"/>
  <c r="AG14" i="1"/>
  <c r="AD15" i="1"/>
  <c r="AE15" i="1"/>
  <c r="AF15" i="1"/>
  <c r="AG15" i="1"/>
  <c r="AD16" i="1"/>
  <c r="AE16" i="1"/>
  <c r="AF16" i="1"/>
  <c r="AG16" i="1"/>
  <c r="AD17" i="1"/>
  <c r="AE17" i="1"/>
  <c r="AF17" i="1"/>
  <c r="AG17" i="1"/>
  <c r="AD18" i="1"/>
  <c r="AE18" i="1"/>
  <c r="AF18" i="1"/>
  <c r="AG18" i="1"/>
  <c r="AD19" i="1"/>
  <c r="AE19" i="1"/>
  <c r="AF19" i="1"/>
  <c r="AG19" i="1"/>
  <c r="AD20" i="1"/>
  <c r="AE20" i="1"/>
  <c r="AF20" i="1"/>
  <c r="AG20" i="1"/>
  <c r="AD21" i="1"/>
  <c r="AE21" i="1"/>
  <c r="AF21" i="1"/>
  <c r="AG21" i="1"/>
  <c r="AD22" i="1"/>
  <c r="AE22" i="1"/>
  <c r="AF22" i="1"/>
  <c r="AG22" i="1"/>
  <c r="AD23" i="1"/>
  <c r="AE23" i="1"/>
  <c r="AF23" i="1"/>
  <c r="AG23" i="1"/>
  <c r="AD24" i="1"/>
  <c r="AE24" i="1"/>
  <c r="AF24" i="1"/>
  <c r="AG24" i="1"/>
  <c r="AD25" i="1"/>
  <c r="AE25" i="1"/>
  <c r="AF25" i="1"/>
  <c r="AG25" i="1"/>
  <c r="AG3" i="1"/>
  <c r="AF3" i="1"/>
  <c r="AE3" i="1"/>
  <c r="AD3" i="1"/>
  <c r="AB9" i="4"/>
  <c r="AB7" i="4"/>
  <c r="AB6" i="4"/>
  <c r="J26" i="1"/>
  <c r="J18" i="1"/>
  <c r="J19" i="1"/>
  <c r="J20" i="1"/>
  <c r="J21" i="1"/>
  <c r="J22" i="1"/>
  <c r="J23" i="1"/>
  <c r="J24" i="1"/>
  <c r="J25" i="1"/>
  <c r="J8" i="1"/>
  <c r="J9" i="1"/>
  <c r="J10" i="1"/>
  <c r="J11" i="1"/>
  <c r="J12" i="1"/>
  <c r="J13" i="1"/>
  <c r="J14" i="1"/>
  <c r="J15" i="1"/>
  <c r="J16" i="1"/>
  <c r="J17" i="1"/>
  <c r="J4" i="1"/>
  <c r="J5" i="1"/>
  <c r="J6" i="1"/>
  <c r="J7" i="1"/>
  <c r="J3" i="1"/>
  <c r="Y5" i="1"/>
  <c r="Y6" i="1"/>
  <c r="Z6" i="1"/>
  <c r="Z7" i="1"/>
  <c r="AA7" i="1"/>
  <c r="Y9" i="1"/>
  <c r="Y10" i="1"/>
  <c r="Z10" i="1"/>
  <c r="Z11" i="1"/>
  <c r="AA11" i="1"/>
  <c r="AA12" i="1"/>
  <c r="Y13" i="1"/>
  <c r="Y14" i="1"/>
  <c r="Z14" i="1"/>
  <c r="AA15" i="1"/>
  <c r="Z16" i="1"/>
  <c r="AB16" i="1"/>
  <c r="AA17" i="1"/>
  <c r="Z18" i="1"/>
  <c r="Y19" i="1"/>
  <c r="AA19" i="1"/>
  <c r="AA20" i="1"/>
  <c r="AB20" i="1"/>
  <c r="Y21" i="1"/>
  <c r="AB21" i="1"/>
  <c r="Y22" i="1"/>
  <c r="Z23" i="1"/>
  <c r="AB24" i="1"/>
  <c r="AB25" i="1"/>
  <c r="Z3" i="1"/>
  <c r="Y3" i="1"/>
  <c r="U4" i="1"/>
  <c r="T5" i="1"/>
  <c r="V5" i="1"/>
  <c r="U8" i="1"/>
  <c r="T9" i="1"/>
  <c r="U12" i="1"/>
  <c r="V13" i="1"/>
  <c r="U14" i="1"/>
  <c r="U16" i="1"/>
  <c r="V17" i="1"/>
  <c r="T18" i="1"/>
  <c r="V19" i="1"/>
  <c r="U20" i="1"/>
  <c r="T21" i="1"/>
  <c r="V21" i="1"/>
  <c r="U24" i="1"/>
  <c r="T25" i="1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3" i="3"/>
  <c r="AO4" i="3"/>
  <c r="I4" i="1" s="1"/>
  <c r="AO5" i="3"/>
  <c r="I5" i="1" s="1"/>
  <c r="AO6" i="3"/>
  <c r="I6" i="1" s="1"/>
  <c r="AO7" i="3"/>
  <c r="I7" i="1" s="1"/>
  <c r="AO8" i="3"/>
  <c r="I8" i="1" s="1"/>
  <c r="AO9" i="3"/>
  <c r="I9" i="1" s="1"/>
  <c r="AO10" i="3"/>
  <c r="I10" i="1" s="1"/>
  <c r="AO11" i="3"/>
  <c r="I11" i="1" s="1"/>
  <c r="AO12" i="3"/>
  <c r="I12" i="1" s="1"/>
  <c r="AO13" i="3"/>
  <c r="I13" i="1" s="1"/>
  <c r="AO14" i="3"/>
  <c r="I14" i="1" s="1"/>
  <c r="AO15" i="3"/>
  <c r="I15" i="1" s="1"/>
  <c r="AO16" i="3"/>
  <c r="I16" i="1" s="1"/>
  <c r="AO17" i="3"/>
  <c r="I17" i="1" s="1"/>
  <c r="AO18" i="3"/>
  <c r="I18" i="1" s="1"/>
  <c r="AO19" i="3"/>
  <c r="I19" i="1" s="1"/>
  <c r="AO20" i="3"/>
  <c r="I20" i="1" s="1"/>
  <c r="AO21" i="3"/>
  <c r="I21" i="1" s="1"/>
  <c r="AO22" i="3"/>
  <c r="I22" i="1" s="1"/>
  <c r="AO23" i="3"/>
  <c r="I23" i="1" s="1"/>
  <c r="AO24" i="3"/>
  <c r="I24" i="1" s="1"/>
  <c r="AO25" i="3"/>
  <c r="I25" i="1" s="1"/>
  <c r="AO3" i="3"/>
  <c r="AH4" i="3"/>
  <c r="G4" i="1" s="1"/>
  <c r="AH5" i="3"/>
  <c r="G5" i="1" s="1"/>
  <c r="AH6" i="3"/>
  <c r="AH7" i="3"/>
  <c r="G7" i="1" s="1"/>
  <c r="AH8" i="3"/>
  <c r="G8" i="1" s="1"/>
  <c r="AH9" i="3"/>
  <c r="G9" i="1" s="1"/>
  <c r="AB4" i="32" s="1"/>
  <c r="AB5" i="32" s="1"/>
  <c r="AH10" i="3"/>
  <c r="G10" i="1" s="1"/>
  <c r="AB4" i="24" s="1"/>
  <c r="AB5" i="24" s="1"/>
  <c r="AH11" i="3"/>
  <c r="G11" i="1" s="1"/>
  <c r="AH12" i="3"/>
  <c r="G12" i="1" s="1"/>
  <c r="AB4" i="28" s="1"/>
  <c r="AB5" i="28" s="1"/>
  <c r="AH13" i="3"/>
  <c r="G13" i="1" s="1"/>
  <c r="AB4" i="20" s="1"/>
  <c r="AB5" i="20" s="1"/>
  <c r="AH14" i="3"/>
  <c r="G14" i="1" s="1"/>
  <c r="AH15" i="3"/>
  <c r="G15" i="1" s="1"/>
  <c r="AH16" i="3"/>
  <c r="G16" i="1" s="1"/>
  <c r="AH17" i="3"/>
  <c r="G17" i="1" s="1"/>
  <c r="AB4" i="41" s="1"/>
  <c r="AB5" i="41" s="1"/>
  <c r="AH18" i="3"/>
  <c r="G18" i="1" s="1"/>
  <c r="AH19" i="3"/>
  <c r="G19" i="1" s="1"/>
  <c r="AH20" i="3"/>
  <c r="G20" i="1" s="1"/>
  <c r="AH21" i="3"/>
  <c r="G21" i="1" s="1"/>
  <c r="AB4" i="39" s="1"/>
  <c r="AB5" i="39" s="1"/>
  <c r="AH22" i="3"/>
  <c r="G22" i="1" s="1"/>
  <c r="AB4" i="27" s="1"/>
  <c r="AB5" i="27" s="1"/>
  <c r="AH23" i="3"/>
  <c r="G23" i="1" s="1"/>
  <c r="AH24" i="3"/>
  <c r="G24" i="1" s="1"/>
  <c r="AH25" i="3"/>
  <c r="G25" i="1" s="1"/>
  <c r="AB4" i="22" s="1"/>
  <c r="AB5" i="22" s="1"/>
  <c r="AH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3" i="3"/>
  <c r="AS3" i="3" s="1"/>
  <c r="AD4" i="3"/>
  <c r="AD5" i="3"/>
  <c r="AD6" i="3"/>
  <c r="AD7" i="3"/>
  <c r="AR7" i="3" s="1"/>
  <c r="AD8" i="3"/>
  <c r="AD9" i="3"/>
  <c r="AD10" i="3"/>
  <c r="AD11" i="3"/>
  <c r="AR11" i="3" s="1"/>
  <c r="AD12" i="3"/>
  <c r="AD13" i="3"/>
  <c r="AD14" i="3"/>
  <c r="AD15" i="3"/>
  <c r="AR15" i="3" s="1"/>
  <c r="AD16" i="3"/>
  <c r="AD17" i="3"/>
  <c r="AD18" i="3"/>
  <c r="AD19" i="3"/>
  <c r="AR19" i="3" s="1"/>
  <c r="AD20" i="3"/>
  <c r="AD21" i="3"/>
  <c r="AD22" i="3"/>
  <c r="AD23" i="3"/>
  <c r="AR23" i="3" s="1"/>
  <c r="AD24" i="3"/>
  <c r="AD25" i="3"/>
  <c r="AD3" i="3"/>
  <c r="AR3" i="3" s="1"/>
  <c r="AB4" i="3"/>
  <c r="AQ4" i="3" s="1"/>
  <c r="AB5" i="3"/>
  <c r="AB6" i="3"/>
  <c r="AB7" i="3"/>
  <c r="AQ7" i="3" s="1"/>
  <c r="AB8" i="3"/>
  <c r="AQ8" i="3" s="1"/>
  <c r="AB9" i="3"/>
  <c r="AB10" i="3"/>
  <c r="AB11" i="3"/>
  <c r="AQ11" i="3" s="1"/>
  <c r="AB12" i="3"/>
  <c r="AQ12" i="3" s="1"/>
  <c r="AB13" i="3"/>
  <c r="AB14" i="3"/>
  <c r="AB15" i="3"/>
  <c r="AQ15" i="3" s="1"/>
  <c r="AB16" i="3"/>
  <c r="AQ16" i="3" s="1"/>
  <c r="AB17" i="3"/>
  <c r="AB18" i="3"/>
  <c r="AB19" i="3"/>
  <c r="AQ19" i="3" s="1"/>
  <c r="AB20" i="3"/>
  <c r="AQ20" i="3" s="1"/>
  <c r="AB21" i="3"/>
  <c r="AB22" i="3"/>
  <c r="AB23" i="3"/>
  <c r="AQ23" i="3" s="1"/>
  <c r="AB24" i="3"/>
  <c r="AQ24" i="3" s="1"/>
  <c r="AB25" i="3"/>
  <c r="AB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3" i="3"/>
  <c r="AE26" i="3"/>
  <c r="AC26" i="3"/>
  <c r="AA26" i="3"/>
  <c r="AD26" i="3" s="1"/>
  <c r="Y26" i="3"/>
  <c r="X26" i="3"/>
  <c r="U26" i="3"/>
  <c r="S26" i="3"/>
  <c r="V26" i="3" s="1"/>
  <c r="Y26" i="1" s="1"/>
  <c r="Q26" i="3"/>
  <c r="O26" i="3"/>
  <c r="N26" i="3"/>
  <c r="AB6" i="44" s="1"/>
  <c r="V4" i="3"/>
  <c r="Y4" i="1" s="1"/>
  <c r="V5" i="3"/>
  <c r="V6" i="3"/>
  <c r="V7" i="3"/>
  <c r="Y7" i="1" s="1"/>
  <c r="V8" i="3"/>
  <c r="Y8" i="1" s="1"/>
  <c r="V9" i="3"/>
  <c r="V10" i="3"/>
  <c r="V11" i="3"/>
  <c r="Y11" i="1" s="1"/>
  <c r="V12" i="3"/>
  <c r="Y12" i="1" s="1"/>
  <c r="V13" i="3"/>
  <c r="V14" i="3"/>
  <c r="V15" i="3"/>
  <c r="Y15" i="1" s="1"/>
  <c r="V16" i="3"/>
  <c r="Y16" i="1" s="1"/>
  <c r="V17" i="3"/>
  <c r="Y17" i="1" s="1"/>
  <c r="V18" i="3"/>
  <c r="V19" i="3"/>
  <c r="V20" i="3"/>
  <c r="Y20" i="1" s="1"/>
  <c r="V21" i="3"/>
  <c r="V22" i="3"/>
  <c r="V23" i="3"/>
  <c r="AL23" i="3" s="1"/>
  <c r="V24" i="3"/>
  <c r="Y24" i="1" s="1"/>
  <c r="V25" i="3"/>
  <c r="Y25" i="1" s="1"/>
  <c r="V3" i="3"/>
  <c r="T4" i="3"/>
  <c r="Z4" i="1" s="1"/>
  <c r="T5" i="3"/>
  <c r="Z5" i="1" s="1"/>
  <c r="T6" i="3"/>
  <c r="T7" i="3"/>
  <c r="T8" i="3"/>
  <c r="Z8" i="1" s="1"/>
  <c r="T9" i="3"/>
  <c r="Z9" i="1" s="1"/>
  <c r="T10" i="3"/>
  <c r="T11" i="3"/>
  <c r="T12" i="3"/>
  <c r="Z12" i="1" s="1"/>
  <c r="T13" i="3"/>
  <c r="Z13" i="1" s="1"/>
  <c r="T14" i="3"/>
  <c r="T15" i="3"/>
  <c r="Z15" i="1" s="1"/>
  <c r="T16" i="3"/>
  <c r="T17" i="3"/>
  <c r="Z17" i="1" s="1"/>
  <c r="T18" i="3"/>
  <c r="T19" i="3"/>
  <c r="Z19" i="1" s="1"/>
  <c r="T20" i="3"/>
  <c r="Z20" i="1" s="1"/>
  <c r="T21" i="3"/>
  <c r="Z21" i="1" s="1"/>
  <c r="T22" i="3"/>
  <c r="T23" i="3"/>
  <c r="AK23" i="3" s="1"/>
  <c r="T24" i="3"/>
  <c r="Z24" i="1" s="1"/>
  <c r="T25" i="3"/>
  <c r="Z25" i="1" s="1"/>
  <c r="T3" i="3"/>
  <c r="R4" i="3"/>
  <c r="AA4" i="1" s="1"/>
  <c r="R5" i="3"/>
  <c r="R6" i="3"/>
  <c r="AA6" i="1" s="1"/>
  <c r="R7" i="3"/>
  <c r="R8" i="3"/>
  <c r="R9" i="3"/>
  <c r="R10" i="3"/>
  <c r="AA10" i="1" s="1"/>
  <c r="R11" i="3"/>
  <c r="R12" i="3"/>
  <c r="R13" i="3"/>
  <c r="R14" i="3"/>
  <c r="AA14" i="1" s="1"/>
  <c r="R15" i="3"/>
  <c r="R16" i="3"/>
  <c r="AA16" i="1" s="1"/>
  <c r="R17" i="3"/>
  <c r="AJ17" i="3" s="1"/>
  <c r="R18" i="3"/>
  <c r="AA18" i="1" s="1"/>
  <c r="R19" i="3"/>
  <c r="R20" i="3"/>
  <c r="AJ20" i="3" s="1"/>
  <c r="R21" i="3"/>
  <c r="AJ21" i="3" s="1"/>
  <c r="R22" i="3"/>
  <c r="AA22" i="1" s="1"/>
  <c r="R23" i="3"/>
  <c r="R24" i="3"/>
  <c r="R25" i="3"/>
  <c r="R3" i="3"/>
  <c r="AA3" i="1" s="1"/>
  <c r="P4" i="3"/>
  <c r="P5" i="3"/>
  <c r="P6" i="3"/>
  <c r="P7" i="3"/>
  <c r="AB7" i="1" s="1"/>
  <c r="P8" i="3"/>
  <c r="P9" i="3"/>
  <c r="P10" i="3"/>
  <c r="P11" i="3"/>
  <c r="AB11" i="1" s="1"/>
  <c r="P12" i="3"/>
  <c r="P13" i="3"/>
  <c r="P14" i="3"/>
  <c r="P15" i="3"/>
  <c r="AX15" i="3" s="1"/>
  <c r="D15" i="1" s="1"/>
  <c r="P16" i="3"/>
  <c r="P17" i="3"/>
  <c r="P18" i="3"/>
  <c r="P19" i="3"/>
  <c r="AB19" i="1" s="1"/>
  <c r="P20" i="3"/>
  <c r="P21" i="3"/>
  <c r="P22" i="3"/>
  <c r="P23" i="3"/>
  <c r="AX23" i="3" s="1"/>
  <c r="D23" i="1" s="1"/>
  <c r="P24" i="3"/>
  <c r="P25" i="3"/>
  <c r="P26" i="3"/>
  <c r="AB26" i="1" s="1"/>
  <c r="P3" i="3"/>
  <c r="AB8" i="4" s="1"/>
  <c r="L4" i="3"/>
  <c r="T4" i="1" s="1"/>
  <c r="L5" i="3"/>
  <c r="L6" i="3"/>
  <c r="T6" i="1" s="1"/>
  <c r="L7" i="3"/>
  <c r="T7" i="1" s="1"/>
  <c r="L8" i="3"/>
  <c r="L9" i="3"/>
  <c r="L10" i="3"/>
  <c r="T10" i="1" s="1"/>
  <c r="L11" i="3"/>
  <c r="T11" i="1" s="1"/>
  <c r="L12" i="3"/>
  <c r="T12" i="1" s="1"/>
  <c r="L13" i="3"/>
  <c r="T13" i="1" s="1"/>
  <c r="L14" i="3"/>
  <c r="T14" i="1" s="1"/>
  <c r="L15" i="3"/>
  <c r="AL15" i="3" s="1"/>
  <c r="L16" i="3"/>
  <c r="T16" i="1" s="1"/>
  <c r="L17" i="3"/>
  <c r="T17" i="1" s="1"/>
  <c r="L18" i="3"/>
  <c r="L19" i="3"/>
  <c r="T19" i="1" s="1"/>
  <c r="L20" i="3"/>
  <c r="T20" i="1" s="1"/>
  <c r="L21" i="3"/>
  <c r="L22" i="3"/>
  <c r="T22" i="1" s="1"/>
  <c r="L23" i="3"/>
  <c r="T23" i="1" s="1"/>
  <c r="L24" i="3"/>
  <c r="T24" i="1" s="1"/>
  <c r="L25" i="3"/>
  <c r="L3" i="3"/>
  <c r="AL3" i="3" s="1"/>
  <c r="K26" i="3"/>
  <c r="I26" i="3"/>
  <c r="G26" i="3"/>
  <c r="D26" i="3"/>
  <c r="AH26" i="3" s="1"/>
  <c r="E26" i="3"/>
  <c r="J4" i="3"/>
  <c r="J5" i="3"/>
  <c r="U5" i="1" s="1"/>
  <c r="J6" i="3"/>
  <c r="U6" i="1" s="1"/>
  <c r="J7" i="3"/>
  <c r="U7" i="1" s="1"/>
  <c r="J8" i="3"/>
  <c r="J9" i="3"/>
  <c r="U9" i="1" s="1"/>
  <c r="J10" i="3"/>
  <c r="U10" i="1" s="1"/>
  <c r="J11" i="3"/>
  <c r="U11" i="1" s="1"/>
  <c r="J12" i="3"/>
  <c r="J13" i="3"/>
  <c r="U13" i="1" s="1"/>
  <c r="J14" i="3"/>
  <c r="J15" i="3"/>
  <c r="AK15" i="3" s="1"/>
  <c r="J16" i="3"/>
  <c r="J17" i="3"/>
  <c r="U17" i="1" s="1"/>
  <c r="J18" i="3"/>
  <c r="U18" i="1" s="1"/>
  <c r="J19" i="3"/>
  <c r="U19" i="1" s="1"/>
  <c r="J20" i="3"/>
  <c r="J21" i="3"/>
  <c r="U21" i="1" s="1"/>
  <c r="J22" i="3"/>
  <c r="U22" i="1" s="1"/>
  <c r="J23" i="3"/>
  <c r="U23" i="1" s="1"/>
  <c r="J24" i="3"/>
  <c r="J25" i="3"/>
  <c r="U25" i="1" s="1"/>
  <c r="J3" i="3"/>
  <c r="U3" i="1" s="1"/>
  <c r="H4" i="3"/>
  <c r="AJ4" i="3" s="1"/>
  <c r="H5" i="3"/>
  <c r="H6" i="3"/>
  <c r="V6" i="1" s="1"/>
  <c r="H7" i="3"/>
  <c r="V7" i="1" s="1"/>
  <c r="H8" i="3"/>
  <c r="V8" i="1" s="1"/>
  <c r="H9" i="3"/>
  <c r="V9" i="1" s="1"/>
  <c r="H10" i="3"/>
  <c r="V10" i="1" s="1"/>
  <c r="H11" i="3"/>
  <c r="V11" i="1" s="1"/>
  <c r="H12" i="3"/>
  <c r="V12" i="1" s="1"/>
  <c r="H13" i="3"/>
  <c r="H14" i="3"/>
  <c r="V14" i="1" s="1"/>
  <c r="H15" i="3"/>
  <c r="V15" i="1" s="1"/>
  <c r="H16" i="3"/>
  <c r="V16" i="1" s="1"/>
  <c r="H17" i="3"/>
  <c r="H18" i="3"/>
  <c r="V18" i="1" s="1"/>
  <c r="H19" i="3"/>
  <c r="H20" i="3"/>
  <c r="V20" i="1" s="1"/>
  <c r="H21" i="3"/>
  <c r="H22" i="3"/>
  <c r="V22" i="1" s="1"/>
  <c r="H23" i="3"/>
  <c r="V23" i="1" s="1"/>
  <c r="H24" i="3"/>
  <c r="V24" i="1" s="1"/>
  <c r="H25" i="3"/>
  <c r="V25" i="1" s="1"/>
  <c r="H3" i="3"/>
  <c r="V3" i="1" s="1"/>
  <c r="F4" i="3"/>
  <c r="F5" i="3"/>
  <c r="F6" i="3"/>
  <c r="W6" i="1" s="1"/>
  <c r="F7" i="3"/>
  <c r="F8" i="3"/>
  <c r="F9" i="3"/>
  <c r="W9" i="1" s="1"/>
  <c r="F10" i="3"/>
  <c r="W10" i="1" s="1"/>
  <c r="F11" i="3"/>
  <c r="F12" i="3"/>
  <c r="F13" i="3"/>
  <c r="W13" i="1" s="1"/>
  <c r="F14" i="3"/>
  <c r="W14" i="1" s="1"/>
  <c r="F15" i="3"/>
  <c r="W15" i="1" s="1"/>
  <c r="F16" i="3"/>
  <c r="F17" i="3"/>
  <c r="AM17" i="3" s="1"/>
  <c r="H17" i="1" s="1"/>
  <c r="F18" i="3"/>
  <c r="W18" i="1" s="1"/>
  <c r="F19" i="3"/>
  <c r="F20" i="3"/>
  <c r="F21" i="3"/>
  <c r="AM21" i="3" s="1"/>
  <c r="H21" i="1" s="1"/>
  <c r="F22" i="3"/>
  <c r="W22" i="1" s="1"/>
  <c r="F23" i="3"/>
  <c r="F24" i="3"/>
  <c r="F25" i="3"/>
  <c r="W25" i="1" s="1"/>
  <c r="F3" i="3"/>
  <c r="W3" i="1" s="1"/>
  <c r="E24" i="1" l="1"/>
  <c r="G24" i="45"/>
  <c r="E20" i="1"/>
  <c r="G20" i="45"/>
  <c r="E16" i="1"/>
  <c r="G16" i="45"/>
  <c r="E12" i="1"/>
  <c r="G12" i="45"/>
  <c r="E8" i="1"/>
  <c r="G8" i="45"/>
  <c r="E4" i="1"/>
  <c r="G4" i="45"/>
  <c r="C23" i="1"/>
  <c r="C23" i="45"/>
  <c r="C19" i="1"/>
  <c r="C19" i="45"/>
  <c r="C15" i="1"/>
  <c r="C15" i="45"/>
  <c r="C11" i="1"/>
  <c r="C11" i="45"/>
  <c r="C7" i="1"/>
  <c r="C7" i="45"/>
  <c r="C14" i="1"/>
  <c r="C14" i="45"/>
  <c r="E19" i="1"/>
  <c r="G19" i="45"/>
  <c r="E11" i="1"/>
  <c r="G11" i="45"/>
  <c r="C18" i="1"/>
  <c r="C18" i="45"/>
  <c r="C10" i="1"/>
  <c r="C10" i="45"/>
  <c r="E3" i="1"/>
  <c r="G3" i="45"/>
  <c r="E22" i="1"/>
  <c r="G22" i="45"/>
  <c r="E18" i="1"/>
  <c r="G18" i="45"/>
  <c r="E14" i="1"/>
  <c r="G14" i="45"/>
  <c r="E10" i="1"/>
  <c r="G10" i="45"/>
  <c r="E6" i="1"/>
  <c r="G6" i="45"/>
  <c r="C25" i="1"/>
  <c r="C25" i="45"/>
  <c r="C21" i="1"/>
  <c r="C21" i="45"/>
  <c r="C17" i="1"/>
  <c r="C17" i="45"/>
  <c r="C13" i="1"/>
  <c r="C13" i="45"/>
  <c r="C9" i="1"/>
  <c r="C9" i="45"/>
  <c r="C5" i="1"/>
  <c r="C5" i="45"/>
  <c r="E23" i="1"/>
  <c r="G23" i="45"/>
  <c r="E15" i="1"/>
  <c r="G15" i="45"/>
  <c r="E7" i="1"/>
  <c r="G7" i="45"/>
  <c r="C22" i="1"/>
  <c r="C22" i="45"/>
  <c r="C6" i="1"/>
  <c r="C6" i="45"/>
  <c r="E25" i="1"/>
  <c r="G25" i="45"/>
  <c r="E21" i="1"/>
  <c r="G21" i="45"/>
  <c r="E17" i="1"/>
  <c r="G17" i="45"/>
  <c r="E13" i="1"/>
  <c r="G13" i="45"/>
  <c r="E9" i="1"/>
  <c r="G9" i="45"/>
  <c r="E5" i="1"/>
  <c r="G5" i="45"/>
  <c r="C24" i="1"/>
  <c r="C24" i="45"/>
  <c r="C20" i="1"/>
  <c r="C20" i="45"/>
  <c r="C16" i="1"/>
  <c r="C16" i="45"/>
  <c r="C12" i="1"/>
  <c r="C12" i="45"/>
  <c r="C8" i="1"/>
  <c r="C8" i="45"/>
  <c r="C4" i="1"/>
  <c r="C4" i="45"/>
  <c r="G3" i="1"/>
  <c r="K3" i="45"/>
  <c r="AT2" i="4" s="1" a="1"/>
  <c r="I3" i="1"/>
  <c r="O3" i="45"/>
  <c r="BB2" i="4" s="1" a="1"/>
  <c r="C3" i="1"/>
  <c r="C3" i="45"/>
  <c r="AB8" i="44"/>
  <c r="G26" i="1"/>
  <c r="K26" i="45"/>
  <c r="AB4" i="40"/>
  <c r="AB5" i="40" s="1"/>
  <c r="AB4" i="4"/>
  <c r="AB5" i="4" s="1"/>
  <c r="AB4" i="29"/>
  <c r="AB5" i="29" s="1"/>
  <c r="AB4" i="25"/>
  <c r="AB5" i="25" s="1"/>
  <c r="AB4" i="31"/>
  <c r="AB5" i="31" s="1"/>
  <c r="AB4" i="42"/>
  <c r="AB5" i="42" s="1"/>
  <c r="AB4" i="43"/>
  <c r="AB5" i="43" s="1"/>
  <c r="AB4" i="34"/>
  <c r="AB5" i="34" s="1"/>
  <c r="AB4" i="38"/>
  <c r="AB5" i="38" s="1"/>
  <c r="AB4" i="26"/>
  <c r="AB5" i="26" s="1"/>
  <c r="AB4" i="44"/>
  <c r="AB5" i="44" s="1"/>
  <c r="AB4" i="35"/>
  <c r="AB5" i="35" s="1"/>
  <c r="AB4" i="36"/>
  <c r="AB5" i="36" s="1"/>
  <c r="AX21" i="3"/>
  <c r="D21" i="1" s="1"/>
  <c r="AX13" i="3"/>
  <c r="D13" i="1" s="1"/>
  <c r="AX9" i="3"/>
  <c r="D9" i="1" s="1"/>
  <c r="AA24" i="1"/>
  <c r="AJ24" i="3"/>
  <c r="AJ8" i="3"/>
  <c r="AX19" i="3"/>
  <c r="D19" i="1" s="1"/>
  <c r="T3" i="1"/>
  <c r="U15" i="1"/>
  <c r="V4" i="1"/>
  <c r="AA8" i="1"/>
  <c r="AB3" i="1"/>
  <c r="AX3" i="3"/>
  <c r="AJ12" i="3"/>
  <c r="AK7" i="3"/>
  <c r="AL7" i="3"/>
  <c r="AV24" i="3"/>
  <c r="F24" i="1" s="1"/>
  <c r="AV20" i="3"/>
  <c r="F20" i="1" s="1"/>
  <c r="AV16" i="3"/>
  <c r="F16" i="1" s="1"/>
  <c r="AV12" i="3"/>
  <c r="F12" i="1" s="1"/>
  <c r="AV8" i="3"/>
  <c r="F8" i="1" s="1"/>
  <c r="AV4" i="3"/>
  <c r="F4" i="1" s="1"/>
  <c r="AX22" i="3"/>
  <c r="D22" i="1" s="1"/>
  <c r="AX18" i="3"/>
  <c r="D18" i="1" s="1"/>
  <c r="AX14" i="3"/>
  <c r="D14" i="1" s="1"/>
  <c r="AX10" i="3"/>
  <c r="D10" i="1" s="1"/>
  <c r="AX6" i="3"/>
  <c r="D6" i="1" s="1"/>
  <c r="AJ25" i="3"/>
  <c r="AA25" i="1"/>
  <c r="AJ13" i="3"/>
  <c r="AA13" i="1"/>
  <c r="AJ9" i="3"/>
  <c r="AA9" i="1"/>
  <c r="AJ5" i="3"/>
  <c r="AA5" i="1"/>
  <c r="AL19" i="3"/>
  <c r="Y23" i="1"/>
  <c r="AA21" i="1"/>
  <c r="AB15" i="1"/>
  <c r="AV23" i="3"/>
  <c r="F23" i="1" s="1"/>
  <c r="AV19" i="3"/>
  <c r="F19" i="1" s="1"/>
  <c r="AV11" i="3"/>
  <c r="F11" i="1" s="1"/>
  <c r="AV7" i="3"/>
  <c r="F7" i="1" s="1"/>
  <c r="AX25" i="3"/>
  <c r="D25" i="1" s="1"/>
  <c r="AX17" i="3"/>
  <c r="D17" i="1" s="1"/>
  <c r="AX5" i="3"/>
  <c r="D5" i="1" s="1"/>
  <c r="AK11" i="3"/>
  <c r="T26" i="3"/>
  <c r="Z26" i="1" s="1"/>
  <c r="AB26" i="3"/>
  <c r="AR24" i="3"/>
  <c r="AR20" i="3"/>
  <c r="AR16" i="3"/>
  <c r="AR12" i="3"/>
  <c r="AR8" i="3"/>
  <c r="AR4" i="3"/>
  <c r="AS23" i="3"/>
  <c r="AS19" i="3"/>
  <c r="AS15" i="3"/>
  <c r="AS11" i="3"/>
  <c r="AS7" i="3"/>
  <c r="AJ16" i="3"/>
  <c r="AK19" i="3"/>
  <c r="AL11" i="3"/>
  <c r="AX11" i="3"/>
  <c r="D11" i="1" s="1"/>
  <c r="T15" i="1"/>
  <c r="AB23" i="1"/>
  <c r="AB17" i="1"/>
  <c r="AK24" i="3"/>
  <c r="AK20" i="3"/>
  <c r="AK16" i="3"/>
  <c r="AK12" i="3"/>
  <c r="AK8" i="3"/>
  <c r="AK4" i="3"/>
  <c r="AM8" i="3"/>
  <c r="H8" i="1" s="1"/>
  <c r="AX24" i="3"/>
  <c r="D24" i="1" s="1"/>
  <c r="AX20" i="3"/>
  <c r="D20" i="1" s="1"/>
  <c r="AX16" i="3"/>
  <c r="D16" i="1" s="1"/>
  <c r="AX12" i="3"/>
  <c r="D12" i="1" s="1"/>
  <c r="AX8" i="3"/>
  <c r="D8" i="1" s="1"/>
  <c r="AX4" i="3"/>
  <c r="D4" i="1" s="1"/>
  <c r="AJ23" i="3"/>
  <c r="AJ19" i="3"/>
  <c r="AJ11" i="3"/>
  <c r="AJ7" i="3"/>
  <c r="AK3" i="3"/>
  <c r="AK22" i="3"/>
  <c r="AK18" i="3"/>
  <c r="AK14" i="3"/>
  <c r="AK10" i="3"/>
  <c r="AK6" i="3"/>
  <c r="AL22" i="3"/>
  <c r="AL18" i="3"/>
  <c r="AL14" i="3"/>
  <c r="AL10" i="3"/>
  <c r="AL6" i="3"/>
  <c r="AP11" i="3"/>
  <c r="AP7" i="3"/>
  <c r="AQ3" i="3"/>
  <c r="AS24" i="3"/>
  <c r="AS20" i="3"/>
  <c r="AS16" i="3"/>
  <c r="AS12" i="3"/>
  <c r="AS8" i="3"/>
  <c r="AS4" i="3"/>
  <c r="T8" i="1"/>
  <c r="AA23" i="1"/>
  <c r="Z22" i="1"/>
  <c r="Y18" i="1"/>
  <c r="AB18" i="1"/>
  <c r="AP24" i="3"/>
  <c r="AP20" i="3"/>
  <c r="AP16" i="3"/>
  <c r="AB22" i="1"/>
  <c r="AP23" i="3"/>
  <c r="AP19" i="3"/>
  <c r="AP15" i="3"/>
  <c r="AP22" i="3"/>
  <c r="AP18" i="3"/>
  <c r="AP3" i="3"/>
  <c r="AP14" i="3"/>
  <c r="AP10" i="3"/>
  <c r="AP6" i="3"/>
  <c r="AX7" i="3"/>
  <c r="D7" i="1" s="1"/>
  <c r="AM11" i="3"/>
  <c r="H11" i="1" s="1"/>
  <c r="AB2" i="23" s="1"/>
  <c r="AB3" i="23" s="1"/>
  <c r="AP12" i="3"/>
  <c r="AP8" i="3"/>
  <c r="AP4" i="3"/>
  <c r="AB14" i="1"/>
  <c r="AB13" i="1"/>
  <c r="AB12" i="1"/>
  <c r="AB10" i="1"/>
  <c r="AB9" i="1"/>
  <c r="AB8" i="1"/>
  <c r="AB6" i="1"/>
  <c r="AB5" i="1"/>
  <c r="AB4" i="1"/>
  <c r="AM20" i="3"/>
  <c r="H20" i="1" s="1"/>
  <c r="AM25" i="3"/>
  <c r="H25" i="1" s="1"/>
  <c r="AB2" i="22" s="1"/>
  <c r="AB3" i="22" s="1"/>
  <c r="AM23" i="3"/>
  <c r="H23" i="1" s="1"/>
  <c r="AM19" i="3"/>
  <c r="H19" i="1" s="1"/>
  <c r="AM16" i="3"/>
  <c r="H16" i="1" s="1"/>
  <c r="AB2" i="42" s="1"/>
  <c r="AB3" i="42" s="1"/>
  <c r="AM22" i="3"/>
  <c r="H22" i="1" s="1"/>
  <c r="AM18" i="3"/>
  <c r="H18" i="1" s="1"/>
  <c r="AB2" i="40" s="1"/>
  <c r="AB3" i="40" s="1"/>
  <c r="W24" i="1"/>
  <c r="W23" i="1"/>
  <c r="W21" i="1"/>
  <c r="W20" i="1"/>
  <c r="W19" i="1"/>
  <c r="W17" i="1"/>
  <c r="W16" i="1"/>
  <c r="AM24" i="3"/>
  <c r="H24" i="1" s="1"/>
  <c r="P1" i="1"/>
  <c r="P4" i="1" s="1"/>
  <c r="AM14" i="3"/>
  <c r="H14" i="1" s="1"/>
  <c r="AM10" i="3"/>
  <c r="H10" i="1" s="1"/>
  <c r="AB2" i="24" s="1"/>
  <c r="AB3" i="24" s="1"/>
  <c r="AM4" i="3"/>
  <c r="H4" i="1" s="1"/>
  <c r="AB2" i="43" s="1"/>
  <c r="AB3" i="43" s="1"/>
  <c r="AM13" i="3"/>
  <c r="H13" i="1" s="1"/>
  <c r="AM9" i="3"/>
  <c r="H9" i="1" s="1"/>
  <c r="AB2" i="32" s="1"/>
  <c r="AB3" i="32" s="1"/>
  <c r="AM6" i="3"/>
  <c r="AM5" i="3"/>
  <c r="H5" i="1" s="1"/>
  <c r="AB2" i="39" s="1"/>
  <c r="AB3" i="39" s="1"/>
  <c r="AM3" i="3"/>
  <c r="AM12" i="3"/>
  <c r="H12" i="1" s="1"/>
  <c r="AB2" i="21" s="1"/>
  <c r="AB3" i="21" s="1"/>
  <c r="AM7" i="3"/>
  <c r="H7" i="1" s="1"/>
  <c r="AB2" i="35" s="1"/>
  <c r="AB3" i="35" s="1"/>
  <c r="W12" i="1"/>
  <c r="W11" i="1"/>
  <c r="W8" i="1"/>
  <c r="W7" i="1"/>
  <c r="W5" i="1"/>
  <c r="W4" i="1"/>
  <c r="AV15" i="3"/>
  <c r="F15" i="1" s="1"/>
  <c r="AJ15" i="3"/>
  <c r="AM15" i="3"/>
  <c r="H15" i="1" s="1"/>
  <c r="L26" i="3"/>
  <c r="T26" i="1" s="1"/>
  <c r="AK13" i="3"/>
  <c r="AL21" i="3"/>
  <c r="AL9" i="3"/>
  <c r="AQ25" i="3"/>
  <c r="AQ21" i="3"/>
  <c r="AQ17" i="3"/>
  <c r="AQ13" i="3"/>
  <c r="AI25" i="3"/>
  <c r="AI17" i="3"/>
  <c r="AI9" i="3"/>
  <c r="AK21" i="3"/>
  <c r="AK9" i="3"/>
  <c r="AL25" i="3"/>
  <c r="AL13" i="3"/>
  <c r="AL5" i="3"/>
  <c r="AQ9" i="3"/>
  <c r="AV3" i="3"/>
  <c r="F3" i="1" s="1"/>
  <c r="AV18" i="3"/>
  <c r="F18" i="1" s="1"/>
  <c r="AV10" i="3"/>
  <c r="F10" i="1" s="1"/>
  <c r="AL24" i="3"/>
  <c r="AL20" i="3"/>
  <c r="AL16" i="3"/>
  <c r="AL12" i="3"/>
  <c r="AL8" i="3"/>
  <c r="AL4" i="3"/>
  <c r="AR26" i="3"/>
  <c r="AP25" i="3"/>
  <c r="AP21" i="3"/>
  <c r="AP17" i="3"/>
  <c r="AP13" i="3"/>
  <c r="AP9" i="3"/>
  <c r="AP5" i="3"/>
  <c r="AS22" i="3"/>
  <c r="AS18" i="3"/>
  <c r="AS14" i="3"/>
  <c r="AS10" i="3"/>
  <c r="AS6" i="3"/>
  <c r="AI22" i="3"/>
  <c r="AI14" i="3"/>
  <c r="AI6" i="3"/>
  <c r="AK25" i="3"/>
  <c r="AK17" i="3"/>
  <c r="AK5" i="3"/>
  <c r="AL17" i="3"/>
  <c r="AQ5" i="3"/>
  <c r="AV22" i="3"/>
  <c r="F22" i="1" s="1"/>
  <c r="AV14" i="3"/>
  <c r="F14" i="1" s="1"/>
  <c r="AV6" i="3"/>
  <c r="F6" i="1" s="1"/>
  <c r="AV25" i="3"/>
  <c r="F25" i="1" s="1"/>
  <c r="AV21" i="3"/>
  <c r="F21" i="1" s="1"/>
  <c r="AV17" i="3"/>
  <c r="F17" i="1" s="1"/>
  <c r="AV13" i="3"/>
  <c r="F13" i="1" s="1"/>
  <c r="AV9" i="3"/>
  <c r="F9" i="1" s="1"/>
  <c r="AV5" i="3"/>
  <c r="F5" i="1" s="1"/>
  <c r="AI23" i="3"/>
  <c r="AI19" i="3"/>
  <c r="AI15" i="3"/>
  <c r="AI11" i="3"/>
  <c r="AI7" i="3"/>
  <c r="AJ3" i="3"/>
  <c r="AF26" i="3"/>
  <c r="AS26" i="3" s="1"/>
  <c r="AR22" i="3"/>
  <c r="AR18" i="3"/>
  <c r="AR14" i="3"/>
  <c r="AR10" i="3"/>
  <c r="AR6" i="3"/>
  <c r="AS25" i="3"/>
  <c r="AS21" i="3"/>
  <c r="AS17" i="3"/>
  <c r="AS13" i="3"/>
  <c r="AS9" i="3"/>
  <c r="AS5" i="3"/>
  <c r="AI21" i="3"/>
  <c r="AI13" i="3"/>
  <c r="AI5" i="3"/>
  <c r="R26" i="3"/>
  <c r="AA26" i="1" s="1"/>
  <c r="AJ22" i="3"/>
  <c r="AJ18" i="3"/>
  <c r="AJ14" i="3"/>
  <c r="AJ10" i="3"/>
  <c r="AJ6" i="3"/>
  <c r="AO26" i="3"/>
  <c r="Z26" i="3"/>
  <c r="AP26" i="3" s="1"/>
  <c r="AQ22" i="3"/>
  <c r="AQ18" i="3"/>
  <c r="AQ14" i="3"/>
  <c r="AQ10" i="3"/>
  <c r="AQ6" i="3"/>
  <c r="AR25" i="3"/>
  <c r="AR21" i="3"/>
  <c r="AR17" i="3"/>
  <c r="AR13" i="3"/>
  <c r="AR9" i="3"/>
  <c r="AR5" i="3"/>
  <c r="AI3" i="3"/>
  <c r="AI18" i="3"/>
  <c r="AI10" i="3"/>
  <c r="AI24" i="3"/>
  <c r="AI20" i="3"/>
  <c r="AI16" i="3"/>
  <c r="AI12" i="3"/>
  <c r="AI8" i="3"/>
  <c r="AI4" i="3"/>
  <c r="J26" i="3"/>
  <c r="U26" i="1" s="1"/>
  <c r="H26" i="3"/>
  <c r="V26" i="1" s="1"/>
  <c r="F26" i="3"/>
  <c r="W26" i="1" s="1"/>
  <c r="AL2" i="22" l="1" a="1"/>
  <c r="AL2" i="21" a="1"/>
  <c r="AL2" i="28" a="1"/>
  <c r="AL2" i="36" a="1"/>
  <c r="AL2" i="42" a="1"/>
  <c r="AL2" i="20" a="1"/>
  <c r="AL2" i="26" a="1"/>
  <c r="AL2" i="27" a="1"/>
  <c r="AL2" i="37" a="1"/>
  <c r="AL2" i="43" a="1"/>
  <c r="AL2" i="23" a="1"/>
  <c r="AL2" i="29" a="1"/>
  <c r="AL2" i="31" a="1"/>
  <c r="AL2" i="34" a="1"/>
  <c r="AL2" i="38" a="1"/>
  <c r="AL2" i="39" a="1"/>
  <c r="AL2" i="40" a="1"/>
  <c r="AL2" i="41" a="1"/>
  <c r="AL2" i="4" a="1"/>
  <c r="AL2" i="24" a="1"/>
  <c r="AL2" i="25" a="1"/>
  <c r="AL2" i="32" a="1"/>
  <c r="AL2" i="35" a="1"/>
  <c r="AD2" i="26" a="1"/>
  <c r="AD2" i="27" a="1"/>
  <c r="AD2" i="29" a="1"/>
  <c r="AD2" i="34" a="1"/>
  <c r="AD2" i="37" a="1"/>
  <c r="AD2" i="38" a="1"/>
  <c r="AD2" i="39" a="1"/>
  <c r="AD2" i="40" a="1"/>
  <c r="AD2" i="41" a="1"/>
  <c r="AD2" i="24" a="1"/>
  <c r="AD2" i="25" a="1"/>
  <c r="AD2" i="31" a="1"/>
  <c r="AD2" i="32" a="1"/>
  <c r="AD2" i="22" a="1"/>
  <c r="AD2" i="36" a="1"/>
  <c r="AD2" i="42" a="1"/>
  <c r="AD2" i="20" a="1"/>
  <c r="AD2" i="23" a="1"/>
  <c r="AD2" i="21" a="1"/>
  <c r="AD2" i="28" a="1"/>
  <c r="AD2" i="4" a="1"/>
  <c r="AD2" i="43" a="1"/>
  <c r="AD2" i="35" a="1"/>
  <c r="BB2" i="4"/>
  <c r="BE25" i="4"/>
  <c r="BE23" i="4"/>
  <c r="BE21" i="4"/>
  <c r="BE19" i="4"/>
  <c r="BE17" i="4"/>
  <c r="BE15" i="4"/>
  <c r="BE13" i="4"/>
  <c r="BE11" i="4"/>
  <c r="BE9" i="4"/>
  <c r="BE7" i="4"/>
  <c r="BE5" i="4"/>
  <c r="BE3" i="4"/>
  <c r="BE24" i="4"/>
  <c r="BE22" i="4"/>
  <c r="BE20" i="4"/>
  <c r="BE18" i="4"/>
  <c r="BE16" i="4"/>
  <c r="BE14" i="4"/>
  <c r="BE12" i="4"/>
  <c r="BE10" i="4"/>
  <c r="BE8" i="4"/>
  <c r="BE6" i="4"/>
  <c r="BE4" i="4"/>
  <c r="AV6" i="4"/>
  <c r="AV10" i="4"/>
  <c r="AW10" i="4" s="1"/>
  <c r="AV14" i="4"/>
  <c r="AV18" i="4"/>
  <c r="AW18" i="4" s="1"/>
  <c r="AV22" i="4"/>
  <c r="AW22" i="4" s="1"/>
  <c r="AV3" i="4"/>
  <c r="AW3" i="4" s="1"/>
  <c r="AV5" i="4"/>
  <c r="AW5" i="4" s="1"/>
  <c r="AV21" i="4"/>
  <c r="AW21" i="4" s="1"/>
  <c r="AV7" i="4"/>
  <c r="AV11" i="4"/>
  <c r="AW11" i="4" s="1"/>
  <c r="AV15" i="4"/>
  <c r="AV19" i="4"/>
  <c r="AW19" i="4" s="1"/>
  <c r="AV23" i="4"/>
  <c r="AV13" i="4"/>
  <c r="AW13" i="4" s="1"/>
  <c r="AV4" i="4"/>
  <c r="AW4" i="4" s="1"/>
  <c r="AV8" i="4"/>
  <c r="AW8" i="4" s="1"/>
  <c r="AV12" i="4"/>
  <c r="AW12" i="4" s="1"/>
  <c r="AV16" i="4"/>
  <c r="AW16" i="4" s="1"/>
  <c r="AV20" i="4"/>
  <c r="AW20" i="4" s="1"/>
  <c r="AV24" i="4"/>
  <c r="AW24" i="4" s="1"/>
  <c r="AV9" i="4"/>
  <c r="AV17" i="4"/>
  <c r="AW17" i="4" s="1"/>
  <c r="AV25" i="4"/>
  <c r="AW25" i="4" s="1"/>
  <c r="AT2" i="4"/>
  <c r="AW23" i="4"/>
  <c r="AW15" i="4"/>
  <c r="AW9" i="4"/>
  <c r="AW7" i="4"/>
  <c r="AW14" i="4"/>
  <c r="AW6" i="4"/>
  <c r="H3" i="1"/>
  <c r="M3" i="45"/>
  <c r="AX2" i="4" s="1" a="1"/>
  <c r="I26" i="1"/>
  <c r="R1" i="1" s="1"/>
  <c r="O26" i="45"/>
  <c r="P3" i="1"/>
  <c r="AB2" i="4"/>
  <c r="AB3" i="4" s="1"/>
  <c r="D3" i="1"/>
  <c r="E3" i="45"/>
  <c r="AH2" i="4" s="1" a="1"/>
  <c r="AB2" i="20"/>
  <c r="AB3" i="20" s="1"/>
  <c r="AB2" i="29"/>
  <c r="AB3" i="29" s="1"/>
  <c r="AB2" i="38"/>
  <c r="AB3" i="38" s="1"/>
  <c r="AB2" i="37"/>
  <c r="AB3" i="37" s="1"/>
  <c r="AB2" i="25"/>
  <c r="AB3" i="25" s="1"/>
  <c r="AB2" i="26"/>
  <c r="AB3" i="26" s="1"/>
  <c r="R7" i="1"/>
  <c r="AB2" i="31"/>
  <c r="AB3" i="31" s="1"/>
  <c r="AB2" i="28"/>
  <c r="AB3" i="28" s="1"/>
  <c r="AB2" i="27"/>
  <c r="AB3" i="27" s="1"/>
  <c r="AB2" i="34"/>
  <c r="AB3" i="34" s="1"/>
  <c r="R14" i="1"/>
  <c r="AB2" i="41"/>
  <c r="AB3" i="41" s="1"/>
  <c r="P8" i="1"/>
  <c r="R21" i="1"/>
  <c r="R17" i="1"/>
  <c r="R6" i="1"/>
  <c r="R3" i="1"/>
  <c r="R5" i="1"/>
  <c r="R15" i="1"/>
  <c r="R18" i="1"/>
  <c r="R22" i="1"/>
  <c r="R8" i="1"/>
  <c r="R12" i="1"/>
  <c r="R19" i="1"/>
  <c r="R9" i="1"/>
  <c r="R20" i="1"/>
  <c r="R16" i="1"/>
  <c r="AL26" i="3"/>
  <c r="P16" i="1"/>
  <c r="P21" i="1"/>
  <c r="P11" i="1"/>
  <c r="P5" i="1"/>
  <c r="P20" i="1"/>
  <c r="P18" i="1"/>
  <c r="P17" i="1"/>
  <c r="P26" i="1"/>
  <c r="P13" i="1"/>
  <c r="P10" i="1"/>
  <c r="P23" i="1"/>
  <c r="P24" i="1"/>
  <c r="P15" i="1"/>
  <c r="P22" i="1"/>
  <c r="P12" i="1"/>
  <c r="P9" i="1"/>
  <c r="P25" i="1"/>
  <c r="P14" i="1"/>
  <c r="P7" i="1"/>
  <c r="P19" i="1"/>
  <c r="AK26" i="3"/>
  <c r="AM26" i="3"/>
  <c r="AI26" i="3"/>
  <c r="AJ26" i="3"/>
  <c r="AQ26" i="3"/>
  <c r="C26" i="3"/>
  <c r="AN21" i="36" l="1"/>
  <c r="AO21" i="36" s="1"/>
  <c r="AN22" i="36"/>
  <c r="AO22" i="36" s="1"/>
  <c r="AN24" i="36"/>
  <c r="AO24" i="36" s="1"/>
  <c r="AL2" i="36"/>
  <c r="AN23" i="36"/>
  <c r="AO23" i="36" s="1"/>
  <c r="AN25" i="36"/>
  <c r="AO25" i="36" s="1"/>
  <c r="AN3" i="36"/>
  <c r="AO3" i="36" s="1"/>
  <c r="AN4" i="36"/>
  <c r="AO4" i="36" s="1"/>
  <c r="AN5" i="36"/>
  <c r="AO5" i="36" s="1"/>
  <c r="AN9" i="36"/>
  <c r="AO9" i="36" s="1"/>
  <c r="AN13" i="36"/>
  <c r="AO13" i="36" s="1"/>
  <c r="AN17" i="36"/>
  <c r="AO17" i="36" s="1"/>
  <c r="AN8" i="36"/>
  <c r="AO8" i="36" s="1"/>
  <c r="AN12" i="36"/>
  <c r="AO12" i="36" s="1"/>
  <c r="AN16" i="36"/>
  <c r="AO16" i="36" s="1"/>
  <c r="AN20" i="36"/>
  <c r="AO20" i="36" s="1"/>
  <c r="AN7" i="36"/>
  <c r="AO7" i="36" s="1"/>
  <c r="AN11" i="36"/>
  <c r="AO11" i="36" s="1"/>
  <c r="AN15" i="36"/>
  <c r="AO15" i="36" s="1"/>
  <c r="AN19" i="36"/>
  <c r="AO19" i="36" s="1"/>
  <c r="AN6" i="36"/>
  <c r="AO6" i="36" s="1"/>
  <c r="AN10" i="36"/>
  <c r="AO10" i="36" s="1"/>
  <c r="AN14" i="36"/>
  <c r="AO14" i="36" s="1"/>
  <c r="AN18" i="36"/>
  <c r="AO18" i="36" s="1"/>
  <c r="AL2" i="23"/>
  <c r="AN6" i="23"/>
  <c r="AO6" i="23" s="1"/>
  <c r="AN10" i="23"/>
  <c r="AO10" i="23" s="1"/>
  <c r="AN14" i="23"/>
  <c r="AO14" i="23" s="1"/>
  <c r="AN18" i="23"/>
  <c r="AO18" i="23" s="1"/>
  <c r="AN22" i="23"/>
  <c r="AO22" i="23" s="1"/>
  <c r="AN12" i="23"/>
  <c r="AO12" i="23" s="1"/>
  <c r="AN16" i="23"/>
  <c r="AO16" i="23" s="1"/>
  <c r="AN25" i="23"/>
  <c r="AO25" i="23" s="1"/>
  <c r="AN5" i="23"/>
  <c r="AO5" i="23" s="1"/>
  <c r="AN9" i="23"/>
  <c r="AO9" i="23" s="1"/>
  <c r="AN13" i="23"/>
  <c r="AO13" i="23" s="1"/>
  <c r="AN17" i="23"/>
  <c r="AO17" i="23" s="1"/>
  <c r="AN21" i="23"/>
  <c r="AO21" i="23" s="1"/>
  <c r="AN4" i="23"/>
  <c r="AO4" i="23" s="1"/>
  <c r="AN8" i="23"/>
  <c r="AO8" i="23" s="1"/>
  <c r="AN20" i="23"/>
  <c r="AO20" i="23" s="1"/>
  <c r="AN3" i="23"/>
  <c r="AO3" i="23" s="1"/>
  <c r="AN19" i="23"/>
  <c r="AO19" i="23" s="1"/>
  <c r="AN23" i="23"/>
  <c r="AO23" i="23" s="1"/>
  <c r="AN24" i="23"/>
  <c r="AO24" i="23" s="1"/>
  <c r="AN7" i="23"/>
  <c r="AO7" i="23" s="1"/>
  <c r="AN11" i="23"/>
  <c r="AO11" i="23" s="1"/>
  <c r="AN15" i="23"/>
  <c r="AO15" i="23" s="1"/>
  <c r="AN24" i="26"/>
  <c r="AO24" i="26" s="1"/>
  <c r="AN20" i="26"/>
  <c r="AO20" i="26" s="1"/>
  <c r="AN16" i="26"/>
  <c r="AO16" i="26" s="1"/>
  <c r="AN12" i="26"/>
  <c r="AO12" i="26" s="1"/>
  <c r="AN8" i="26"/>
  <c r="AO8" i="26" s="1"/>
  <c r="AN4" i="26"/>
  <c r="AO4" i="26" s="1"/>
  <c r="AN25" i="26"/>
  <c r="AO25" i="26" s="1"/>
  <c r="AN17" i="26"/>
  <c r="AO17" i="26" s="1"/>
  <c r="AN9" i="26"/>
  <c r="AO9" i="26" s="1"/>
  <c r="AN23" i="26"/>
  <c r="AO23" i="26" s="1"/>
  <c r="AN19" i="26"/>
  <c r="AO19" i="26" s="1"/>
  <c r="AN15" i="26"/>
  <c r="AO15" i="26" s="1"/>
  <c r="AN11" i="26"/>
  <c r="AO11" i="26" s="1"/>
  <c r="AN7" i="26"/>
  <c r="AO7" i="26" s="1"/>
  <c r="AN3" i="26"/>
  <c r="AO3" i="26" s="1"/>
  <c r="AL2" i="26"/>
  <c r="AN21" i="26"/>
  <c r="AO21" i="26" s="1"/>
  <c r="AN13" i="26"/>
  <c r="AO13" i="26" s="1"/>
  <c r="AN5" i="26"/>
  <c r="AO5" i="26" s="1"/>
  <c r="AN22" i="26"/>
  <c r="AO22" i="26" s="1"/>
  <c r="AN18" i="26"/>
  <c r="AO18" i="26" s="1"/>
  <c r="AN14" i="26"/>
  <c r="AO14" i="26" s="1"/>
  <c r="AN10" i="26"/>
  <c r="AO10" i="26" s="1"/>
  <c r="AN6" i="26"/>
  <c r="AO6" i="26" s="1"/>
  <c r="AL2" i="28"/>
  <c r="AN10" i="28"/>
  <c r="AO10" i="28" s="1"/>
  <c r="AN5" i="28"/>
  <c r="AO5" i="28" s="1"/>
  <c r="AN11" i="28"/>
  <c r="AO11" i="28" s="1"/>
  <c r="AN4" i="28"/>
  <c r="AO4" i="28" s="1"/>
  <c r="AN12" i="28"/>
  <c r="AO12" i="28" s="1"/>
  <c r="AN7" i="28"/>
  <c r="AO7" i="28" s="1"/>
  <c r="AN6" i="28"/>
  <c r="AO6" i="28" s="1"/>
  <c r="AN9" i="28"/>
  <c r="AO9" i="28" s="1"/>
  <c r="AN8" i="28"/>
  <c r="AO8" i="28" s="1"/>
  <c r="AN3" i="28"/>
  <c r="AO3" i="28" s="1"/>
  <c r="AN13" i="28"/>
  <c r="AO13" i="28" s="1"/>
  <c r="AN17" i="28"/>
  <c r="AO17" i="28" s="1"/>
  <c r="AN21" i="28"/>
  <c r="AO21" i="28" s="1"/>
  <c r="AN25" i="28"/>
  <c r="AO25" i="28" s="1"/>
  <c r="AN24" i="28"/>
  <c r="AO24" i="28" s="1"/>
  <c r="AN14" i="28"/>
  <c r="AO14" i="28" s="1"/>
  <c r="AN18" i="28"/>
  <c r="AO18" i="28" s="1"/>
  <c r="AN22" i="28"/>
  <c r="AO22" i="28" s="1"/>
  <c r="AN15" i="28"/>
  <c r="AO15" i="28" s="1"/>
  <c r="AN19" i="28"/>
  <c r="AO19" i="28" s="1"/>
  <c r="AN23" i="28"/>
  <c r="AO23" i="28" s="1"/>
  <c r="AN16" i="28"/>
  <c r="AO16" i="28" s="1"/>
  <c r="AN20" i="28"/>
  <c r="AO20" i="28" s="1"/>
  <c r="AD2" i="4"/>
  <c r="AF3" i="4"/>
  <c r="AG3" i="4" s="1"/>
  <c r="AF22" i="4"/>
  <c r="AG22" i="4" s="1"/>
  <c r="AF17" i="4"/>
  <c r="AG17" i="4" s="1"/>
  <c r="AF20" i="4"/>
  <c r="AG20" i="4" s="1"/>
  <c r="AF4" i="4"/>
  <c r="AG4" i="4" s="1"/>
  <c r="AF11" i="4"/>
  <c r="AG11" i="4" s="1"/>
  <c r="AF14" i="4"/>
  <c r="AG14" i="4" s="1"/>
  <c r="AF9" i="4"/>
  <c r="AG9" i="4" s="1"/>
  <c r="AF12" i="4"/>
  <c r="AG12" i="4" s="1"/>
  <c r="AF10" i="4"/>
  <c r="AG10" i="4" s="1"/>
  <c r="AF6" i="4"/>
  <c r="AG6" i="4" s="1"/>
  <c r="AF13" i="4"/>
  <c r="AG13" i="4" s="1"/>
  <c r="AF16" i="4"/>
  <c r="AG16" i="4" s="1"/>
  <c r="AF23" i="4"/>
  <c r="AG23" i="4" s="1"/>
  <c r="AF7" i="4"/>
  <c r="AG7" i="4" s="1"/>
  <c r="AF25" i="4"/>
  <c r="AG25" i="4" s="1"/>
  <c r="AF19" i="4"/>
  <c r="AG19" i="4" s="1"/>
  <c r="AF18" i="4"/>
  <c r="AG18" i="4" s="1"/>
  <c r="AF8" i="4"/>
  <c r="AG8" i="4" s="1"/>
  <c r="AF5" i="4"/>
  <c r="AG5" i="4" s="1"/>
  <c r="AF21" i="4"/>
  <c r="AG21" i="4" s="1"/>
  <c r="AF15" i="4"/>
  <c r="AG15" i="4" s="1"/>
  <c r="AF24" i="4"/>
  <c r="AG24" i="4" s="1"/>
  <c r="AF23" i="32"/>
  <c r="AG23" i="32" s="1"/>
  <c r="AF19" i="32"/>
  <c r="AG19" i="32" s="1"/>
  <c r="AF15" i="32"/>
  <c r="AG15" i="32" s="1"/>
  <c r="AF11" i="32"/>
  <c r="AG11" i="32" s="1"/>
  <c r="AF7" i="32"/>
  <c r="AG7" i="32" s="1"/>
  <c r="AF3" i="32"/>
  <c r="AG3" i="32" s="1"/>
  <c r="AD2" i="32"/>
  <c r="AF22" i="32"/>
  <c r="AG22" i="32" s="1"/>
  <c r="AF18" i="32"/>
  <c r="AG18" i="32" s="1"/>
  <c r="AF14" i="32"/>
  <c r="AG14" i="32" s="1"/>
  <c r="AF10" i="32"/>
  <c r="AG10" i="32" s="1"/>
  <c r="AF6" i="32"/>
  <c r="AG6" i="32" s="1"/>
  <c r="AF25" i="32"/>
  <c r="AG25" i="32" s="1"/>
  <c r="AF21" i="32"/>
  <c r="AG21" i="32" s="1"/>
  <c r="AF17" i="32"/>
  <c r="AG17" i="32" s="1"/>
  <c r="AF13" i="32"/>
  <c r="AG13" i="32" s="1"/>
  <c r="AF9" i="32"/>
  <c r="AG9" i="32" s="1"/>
  <c r="AF5" i="32"/>
  <c r="AG5" i="32" s="1"/>
  <c r="AF24" i="32"/>
  <c r="AG24" i="32" s="1"/>
  <c r="AF20" i="32"/>
  <c r="AG20" i="32" s="1"/>
  <c r="AF16" i="32"/>
  <c r="AG16" i="32" s="1"/>
  <c r="AF12" i="32"/>
  <c r="AG12" i="32" s="1"/>
  <c r="AF8" i="32"/>
  <c r="AG8" i="32" s="1"/>
  <c r="AF4" i="32"/>
  <c r="AG4" i="32" s="1"/>
  <c r="AF25" i="37"/>
  <c r="AG25" i="37" s="1"/>
  <c r="AD2" i="37"/>
  <c r="AF3" i="37"/>
  <c r="AG3" i="37" s="1"/>
  <c r="AF4" i="37"/>
  <c r="AG4" i="37" s="1"/>
  <c r="AF5" i="37"/>
  <c r="AG5" i="37" s="1"/>
  <c r="AF6" i="37"/>
  <c r="AG6" i="37" s="1"/>
  <c r="AF7" i="37"/>
  <c r="AG7" i="37" s="1"/>
  <c r="AF8" i="37"/>
  <c r="AG8" i="37" s="1"/>
  <c r="AF9" i="37"/>
  <c r="AG9" i="37" s="1"/>
  <c r="AF10" i="37"/>
  <c r="AG10" i="37" s="1"/>
  <c r="AF11" i="37"/>
  <c r="AG11" i="37" s="1"/>
  <c r="AF12" i="37"/>
  <c r="AG12" i="37" s="1"/>
  <c r="AF13" i="37"/>
  <c r="AG13" i="37" s="1"/>
  <c r="AF14" i="37"/>
  <c r="AG14" i="37" s="1"/>
  <c r="AF15" i="37"/>
  <c r="AG15" i="37" s="1"/>
  <c r="AF16" i="37"/>
  <c r="AG16" i="37" s="1"/>
  <c r="AF17" i="37"/>
  <c r="AG17" i="37" s="1"/>
  <c r="AF18" i="37"/>
  <c r="AG18" i="37" s="1"/>
  <c r="AF19" i="37"/>
  <c r="AG19" i="37" s="1"/>
  <c r="AF20" i="37"/>
  <c r="AG20" i="37" s="1"/>
  <c r="AF21" i="37"/>
  <c r="AG21" i="37" s="1"/>
  <c r="AF22" i="37"/>
  <c r="AG22" i="37" s="1"/>
  <c r="AF23" i="37"/>
  <c r="AG23" i="37" s="1"/>
  <c r="AF24" i="37"/>
  <c r="AG24" i="37" s="1"/>
  <c r="AN4" i="24"/>
  <c r="AO4" i="24" s="1"/>
  <c r="AN15" i="24"/>
  <c r="AO15" i="24" s="1"/>
  <c r="AN8" i="24"/>
  <c r="AO8" i="24" s="1"/>
  <c r="AN24" i="24"/>
  <c r="AO24" i="24" s="1"/>
  <c r="AN21" i="24"/>
  <c r="AO21" i="24" s="1"/>
  <c r="AN17" i="24"/>
  <c r="AO17" i="24" s="1"/>
  <c r="AN3" i="24"/>
  <c r="AO3" i="24" s="1"/>
  <c r="AN13" i="24"/>
  <c r="AO13" i="24" s="1"/>
  <c r="AN25" i="24"/>
  <c r="AO25" i="24" s="1"/>
  <c r="AN22" i="24"/>
  <c r="AO22" i="24" s="1"/>
  <c r="AN6" i="24"/>
  <c r="AO6" i="24" s="1"/>
  <c r="AL2" i="24"/>
  <c r="AN20" i="24"/>
  <c r="AO20" i="24" s="1"/>
  <c r="AN16" i="24"/>
  <c r="AO16" i="24" s="1"/>
  <c r="AN14" i="24"/>
  <c r="AO14" i="24" s="1"/>
  <c r="AN9" i="24"/>
  <c r="AO9" i="24" s="1"/>
  <c r="AN7" i="24"/>
  <c r="AO7" i="24" s="1"/>
  <c r="AN12" i="24"/>
  <c r="AO12" i="24" s="1"/>
  <c r="AN23" i="24"/>
  <c r="AO23" i="24" s="1"/>
  <c r="AN19" i="24"/>
  <c r="AO19" i="24" s="1"/>
  <c r="AN11" i="24"/>
  <c r="AO11" i="24" s="1"/>
  <c r="AN10" i="24"/>
  <c r="AO10" i="24" s="1"/>
  <c r="AN5" i="24"/>
  <c r="AO5" i="24" s="1"/>
  <c r="AN18" i="24"/>
  <c r="AO18" i="24" s="1"/>
  <c r="AN25" i="29"/>
  <c r="AO25" i="29" s="1"/>
  <c r="AN21" i="29"/>
  <c r="AO21" i="29" s="1"/>
  <c r="AN17" i="29"/>
  <c r="AO17" i="29" s="1"/>
  <c r="AN13" i="29"/>
  <c r="AO13" i="29" s="1"/>
  <c r="AN7" i="29"/>
  <c r="AO7" i="29" s="1"/>
  <c r="AN22" i="29"/>
  <c r="AO22" i="29" s="1"/>
  <c r="AN16" i="29"/>
  <c r="AO16" i="29" s="1"/>
  <c r="AN11" i="29"/>
  <c r="AO11" i="29" s="1"/>
  <c r="AN3" i="29"/>
  <c r="AO3" i="29" s="1"/>
  <c r="AN5" i="29"/>
  <c r="AO5" i="29" s="1"/>
  <c r="AN4" i="29"/>
  <c r="AO4" i="29" s="1"/>
  <c r="AL2" i="29"/>
  <c r="AN20" i="29"/>
  <c r="AO20" i="29" s="1"/>
  <c r="AN15" i="29"/>
  <c r="AO15" i="29" s="1"/>
  <c r="AN10" i="29"/>
  <c r="AO10" i="29" s="1"/>
  <c r="AN6" i="29"/>
  <c r="AO6" i="29" s="1"/>
  <c r="AN24" i="29"/>
  <c r="AO24" i="29" s="1"/>
  <c r="AN19" i="29"/>
  <c r="AO19" i="29" s="1"/>
  <c r="AN14" i="29"/>
  <c r="AO14" i="29" s="1"/>
  <c r="AN9" i="29"/>
  <c r="AO9" i="29" s="1"/>
  <c r="AN8" i="29"/>
  <c r="AO8" i="29" s="1"/>
  <c r="AN23" i="29"/>
  <c r="AO23" i="29" s="1"/>
  <c r="AN18" i="29"/>
  <c r="AO18" i="29" s="1"/>
  <c r="AN12" i="29"/>
  <c r="AO12" i="29" s="1"/>
  <c r="AD2" i="28"/>
  <c r="AF16" i="28"/>
  <c r="AG16" i="28" s="1"/>
  <c r="AF20" i="28"/>
  <c r="AG20" i="28" s="1"/>
  <c r="AF24" i="28"/>
  <c r="AG24" i="28" s="1"/>
  <c r="AF14" i="28"/>
  <c r="AG14" i="28" s="1"/>
  <c r="AF18" i="28"/>
  <c r="AG18" i="28" s="1"/>
  <c r="AF22" i="28"/>
  <c r="AG22" i="28" s="1"/>
  <c r="AF4" i="28"/>
  <c r="AG4" i="28" s="1"/>
  <c r="AF6" i="28"/>
  <c r="AG6" i="28" s="1"/>
  <c r="AF8" i="28"/>
  <c r="AG8" i="28" s="1"/>
  <c r="AF10" i="28"/>
  <c r="AG10" i="28" s="1"/>
  <c r="AF12" i="28"/>
  <c r="AG12" i="28" s="1"/>
  <c r="AF19" i="28"/>
  <c r="AG19" i="28" s="1"/>
  <c r="AF5" i="28"/>
  <c r="AG5" i="28" s="1"/>
  <c r="AF13" i="28"/>
  <c r="AG13" i="28" s="1"/>
  <c r="AF21" i="28"/>
  <c r="AG21" i="28" s="1"/>
  <c r="AF3" i="28"/>
  <c r="AG3" i="28" s="1"/>
  <c r="AF11" i="28"/>
  <c r="AG11" i="28" s="1"/>
  <c r="AF17" i="28"/>
  <c r="AG17" i="28" s="1"/>
  <c r="AF25" i="28"/>
  <c r="AG25" i="28" s="1"/>
  <c r="AF15" i="28"/>
  <c r="AG15" i="28" s="1"/>
  <c r="AF23" i="28"/>
  <c r="AG23" i="28" s="1"/>
  <c r="AF9" i="28"/>
  <c r="AG9" i="28" s="1"/>
  <c r="AF7" i="28"/>
  <c r="AG7" i="28" s="1"/>
  <c r="AD2" i="40"/>
  <c r="AF3" i="40"/>
  <c r="AG3" i="40" s="1"/>
  <c r="AF4" i="40"/>
  <c r="AG4" i="40" s="1"/>
  <c r="AF5" i="40"/>
  <c r="AG5" i="40" s="1"/>
  <c r="AF6" i="40"/>
  <c r="AG6" i="40" s="1"/>
  <c r="AF7" i="40"/>
  <c r="AG7" i="40" s="1"/>
  <c r="AF8" i="40"/>
  <c r="AG8" i="40" s="1"/>
  <c r="AF9" i="40"/>
  <c r="AG9" i="40" s="1"/>
  <c r="AF10" i="40"/>
  <c r="AG10" i="40" s="1"/>
  <c r="AF11" i="40"/>
  <c r="AG11" i="40" s="1"/>
  <c r="AF12" i="40"/>
  <c r="AG12" i="40" s="1"/>
  <c r="AF13" i="40"/>
  <c r="AG13" i="40" s="1"/>
  <c r="AF14" i="40"/>
  <c r="AG14" i="40" s="1"/>
  <c r="AF15" i="40"/>
  <c r="AG15" i="40" s="1"/>
  <c r="AF16" i="40"/>
  <c r="AG16" i="40" s="1"/>
  <c r="AF17" i="40"/>
  <c r="AG17" i="40" s="1"/>
  <c r="AF18" i="40"/>
  <c r="AG18" i="40" s="1"/>
  <c r="AF19" i="40"/>
  <c r="AG19" i="40" s="1"/>
  <c r="AF20" i="40"/>
  <c r="AG20" i="40" s="1"/>
  <c r="AF21" i="40"/>
  <c r="AG21" i="40" s="1"/>
  <c r="AF22" i="40"/>
  <c r="AG22" i="40" s="1"/>
  <c r="AF23" i="40"/>
  <c r="AG23" i="40" s="1"/>
  <c r="AF24" i="40"/>
  <c r="AG24" i="40" s="1"/>
  <c r="AF25" i="40"/>
  <c r="AG25" i="40" s="1"/>
  <c r="AL2" i="35"/>
  <c r="AN25" i="35"/>
  <c r="AO25" i="35" s="1"/>
  <c r="AN3" i="35"/>
  <c r="AO3" i="35" s="1"/>
  <c r="AN4" i="35"/>
  <c r="AO4" i="35" s="1"/>
  <c r="AN5" i="35"/>
  <c r="AO5" i="35" s="1"/>
  <c r="AN6" i="35"/>
  <c r="AO6" i="35" s="1"/>
  <c r="AN7" i="35"/>
  <c r="AO7" i="35" s="1"/>
  <c r="AN8" i="35"/>
  <c r="AO8" i="35" s="1"/>
  <c r="AN9" i="35"/>
  <c r="AO9" i="35" s="1"/>
  <c r="AN10" i="35"/>
  <c r="AO10" i="35" s="1"/>
  <c r="AN11" i="35"/>
  <c r="AO11" i="35" s="1"/>
  <c r="AN12" i="35"/>
  <c r="AO12" i="35" s="1"/>
  <c r="AN13" i="35"/>
  <c r="AO13" i="35" s="1"/>
  <c r="AN14" i="35"/>
  <c r="AO14" i="35" s="1"/>
  <c r="AN15" i="35"/>
  <c r="AO15" i="35" s="1"/>
  <c r="AN16" i="35"/>
  <c r="AO16" i="35" s="1"/>
  <c r="AN17" i="35"/>
  <c r="AO17" i="35" s="1"/>
  <c r="AN18" i="35"/>
  <c r="AO18" i="35" s="1"/>
  <c r="AN19" i="35"/>
  <c r="AO19" i="35" s="1"/>
  <c r="AN20" i="35"/>
  <c r="AO20" i="35" s="1"/>
  <c r="AN21" i="35"/>
  <c r="AO21" i="35" s="1"/>
  <c r="AN22" i="35"/>
  <c r="AO22" i="35" s="1"/>
  <c r="AN23" i="35"/>
  <c r="AO23" i="35" s="1"/>
  <c r="AN24" i="35"/>
  <c r="AO24" i="35" s="1"/>
  <c r="AL2" i="38"/>
  <c r="AN22" i="38"/>
  <c r="AO22" i="38" s="1"/>
  <c r="AN18" i="38"/>
  <c r="AO18" i="38" s="1"/>
  <c r="AN14" i="38"/>
  <c r="AO14" i="38" s="1"/>
  <c r="AN10" i="38"/>
  <c r="AO10" i="38" s="1"/>
  <c r="AN3" i="38"/>
  <c r="AO3" i="38" s="1"/>
  <c r="AN5" i="38"/>
  <c r="AO5" i="38" s="1"/>
  <c r="AN25" i="38"/>
  <c r="AO25" i="38" s="1"/>
  <c r="AN21" i="38"/>
  <c r="AO21" i="38" s="1"/>
  <c r="AN17" i="38"/>
  <c r="AO17" i="38" s="1"/>
  <c r="AN13" i="38"/>
  <c r="AO13" i="38" s="1"/>
  <c r="AN9" i="38"/>
  <c r="AO9" i="38" s="1"/>
  <c r="AN24" i="38"/>
  <c r="AO24" i="38" s="1"/>
  <c r="AN20" i="38"/>
  <c r="AO20" i="38" s="1"/>
  <c r="AN16" i="38"/>
  <c r="AO16" i="38" s="1"/>
  <c r="AN12" i="38"/>
  <c r="AO12" i="38" s="1"/>
  <c r="AN8" i="38"/>
  <c r="AO8" i="38" s="1"/>
  <c r="AN4" i="38"/>
  <c r="AO4" i="38" s="1"/>
  <c r="AN6" i="38"/>
  <c r="AO6" i="38" s="1"/>
  <c r="AN23" i="38"/>
  <c r="AO23" i="38" s="1"/>
  <c r="AN19" i="38"/>
  <c r="AO19" i="38" s="1"/>
  <c r="AN15" i="38"/>
  <c r="AO15" i="38" s="1"/>
  <c r="AN11" i="38"/>
  <c r="AO11" i="38" s="1"/>
  <c r="AN7" i="38"/>
  <c r="AO7" i="38" s="1"/>
  <c r="AF25" i="35"/>
  <c r="AG25" i="35" s="1"/>
  <c r="AD2" i="35"/>
  <c r="AF3" i="35"/>
  <c r="AG3" i="35" s="1"/>
  <c r="AF4" i="35"/>
  <c r="AG4" i="35" s="1"/>
  <c r="AF5" i="35"/>
  <c r="AG5" i="35" s="1"/>
  <c r="AF6" i="35"/>
  <c r="AG6" i="35" s="1"/>
  <c r="AF7" i="35"/>
  <c r="AG7" i="35" s="1"/>
  <c r="AF8" i="35"/>
  <c r="AG8" i="35" s="1"/>
  <c r="AF9" i="35"/>
  <c r="AG9" i="35" s="1"/>
  <c r="AF10" i="35"/>
  <c r="AG10" i="35" s="1"/>
  <c r="AF11" i="35"/>
  <c r="AG11" i="35" s="1"/>
  <c r="AF12" i="35"/>
  <c r="AG12" i="35" s="1"/>
  <c r="AF13" i="35"/>
  <c r="AG13" i="35" s="1"/>
  <c r="AF14" i="35"/>
  <c r="AG14" i="35" s="1"/>
  <c r="AF15" i="35"/>
  <c r="AG15" i="35" s="1"/>
  <c r="AF16" i="35"/>
  <c r="AG16" i="35" s="1"/>
  <c r="AF17" i="35"/>
  <c r="AG17" i="35" s="1"/>
  <c r="AF18" i="35"/>
  <c r="AG18" i="35" s="1"/>
  <c r="AF19" i="35"/>
  <c r="AG19" i="35" s="1"/>
  <c r="AF20" i="35"/>
  <c r="AG20" i="35" s="1"/>
  <c r="AF21" i="35"/>
  <c r="AG21" i="35" s="1"/>
  <c r="AF22" i="35"/>
  <c r="AG22" i="35" s="1"/>
  <c r="AF23" i="35"/>
  <c r="AG23" i="35" s="1"/>
  <c r="AF24" i="35"/>
  <c r="AG24" i="35" s="1"/>
  <c r="AD2" i="21"/>
  <c r="AF23" i="21"/>
  <c r="AG23" i="21" s="1"/>
  <c r="AF19" i="21"/>
  <c r="AG19" i="21" s="1"/>
  <c r="AF15" i="21"/>
  <c r="AG15" i="21" s="1"/>
  <c r="AF11" i="21"/>
  <c r="AG11" i="21" s="1"/>
  <c r="AF7" i="21"/>
  <c r="AG7" i="21" s="1"/>
  <c r="AF4" i="21"/>
  <c r="AG4" i="21" s="1"/>
  <c r="AF22" i="21"/>
  <c r="AG22" i="21" s="1"/>
  <c r="AF18" i="21"/>
  <c r="AG18" i="21" s="1"/>
  <c r="AF14" i="21"/>
  <c r="AG14" i="21" s="1"/>
  <c r="AF10" i="21"/>
  <c r="AG10" i="21" s="1"/>
  <c r="AF6" i="21"/>
  <c r="AG6" i="21" s="1"/>
  <c r="AF3" i="21"/>
  <c r="AG3" i="21" s="1"/>
  <c r="AF21" i="21"/>
  <c r="AG21" i="21" s="1"/>
  <c r="AF17" i="21"/>
  <c r="AG17" i="21" s="1"/>
  <c r="AF13" i="21"/>
  <c r="AG13" i="21" s="1"/>
  <c r="AF9" i="21"/>
  <c r="AG9" i="21" s="1"/>
  <c r="AF5" i="21"/>
  <c r="AG5" i="21" s="1"/>
  <c r="AF25" i="21"/>
  <c r="AG25" i="21" s="1"/>
  <c r="AF24" i="21"/>
  <c r="AG24" i="21" s="1"/>
  <c r="AF20" i="21"/>
  <c r="AG20" i="21" s="1"/>
  <c r="AF16" i="21"/>
  <c r="AG16" i="21" s="1"/>
  <c r="AF12" i="21"/>
  <c r="AG12" i="21" s="1"/>
  <c r="AF8" i="21"/>
  <c r="AG8" i="21" s="1"/>
  <c r="AF25" i="36"/>
  <c r="AG25" i="36" s="1"/>
  <c r="AF23" i="36"/>
  <c r="AG23" i="36" s="1"/>
  <c r="AD2" i="36"/>
  <c r="AF3" i="36"/>
  <c r="AG3" i="36" s="1"/>
  <c r="AF4" i="36"/>
  <c r="AG4" i="36" s="1"/>
  <c r="AF5" i="36"/>
  <c r="AG5" i="36" s="1"/>
  <c r="AF6" i="36"/>
  <c r="AG6" i="36" s="1"/>
  <c r="AF7" i="36"/>
  <c r="AG7" i="36" s="1"/>
  <c r="AF8" i="36"/>
  <c r="AG8" i="36" s="1"/>
  <c r="AF9" i="36"/>
  <c r="AG9" i="36" s="1"/>
  <c r="AF10" i="36"/>
  <c r="AG10" i="36" s="1"/>
  <c r="AF11" i="36"/>
  <c r="AG11" i="36" s="1"/>
  <c r="AF12" i="36"/>
  <c r="AG12" i="36" s="1"/>
  <c r="AF13" i="36"/>
  <c r="AG13" i="36" s="1"/>
  <c r="AF14" i="36"/>
  <c r="AG14" i="36" s="1"/>
  <c r="AF15" i="36"/>
  <c r="AG15" i="36" s="1"/>
  <c r="AF16" i="36"/>
  <c r="AG16" i="36" s="1"/>
  <c r="AF17" i="36"/>
  <c r="AG17" i="36" s="1"/>
  <c r="AF18" i="36"/>
  <c r="AG18" i="36" s="1"/>
  <c r="AF19" i="36"/>
  <c r="AG19" i="36" s="1"/>
  <c r="AF20" i="36"/>
  <c r="AG20" i="36" s="1"/>
  <c r="AF21" i="36"/>
  <c r="AG21" i="36" s="1"/>
  <c r="AF22" i="36"/>
  <c r="AG22" i="36" s="1"/>
  <c r="AF24" i="36"/>
  <c r="AG24" i="36" s="1"/>
  <c r="AF5" i="25"/>
  <c r="AG5" i="25" s="1"/>
  <c r="AF4" i="25"/>
  <c r="AG4" i="25" s="1"/>
  <c r="AF22" i="25"/>
  <c r="AG22" i="25" s="1"/>
  <c r="AF18" i="25"/>
  <c r="AG18" i="25" s="1"/>
  <c r="AF14" i="25"/>
  <c r="AG14" i="25" s="1"/>
  <c r="AF10" i="25"/>
  <c r="AG10" i="25" s="1"/>
  <c r="AD2" i="25"/>
  <c r="AF23" i="25"/>
  <c r="AG23" i="25" s="1"/>
  <c r="AF15" i="25"/>
  <c r="AG15" i="25" s="1"/>
  <c r="AF25" i="25"/>
  <c r="AG25" i="25" s="1"/>
  <c r="AF21" i="25"/>
  <c r="AG21" i="25" s="1"/>
  <c r="AF17" i="25"/>
  <c r="AG17" i="25" s="1"/>
  <c r="AF13" i="25"/>
  <c r="AG13" i="25" s="1"/>
  <c r="AF9" i="25"/>
  <c r="AG9" i="25" s="1"/>
  <c r="AF3" i="25"/>
  <c r="AG3" i="25" s="1"/>
  <c r="AF19" i="25"/>
  <c r="AG19" i="25" s="1"/>
  <c r="AF7" i="25"/>
  <c r="AG7" i="25" s="1"/>
  <c r="AF24" i="25"/>
  <c r="AG24" i="25" s="1"/>
  <c r="AF20" i="25"/>
  <c r="AG20" i="25" s="1"/>
  <c r="AF16" i="25"/>
  <c r="AG16" i="25" s="1"/>
  <c r="AF12" i="25"/>
  <c r="AG12" i="25" s="1"/>
  <c r="AF8" i="25"/>
  <c r="AG8" i="25" s="1"/>
  <c r="AF6" i="25"/>
  <c r="AG6" i="25" s="1"/>
  <c r="AF11" i="25"/>
  <c r="AG11" i="25" s="1"/>
  <c r="AF25" i="39"/>
  <c r="AG25" i="39" s="1"/>
  <c r="AF3" i="39"/>
  <c r="AG3" i="39" s="1"/>
  <c r="AF4" i="39"/>
  <c r="AG4" i="39" s="1"/>
  <c r="AF5" i="39"/>
  <c r="AG5" i="39" s="1"/>
  <c r="AF6" i="39"/>
  <c r="AG6" i="39" s="1"/>
  <c r="AF7" i="39"/>
  <c r="AG7" i="39" s="1"/>
  <c r="AF8" i="39"/>
  <c r="AG8" i="39" s="1"/>
  <c r="AF9" i="39"/>
  <c r="AG9" i="39" s="1"/>
  <c r="AF10" i="39"/>
  <c r="AG10" i="39" s="1"/>
  <c r="AF24" i="39"/>
  <c r="AG24" i="39" s="1"/>
  <c r="AF13" i="39"/>
  <c r="AG13" i="39" s="1"/>
  <c r="AF14" i="39"/>
  <c r="AG14" i="39" s="1"/>
  <c r="AF15" i="39"/>
  <c r="AG15" i="39" s="1"/>
  <c r="AF16" i="39"/>
  <c r="AG16" i="39" s="1"/>
  <c r="AF17" i="39"/>
  <c r="AG17" i="39" s="1"/>
  <c r="AF18" i="39"/>
  <c r="AG18" i="39" s="1"/>
  <c r="AF19" i="39"/>
  <c r="AG19" i="39" s="1"/>
  <c r="AF20" i="39"/>
  <c r="AG20" i="39" s="1"/>
  <c r="AF21" i="39"/>
  <c r="AG21" i="39" s="1"/>
  <c r="AF12" i="39"/>
  <c r="AG12" i="39" s="1"/>
  <c r="AD2" i="39"/>
  <c r="AF22" i="39"/>
  <c r="AG22" i="39" s="1"/>
  <c r="AF11" i="39"/>
  <c r="AG11" i="39" s="1"/>
  <c r="AF23" i="39"/>
  <c r="AG23" i="39" s="1"/>
  <c r="AD2" i="29"/>
  <c r="AF4" i="29"/>
  <c r="AG4" i="29" s="1"/>
  <c r="AF6" i="29"/>
  <c r="AG6" i="29" s="1"/>
  <c r="AF8" i="29"/>
  <c r="AG8" i="29" s="1"/>
  <c r="AF3" i="29"/>
  <c r="AG3" i="29" s="1"/>
  <c r="AF5" i="29"/>
  <c r="AG5" i="29" s="1"/>
  <c r="AF7" i="29"/>
  <c r="AG7" i="29" s="1"/>
  <c r="AF9" i="29"/>
  <c r="AG9" i="29" s="1"/>
  <c r="AF10" i="29"/>
  <c r="AG10" i="29" s="1"/>
  <c r="AF12" i="29"/>
  <c r="AG12" i="29" s="1"/>
  <c r="AF14" i="29"/>
  <c r="AG14" i="29" s="1"/>
  <c r="AF16" i="29"/>
  <c r="AG16" i="29" s="1"/>
  <c r="AF18" i="29"/>
  <c r="AG18" i="29" s="1"/>
  <c r="AF20" i="29"/>
  <c r="AG20" i="29" s="1"/>
  <c r="AF22" i="29"/>
  <c r="AG22" i="29" s="1"/>
  <c r="AF24" i="29"/>
  <c r="AG24" i="29" s="1"/>
  <c r="AF11" i="29"/>
  <c r="AG11" i="29" s="1"/>
  <c r="AF13" i="29"/>
  <c r="AG13" i="29" s="1"/>
  <c r="AF15" i="29"/>
  <c r="AG15" i="29" s="1"/>
  <c r="AF17" i="29"/>
  <c r="AG17" i="29" s="1"/>
  <c r="AF19" i="29"/>
  <c r="AG19" i="29" s="1"/>
  <c r="AF21" i="29"/>
  <c r="AG21" i="29" s="1"/>
  <c r="AF23" i="29"/>
  <c r="AG23" i="29" s="1"/>
  <c r="AF25" i="29"/>
  <c r="AG25" i="29" s="1"/>
  <c r="AL2" i="32"/>
  <c r="AN22" i="32"/>
  <c r="AO22" i="32" s="1"/>
  <c r="AN18" i="32"/>
  <c r="AO18" i="32" s="1"/>
  <c r="AN14" i="32"/>
  <c r="AO14" i="32" s="1"/>
  <c r="AN10" i="32"/>
  <c r="AO10" i="32" s="1"/>
  <c r="AN6" i="32"/>
  <c r="AO6" i="32" s="1"/>
  <c r="AN25" i="32"/>
  <c r="AO25" i="32" s="1"/>
  <c r="AN21" i="32"/>
  <c r="AO21" i="32" s="1"/>
  <c r="AN17" i="32"/>
  <c r="AO17" i="32" s="1"/>
  <c r="AN13" i="32"/>
  <c r="AO13" i="32" s="1"/>
  <c r="AN9" i="32"/>
  <c r="AO9" i="32" s="1"/>
  <c r="AN5" i="32"/>
  <c r="AO5" i="32" s="1"/>
  <c r="AN24" i="32"/>
  <c r="AO24" i="32" s="1"/>
  <c r="AN20" i="32"/>
  <c r="AO20" i="32" s="1"/>
  <c r="AN16" i="32"/>
  <c r="AO16" i="32" s="1"/>
  <c r="AN12" i="32"/>
  <c r="AO12" i="32" s="1"/>
  <c r="AN8" i="32"/>
  <c r="AO8" i="32" s="1"/>
  <c r="AN4" i="32"/>
  <c r="AO4" i="32" s="1"/>
  <c r="AN23" i="32"/>
  <c r="AO23" i="32" s="1"/>
  <c r="AN19" i="32"/>
  <c r="AO19" i="32" s="1"/>
  <c r="AN15" i="32"/>
  <c r="AO15" i="32" s="1"/>
  <c r="AN11" i="32"/>
  <c r="AO11" i="32" s="1"/>
  <c r="AN7" i="32"/>
  <c r="AO7" i="32" s="1"/>
  <c r="AN3" i="32"/>
  <c r="AO3" i="32" s="1"/>
  <c r="AN24" i="41"/>
  <c r="AO24" i="41" s="1"/>
  <c r="AN20" i="41"/>
  <c r="AO20" i="41" s="1"/>
  <c r="AN16" i="41"/>
  <c r="AO16" i="41" s="1"/>
  <c r="AN12" i="41"/>
  <c r="AO12" i="41" s="1"/>
  <c r="AN8" i="41"/>
  <c r="AO8" i="41" s="1"/>
  <c r="AN4" i="41"/>
  <c r="AO4" i="41" s="1"/>
  <c r="AN23" i="41"/>
  <c r="AO23" i="41" s="1"/>
  <c r="AN19" i="41"/>
  <c r="AO19" i="41" s="1"/>
  <c r="AN15" i="41"/>
  <c r="AO15" i="41" s="1"/>
  <c r="AN11" i="41"/>
  <c r="AO11" i="41" s="1"/>
  <c r="AN7" i="41"/>
  <c r="AO7" i="41" s="1"/>
  <c r="AN3" i="41"/>
  <c r="AO3" i="41" s="1"/>
  <c r="AN21" i="41"/>
  <c r="AO21" i="41" s="1"/>
  <c r="AN13" i="41"/>
  <c r="AO13" i="41" s="1"/>
  <c r="AN5" i="41"/>
  <c r="AO5" i="41" s="1"/>
  <c r="AL2" i="41"/>
  <c r="AN18" i="41"/>
  <c r="AO18" i="41" s="1"/>
  <c r="AN10" i="41"/>
  <c r="AO10" i="41" s="1"/>
  <c r="AN25" i="41"/>
  <c r="AO25" i="41" s="1"/>
  <c r="AN17" i="41"/>
  <c r="AO17" i="41" s="1"/>
  <c r="AN9" i="41"/>
  <c r="AO9" i="41" s="1"/>
  <c r="AN22" i="41"/>
  <c r="AO22" i="41" s="1"/>
  <c r="AN14" i="41"/>
  <c r="AO14" i="41" s="1"/>
  <c r="AN6" i="41"/>
  <c r="AO6" i="41" s="1"/>
  <c r="AN25" i="34"/>
  <c r="AO25" i="34" s="1"/>
  <c r="AN21" i="34"/>
  <c r="AO21" i="34" s="1"/>
  <c r="AN17" i="34"/>
  <c r="AO17" i="34" s="1"/>
  <c r="AN13" i="34"/>
  <c r="AO13" i="34" s="1"/>
  <c r="AL2" i="34"/>
  <c r="AN24" i="34"/>
  <c r="AO24" i="34" s="1"/>
  <c r="AN20" i="34"/>
  <c r="AO20" i="34" s="1"/>
  <c r="AN16" i="34"/>
  <c r="AO16" i="34" s="1"/>
  <c r="AN12" i="34"/>
  <c r="AO12" i="34" s="1"/>
  <c r="AN3" i="34"/>
  <c r="AO3" i="34" s="1"/>
  <c r="AN4" i="34"/>
  <c r="AO4" i="34" s="1"/>
  <c r="AN5" i="34"/>
  <c r="AO5" i="34" s="1"/>
  <c r="AN6" i="34"/>
  <c r="AO6" i="34" s="1"/>
  <c r="AN7" i="34"/>
  <c r="AO7" i="34" s="1"/>
  <c r="AN8" i="34"/>
  <c r="AO8" i="34" s="1"/>
  <c r="AN9" i="34"/>
  <c r="AO9" i="34" s="1"/>
  <c r="AN10" i="34"/>
  <c r="AO10" i="34" s="1"/>
  <c r="AN11" i="34"/>
  <c r="AO11" i="34" s="1"/>
  <c r="AN23" i="34"/>
  <c r="AO23" i="34" s="1"/>
  <c r="AN19" i="34"/>
  <c r="AO19" i="34" s="1"/>
  <c r="AN15" i="34"/>
  <c r="AO15" i="34" s="1"/>
  <c r="AN22" i="34"/>
  <c r="AO22" i="34" s="1"/>
  <c r="AN18" i="34"/>
  <c r="AO18" i="34" s="1"/>
  <c r="AN14" i="34"/>
  <c r="AO14" i="34" s="1"/>
  <c r="AN3" i="43"/>
  <c r="AO3" i="43" s="1"/>
  <c r="AN4" i="43"/>
  <c r="AO4" i="43" s="1"/>
  <c r="AN5" i="43"/>
  <c r="AO5" i="43" s="1"/>
  <c r="AN6" i="43"/>
  <c r="AO6" i="43" s="1"/>
  <c r="AN7" i="43"/>
  <c r="AO7" i="43" s="1"/>
  <c r="AN8" i="43"/>
  <c r="AO8" i="43" s="1"/>
  <c r="AN9" i="43"/>
  <c r="AO9" i="43" s="1"/>
  <c r="AN10" i="43"/>
  <c r="AO10" i="43" s="1"/>
  <c r="AN11" i="43"/>
  <c r="AO11" i="43" s="1"/>
  <c r="AN12" i="43"/>
  <c r="AO12" i="43" s="1"/>
  <c r="AN13" i="43"/>
  <c r="AO13" i="43" s="1"/>
  <c r="AN14" i="43"/>
  <c r="AO14" i="43" s="1"/>
  <c r="AN15" i="43"/>
  <c r="AO15" i="43" s="1"/>
  <c r="AN16" i="43"/>
  <c r="AO16" i="43" s="1"/>
  <c r="AN17" i="43"/>
  <c r="AO17" i="43" s="1"/>
  <c r="AN18" i="43"/>
  <c r="AO18" i="43" s="1"/>
  <c r="AN19" i="43"/>
  <c r="AO19" i="43" s="1"/>
  <c r="AN20" i="43"/>
  <c r="AO20" i="43" s="1"/>
  <c r="AN21" i="43"/>
  <c r="AO21" i="43" s="1"/>
  <c r="AN22" i="43"/>
  <c r="AO22" i="43" s="1"/>
  <c r="AN23" i="43"/>
  <c r="AO23" i="43" s="1"/>
  <c r="AN24" i="43"/>
  <c r="AO24" i="43" s="1"/>
  <c r="AN25" i="43"/>
  <c r="AO25" i="43" s="1"/>
  <c r="AL2" i="43"/>
  <c r="AL2" i="20"/>
  <c r="AN3" i="20"/>
  <c r="AO3" i="20" s="1"/>
  <c r="AN4" i="20"/>
  <c r="AO4" i="20" s="1"/>
  <c r="AN5" i="20"/>
  <c r="AO5" i="20" s="1"/>
  <c r="AN6" i="20"/>
  <c r="AO6" i="20" s="1"/>
  <c r="AN7" i="20"/>
  <c r="AO7" i="20" s="1"/>
  <c r="AN8" i="20"/>
  <c r="AO8" i="20" s="1"/>
  <c r="AN9" i="20"/>
  <c r="AO9" i="20" s="1"/>
  <c r="AN10" i="20"/>
  <c r="AO10" i="20" s="1"/>
  <c r="AN11" i="20"/>
  <c r="AO11" i="20" s="1"/>
  <c r="AN12" i="20"/>
  <c r="AO12" i="20" s="1"/>
  <c r="AN13" i="20"/>
  <c r="AO13" i="20" s="1"/>
  <c r="AN14" i="20"/>
  <c r="AO14" i="20" s="1"/>
  <c r="AN15" i="20"/>
  <c r="AO15" i="20" s="1"/>
  <c r="AN16" i="20"/>
  <c r="AO16" i="20" s="1"/>
  <c r="AN17" i="20"/>
  <c r="AO17" i="20" s="1"/>
  <c r="AN18" i="20"/>
  <c r="AO18" i="20" s="1"/>
  <c r="AN19" i="20"/>
  <c r="AO19" i="20" s="1"/>
  <c r="AN20" i="20"/>
  <c r="AO20" i="20" s="1"/>
  <c r="AN21" i="20"/>
  <c r="AO21" i="20" s="1"/>
  <c r="AN22" i="20"/>
  <c r="AO22" i="20" s="1"/>
  <c r="AN23" i="20"/>
  <c r="AO23" i="20" s="1"/>
  <c r="AN24" i="20"/>
  <c r="AO24" i="20" s="1"/>
  <c r="AN25" i="20"/>
  <c r="AO25" i="20" s="1"/>
  <c r="AN24" i="21"/>
  <c r="AO24" i="21" s="1"/>
  <c r="AN20" i="21"/>
  <c r="AO20" i="21" s="1"/>
  <c r="AN16" i="21"/>
  <c r="AO16" i="21" s="1"/>
  <c r="AN12" i="21"/>
  <c r="AO12" i="21" s="1"/>
  <c r="AN8" i="21"/>
  <c r="AO8" i="21" s="1"/>
  <c r="AL2" i="21"/>
  <c r="AN22" i="21"/>
  <c r="AO22" i="21" s="1"/>
  <c r="AN14" i="21"/>
  <c r="AO14" i="21" s="1"/>
  <c r="AN10" i="21"/>
  <c r="AO10" i="21" s="1"/>
  <c r="AN3" i="21"/>
  <c r="AO3" i="21" s="1"/>
  <c r="AN25" i="21"/>
  <c r="AO25" i="21" s="1"/>
  <c r="AN17" i="21"/>
  <c r="AO17" i="21" s="1"/>
  <c r="AN9" i="21"/>
  <c r="AO9" i="21" s="1"/>
  <c r="AN23" i="21"/>
  <c r="AO23" i="21" s="1"/>
  <c r="AN19" i="21"/>
  <c r="AO19" i="21" s="1"/>
  <c r="AN15" i="21"/>
  <c r="AO15" i="21" s="1"/>
  <c r="AN11" i="21"/>
  <c r="AO11" i="21" s="1"/>
  <c r="AN7" i="21"/>
  <c r="AO7" i="21" s="1"/>
  <c r="AN4" i="21"/>
  <c r="AO4" i="21" s="1"/>
  <c r="AN18" i="21"/>
  <c r="AO18" i="21" s="1"/>
  <c r="AN6" i="21"/>
  <c r="AO6" i="21" s="1"/>
  <c r="AN21" i="21"/>
  <c r="AO21" i="21" s="1"/>
  <c r="AN13" i="21"/>
  <c r="AO13" i="21" s="1"/>
  <c r="AN5" i="21"/>
  <c r="AO5" i="21" s="1"/>
  <c r="AD2" i="20"/>
  <c r="AF3" i="20"/>
  <c r="AG3" i="20" s="1"/>
  <c r="AF4" i="20"/>
  <c r="AG4" i="20" s="1"/>
  <c r="AF5" i="20"/>
  <c r="AG5" i="20" s="1"/>
  <c r="AF6" i="20"/>
  <c r="AG6" i="20" s="1"/>
  <c r="AF7" i="20"/>
  <c r="AG7" i="20" s="1"/>
  <c r="AF8" i="20"/>
  <c r="AG8" i="20" s="1"/>
  <c r="AF9" i="20"/>
  <c r="AG9" i="20" s="1"/>
  <c r="AF10" i="20"/>
  <c r="AG10" i="20" s="1"/>
  <c r="AF11" i="20"/>
  <c r="AG11" i="20" s="1"/>
  <c r="AF12" i="20"/>
  <c r="AG12" i="20" s="1"/>
  <c r="AF13" i="20"/>
  <c r="AG13" i="20" s="1"/>
  <c r="AF14" i="20"/>
  <c r="AG14" i="20" s="1"/>
  <c r="AF15" i="20"/>
  <c r="AG15" i="20" s="1"/>
  <c r="AF16" i="20"/>
  <c r="AG16" i="20" s="1"/>
  <c r="AF17" i="20"/>
  <c r="AG17" i="20" s="1"/>
  <c r="AF18" i="20"/>
  <c r="AG18" i="20" s="1"/>
  <c r="AF19" i="20"/>
  <c r="AG19" i="20" s="1"/>
  <c r="AF20" i="20"/>
  <c r="AG20" i="20" s="1"/>
  <c r="AF21" i="20"/>
  <c r="AG21" i="20" s="1"/>
  <c r="AF22" i="20"/>
  <c r="AG22" i="20" s="1"/>
  <c r="AF23" i="20"/>
  <c r="AG23" i="20" s="1"/>
  <c r="AF24" i="20"/>
  <c r="AG24" i="20" s="1"/>
  <c r="AF25" i="20"/>
  <c r="AG25" i="20" s="1"/>
  <c r="AD2" i="41"/>
  <c r="AF22" i="41"/>
  <c r="AG22" i="41" s="1"/>
  <c r="AF18" i="41"/>
  <c r="AG18" i="41" s="1"/>
  <c r="AF14" i="41"/>
  <c r="AG14" i="41" s="1"/>
  <c r="AF10" i="41"/>
  <c r="AG10" i="41" s="1"/>
  <c r="AF6" i="41"/>
  <c r="AG6" i="41" s="1"/>
  <c r="AF25" i="41"/>
  <c r="AG25" i="41" s="1"/>
  <c r="AF21" i="41"/>
  <c r="AG21" i="41" s="1"/>
  <c r="AF17" i="41"/>
  <c r="AG17" i="41" s="1"/>
  <c r="AF13" i="41"/>
  <c r="AG13" i="41" s="1"/>
  <c r="AF9" i="41"/>
  <c r="AG9" i="41" s="1"/>
  <c r="AF5" i="41"/>
  <c r="AG5" i="41" s="1"/>
  <c r="AF24" i="41"/>
  <c r="AG24" i="41" s="1"/>
  <c r="AF16" i="41"/>
  <c r="AG16" i="41" s="1"/>
  <c r="AF8" i="41"/>
  <c r="AG8" i="41" s="1"/>
  <c r="AF23" i="41"/>
  <c r="AG23" i="41" s="1"/>
  <c r="AF15" i="41"/>
  <c r="AG15" i="41" s="1"/>
  <c r="AF7" i="41"/>
  <c r="AG7" i="41" s="1"/>
  <c r="AF20" i="41"/>
  <c r="AG20" i="41" s="1"/>
  <c r="AF12" i="41"/>
  <c r="AG12" i="41" s="1"/>
  <c r="AF4" i="41"/>
  <c r="AG4" i="41" s="1"/>
  <c r="AF19" i="41"/>
  <c r="AG19" i="41" s="1"/>
  <c r="AF11" i="41"/>
  <c r="AG11" i="41" s="1"/>
  <c r="AF3" i="41"/>
  <c r="AG3" i="41" s="1"/>
  <c r="AF5" i="26"/>
  <c r="AG5" i="26" s="1"/>
  <c r="AF11" i="26"/>
  <c r="AG11" i="26" s="1"/>
  <c r="AF3" i="26"/>
  <c r="AG3" i="26" s="1"/>
  <c r="AF9" i="26"/>
  <c r="AG9" i="26" s="1"/>
  <c r="AF7" i="26"/>
  <c r="AG7" i="26" s="1"/>
  <c r="AD2" i="26"/>
  <c r="AF25" i="26"/>
  <c r="AG25" i="26" s="1"/>
  <c r="AF21" i="26"/>
  <c r="AG21" i="26" s="1"/>
  <c r="AF17" i="26"/>
  <c r="AG17" i="26" s="1"/>
  <c r="AF13" i="26"/>
  <c r="AG13" i="26" s="1"/>
  <c r="AF8" i="26"/>
  <c r="AG8" i="26" s="1"/>
  <c r="AF18" i="26"/>
  <c r="AG18" i="26" s="1"/>
  <c r="AF6" i="26"/>
  <c r="AG6" i="26" s="1"/>
  <c r="AF24" i="26"/>
  <c r="AG24" i="26" s="1"/>
  <c r="AF20" i="26"/>
  <c r="AG20" i="26" s="1"/>
  <c r="AF16" i="26"/>
  <c r="AG16" i="26" s="1"/>
  <c r="AF10" i="26"/>
  <c r="AG10" i="26" s="1"/>
  <c r="AF22" i="26"/>
  <c r="AG22" i="26" s="1"/>
  <c r="AF14" i="26"/>
  <c r="AG14" i="26" s="1"/>
  <c r="AF23" i="26"/>
  <c r="AG23" i="26" s="1"/>
  <c r="AF19" i="26"/>
  <c r="AG19" i="26" s="1"/>
  <c r="AF15" i="26"/>
  <c r="AG15" i="26" s="1"/>
  <c r="AF4" i="26"/>
  <c r="AG4" i="26" s="1"/>
  <c r="AF12" i="26"/>
  <c r="AG12" i="26" s="1"/>
  <c r="AN25" i="39"/>
  <c r="AO25" i="39" s="1"/>
  <c r="AN3" i="39"/>
  <c r="AO3" i="39" s="1"/>
  <c r="AN4" i="39"/>
  <c r="AO4" i="39" s="1"/>
  <c r="AN5" i="39"/>
  <c r="AO5" i="39" s="1"/>
  <c r="AN6" i="39"/>
  <c r="AO6" i="39" s="1"/>
  <c r="AN7" i="39"/>
  <c r="AO7" i="39" s="1"/>
  <c r="AN8" i="39"/>
  <c r="AO8" i="39" s="1"/>
  <c r="AN9" i="39"/>
  <c r="AO9" i="39" s="1"/>
  <c r="AN10" i="39"/>
  <c r="AO10" i="39" s="1"/>
  <c r="AN11" i="39"/>
  <c r="AO11" i="39" s="1"/>
  <c r="AN12" i="39"/>
  <c r="AO12" i="39" s="1"/>
  <c r="AN21" i="39"/>
  <c r="AO21" i="39" s="1"/>
  <c r="AN22" i="39"/>
  <c r="AO22" i="39" s="1"/>
  <c r="AN13" i="39"/>
  <c r="AO13" i="39" s="1"/>
  <c r="AN14" i="39"/>
  <c r="AO14" i="39" s="1"/>
  <c r="AN15" i="39"/>
  <c r="AO15" i="39" s="1"/>
  <c r="AN16" i="39"/>
  <c r="AO16" i="39" s="1"/>
  <c r="AN17" i="39"/>
  <c r="AO17" i="39" s="1"/>
  <c r="AN18" i="39"/>
  <c r="AO18" i="39" s="1"/>
  <c r="AN19" i="39"/>
  <c r="AO19" i="39" s="1"/>
  <c r="AN20" i="39"/>
  <c r="AO20" i="39" s="1"/>
  <c r="AN23" i="39"/>
  <c r="AO23" i="39" s="1"/>
  <c r="AL2" i="39"/>
  <c r="AN24" i="39"/>
  <c r="AO24" i="39" s="1"/>
  <c r="AL2" i="27"/>
  <c r="AN25" i="27"/>
  <c r="AO25" i="27" s="1"/>
  <c r="AN5" i="27"/>
  <c r="AO5" i="27" s="1"/>
  <c r="AN9" i="27"/>
  <c r="AO9" i="27" s="1"/>
  <c r="AN13" i="27"/>
  <c r="AO13" i="27" s="1"/>
  <c r="AN17" i="27"/>
  <c r="AO17" i="27" s="1"/>
  <c r="AN21" i="27"/>
  <c r="AO21" i="27" s="1"/>
  <c r="AN8" i="27"/>
  <c r="AO8" i="27" s="1"/>
  <c r="AN16" i="27"/>
  <c r="AO16" i="27" s="1"/>
  <c r="AN24" i="27"/>
  <c r="AO24" i="27" s="1"/>
  <c r="AN6" i="27"/>
  <c r="AO6" i="27" s="1"/>
  <c r="AN10" i="27"/>
  <c r="AO10" i="27" s="1"/>
  <c r="AN14" i="27"/>
  <c r="AO14" i="27" s="1"/>
  <c r="AN18" i="27"/>
  <c r="AO18" i="27" s="1"/>
  <c r="AN22" i="27"/>
  <c r="AO22" i="27" s="1"/>
  <c r="AN4" i="27"/>
  <c r="AO4" i="27" s="1"/>
  <c r="AN12" i="27"/>
  <c r="AO12" i="27" s="1"/>
  <c r="AN20" i="27"/>
  <c r="AO20" i="27" s="1"/>
  <c r="AN3" i="27"/>
  <c r="AO3" i="27" s="1"/>
  <c r="AN7" i="27"/>
  <c r="AO7" i="27" s="1"/>
  <c r="AN11" i="27"/>
  <c r="AO11" i="27" s="1"/>
  <c r="AN15" i="27"/>
  <c r="AO15" i="27" s="1"/>
  <c r="AN19" i="27"/>
  <c r="AO19" i="27" s="1"/>
  <c r="AN23" i="27"/>
  <c r="AO23" i="27" s="1"/>
  <c r="AF24" i="42"/>
  <c r="AG24" i="42" s="1"/>
  <c r="AF20" i="42"/>
  <c r="AG20" i="42" s="1"/>
  <c r="AF16" i="42"/>
  <c r="AG16" i="42" s="1"/>
  <c r="AF12" i="42"/>
  <c r="AG12" i="42" s="1"/>
  <c r="AF8" i="42"/>
  <c r="AG8" i="42" s="1"/>
  <c r="AF4" i="42"/>
  <c r="AG4" i="42" s="1"/>
  <c r="AD2" i="42"/>
  <c r="AF23" i="42"/>
  <c r="AG23" i="42" s="1"/>
  <c r="AF19" i="42"/>
  <c r="AG19" i="42" s="1"/>
  <c r="AF15" i="42"/>
  <c r="AG15" i="42" s="1"/>
  <c r="AF11" i="42"/>
  <c r="AG11" i="42" s="1"/>
  <c r="AF7" i="42"/>
  <c r="AG7" i="42" s="1"/>
  <c r="AF3" i="42"/>
  <c r="AG3" i="42" s="1"/>
  <c r="AF22" i="42"/>
  <c r="AG22" i="42" s="1"/>
  <c r="AF14" i="42"/>
  <c r="AG14" i="42" s="1"/>
  <c r="AF6" i="42"/>
  <c r="AG6" i="42" s="1"/>
  <c r="AF21" i="42"/>
  <c r="AG21" i="42" s="1"/>
  <c r="AF13" i="42"/>
  <c r="AG13" i="42" s="1"/>
  <c r="AF5" i="42"/>
  <c r="AG5" i="42" s="1"/>
  <c r="AF18" i="42"/>
  <c r="AG18" i="42" s="1"/>
  <c r="AF10" i="42"/>
  <c r="AG10" i="42" s="1"/>
  <c r="AF25" i="42"/>
  <c r="AG25" i="42" s="1"/>
  <c r="AF17" i="42"/>
  <c r="AG17" i="42" s="1"/>
  <c r="AF9" i="42"/>
  <c r="AG9" i="42" s="1"/>
  <c r="AF24" i="31"/>
  <c r="AG24" i="31" s="1"/>
  <c r="AF20" i="31"/>
  <c r="AG20" i="31" s="1"/>
  <c r="AF16" i="31"/>
  <c r="AG16" i="31" s="1"/>
  <c r="AF23" i="31"/>
  <c r="AG23" i="31" s="1"/>
  <c r="AF19" i="31"/>
  <c r="AG19" i="31" s="1"/>
  <c r="AF15" i="31"/>
  <c r="AG15" i="31" s="1"/>
  <c r="AD2" i="31"/>
  <c r="AF25" i="31"/>
  <c r="AG25" i="31" s="1"/>
  <c r="AF21" i="31"/>
  <c r="AG21" i="31" s="1"/>
  <c r="AF17" i="31"/>
  <c r="AG17" i="31" s="1"/>
  <c r="AF6" i="31"/>
  <c r="AG6" i="31" s="1"/>
  <c r="AF10" i="31"/>
  <c r="AG10" i="31" s="1"/>
  <c r="AF14" i="31"/>
  <c r="AG14" i="31" s="1"/>
  <c r="AF5" i="31"/>
  <c r="AG5" i="31" s="1"/>
  <c r="AF9" i="31"/>
  <c r="AG9" i="31" s="1"/>
  <c r="AF13" i="31"/>
  <c r="AG13" i="31" s="1"/>
  <c r="AF18" i="31"/>
  <c r="AG18" i="31" s="1"/>
  <c r="AF3" i="31"/>
  <c r="AG3" i="31" s="1"/>
  <c r="AF7" i="31"/>
  <c r="AG7" i="31" s="1"/>
  <c r="AF11" i="31"/>
  <c r="AG11" i="31" s="1"/>
  <c r="AF22" i="31"/>
  <c r="AG22" i="31" s="1"/>
  <c r="AF4" i="31"/>
  <c r="AG4" i="31" s="1"/>
  <c r="AF8" i="31"/>
  <c r="AG8" i="31" s="1"/>
  <c r="AF12" i="31"/>
  <c r="AG12" i="31" s="1"/>
  <c r="AF23" i="34"/>
  <c r="AG23" i="34" s="1"/>
  <c r="AF19" i="34"/>
  <c r="AG19" i="34" s="1"/>
  <c r="AF15" i="34"/>
  <c r="AG15" i="34" s="1"/>
  <c r="AF3" i="34"/>
  <c r="AG3" i="34" s="1"/>
  <c r="AF4" i="34"/>
  <c r="AG4" i="34" s="1"/>
  <c r="AF5" i="34"/>
  <c r="AG5" i="34" s="1"/>
  <c r="AF6" i="34"/>
  <c r="AG6" i="34" s="1"/>
  <c r="AF7" i="34"/>
  <c r="AG7" i="34" s="1"/>
  <c r="AF8" i="34"/>
  <c r="AG8" i="34" s="1"/>
  <c r="AF9" i="34"/>
  <c r="AG9" i="34" s="1"/>
  <c r="AF10" i="34"/>
  <c r="AG10" i="34" s="1"/>
  <c r="AF11" i="34"/>
  <c r="AG11" i="34" s="1"/>
  <c r="AF22" i="34"/>
  <c r="AG22" i="34" s="1"/>
  <c r="AF18" i="34"/>
  <c r="AG18" i="34" s="1"/>
  <c r="AF14" i="34"/>
  <c r="AG14" i="34" s="1"/>
  <c r="AF25" i="34"/>
  <c r="AG25" i="34" s="1"/>
  <c r="AF21" i="34"/>
  <c r="AG21" i="34" s="1"/>
  <c r="AF17" i="34"/>
  <c r="AG17" i="34" s="1"/>
  <c r="AF13" i="34"/>
  <c r="AG13" i="34" s="1"/>
  <c r="AF24" i="34"/>
  <c r="AG24" i="34" s="1"/>
  <c r="AF20" i="34"/>
  <c r="AG20" i="34" s="1"/>
  <c r="AF16" i="34"/>
  <c r="AG16" i="34" s="1"/>
  <c r="AF12" i="34"/>
  <c r="AG12" i="34" s="1"/>
  <c r="AD2" i="34"/>
  <c r="AL2" i="4"/>
  <c r="AN21" i="4"/>
  <c r="AO21" i="4" s="1"/>
  <c r="AN16" i="4"/>
  <c r="AO16" i="4" s="1"/>
  <c r="AN15" i="4"/>
  <c r="AO15" i="4" s="1"/>
  <c r="AN3" i="4"/>
  <c r="AO3" i="4" s="1"/>
  <c r="AN10" i="4"/>
  <c r="AO10" i="4" s="1"/>
  <c r="AN24" i="4"/>
  <c r="AO24" i="4" s="1"/>
  <c r="AN23" i="4"/>
  <c r="AO23" i="4" s="1"/>
  <c r="AN5" i="4"/>
  <c r="AO5" i="4" s="1"/>
  <c r="AN12" i="4"/>
  <c r="AO12" i="4" s="1"/>
  <c r="AN11" i="4"/>
  <c r="AO11" i="4" s="1"/>
  <c r="AN22" i="4"/>
  <c r="AO22" i="4" s="1"/>
  <c r="AN6" i="4"/>
  <c r="AO6" i="4" s="1"/>
  <c r="AN25" i="4"/>
  <c r="AO25" i="4" s="1"/>
  <c r="AN8" i="4"/>
  <c r="AO8" i="4" s="1"/>
  <c r="AN7" i="4"/>
  <c r="AO7" i="4" s="1"/>
  <c r="AN18" i="4"/>
  <c r="AO18" i="4" s="1"/>
  <c r="AN13" i="4"/>
  <c r="AO13" i="4" s="1"/>
  <c r="AN4" i="4"/>
  <c r="AO4" i="4" s="1"/>
  <c r="AN19" i="4"/>
  <c r="AO19" i="4" s="1"/>
  <c r="AN9" i="4"/>
  <c r="AO9" i="4" s="1"/>
  <c r="AN17" i="4"/>
  <c r="AO17" i="4" s="1"/>
  <c r="AN20" i="4"/>
  <c r="AO20" i="4" s="1"/>
  <c r="AN14" i="4"/>
  <c r="AO14" i="4" s="1"/>
  <c r="AF25" i="43"/>
  <c r="AG25" i="43" s="1"/>
  <c r="AF3" i="43"/>
  <c r="AG3" i="43" s="1"/>
  <c r="AF4" i="43"/>
  <c r="AG4" i="43" s="1"/>
  <c r="AF5" i="43"/>
  <c r="AG5" i="43" s="1"/>
  <c r="AF6" i="43"/>
  <c r="AG6" i="43" s="1"/>
  <c r="AF7" i="43"/>
  <c r="AG7" i="43" s="1"/>
  <c r="AF8" i="43"/>
  <c r="AG8" i="43" s="1"/>
  <c r="AF9" i="43"/>
  <c r="AG9" i="43" s="1"/>
  <c r="AF10" i="43"/>
  <c r="AG10" i="43" s="1"/>
  <c r="AF11" i="43"/>
  <c r="AG11" i="43" s="1"/>
  <c r="AF12" i="43"/>
  <c r="AG12" i="43" s="1"/>
  <c r="AF13" i="43"/>
  <c r="AG13" i="43" s="1"/>
  <c r="AF14" i="43"/>
  <c r="AG14" i="43" s="1"/>
  <c r="AF15" i="43"/>
  <c r="AG15" i="43" s="1"/>
  <c r="AF16" i="43"/>
  <c r="AG16" i="43" s="1"/>
  <c r="AF17" i="43"/>
  <c r="AG17" i="43" s="1"/>
  <c r="AF18" i="43"/>
  <c r="AG18" i="43" s="1"/>
  <c r="AF19" i="43"/>
  <c r="AG19" i="43" s="1"/>
  <c r="AF20" i="43"/>
  <c r="AG20" i="43" s="1"/>
  <c r="AF21" i="43"/>
  <c r="AG21" i="43" s="1"/>
  <c r="AF22" i="43"/>
  <c r="AG22" i="43" s="1"/>
  <c r="AF23" i="43"/>
  <c r="AG23" i="43" s="1"/>
  <c r="AF24" i="43"/>
  <c r="AG24" i="43" s="1"/>
  <c r="AD2" i="43"/>
  <c r="AD2" i="23"/>
  <c r="AF25" i="23"/>
  <c r="AG25" i="23" s="1"/>
  <c r="AF21" i="23"/>
  <c r="AG21" i="23" s="1"/>
  <c r="AF17" i="23"/>
  <c r="AG17" i="23" s="1"/>
  <c r="AF13" i="23"/>
  <c r="AG13" i="23" s="1"/>
  <c r="AF9" i="23"/>
  <c r="AG9" i="23" s="1"/>
  <c r="AF5" i="23"/>
  <c r="AG5" i="23" s="1"/>
  <c r="AF23" i="23"/>
  <c r="AG23" i="23" s="1"/>
  <c r="AF19" i="23"/>
  <c r="AG19" i="23" s="1"/>
  <c r="AF15" i="23"/>
  <c r="AG15" i="23" s="1"/>
  <c r="AF11" i="23"/>
  <c r="AG11" i="23" s="1"/>
  <c r="AF3" i="23"/>
  <c r="AG3" i="23" s="1"/>
  <c r="AF10" i="23"/>
  <c r="AG10" i="23" s="1"/>
  <c r="AF24" i="23"/>
  <c r="AG24" i="23" s="1"/>
  <c r="AF20" i="23"/>
  <c r="AG20" i="23" s="1"/>
  <c r="AF16" i="23"/>
  <c r="AG16" i="23" s="1"/>
  <c r="AF12" i="23"/>
  <c r="AG12" i="23" s="1"/>
  <c r="AF8" i="23"/>
  <c r="AG8" i="23" s="1"/>
  <c r="AF4" i="23"/>
  <c r="AG4" i="23" s="1"/>
  <c r="AF22" i="23"/>
  <c r="AG22" i="23" s="1"/>
  <c r="AF18" i="23"/>
  <c r="AG18" i="23" s="1"/>
  <c r="AF14" i="23"/>
  <c r="AG14" i="23" s="1"/>
  <c r="AF6" i="23"/>
  <c r="AG6" i="23" s="1"/>
  <c r="AF7" i="23"/>
  <c r="AG7" i="23" s="1"/>
  <c r="AF23" i="22"/>
  <c r="AG23" i="22" s="1"/>
  <c r="AF19" i="22"/>
  <c r="AG19" i="22" s="1"/>
  <c r="AF15" i="22"/>
  <c r="AG15" i="22" s="1"/>
  <c r="AF11" i="22"/>
  <c r="AG11" i="22" s="1"/>
  <c r="AF7" i="22"/>
  <c r="AG7" i="22" s="1"/>
  <c r="AF3" i="22"/>
  <c r="AG3" i="22" s="1"/>
  <c r="AF25" i="22"/>
  <c r="AG25" i="22" s="1"/>
  <c r="AF17" i="22"/>
  <c r="AG17" i="22" s="1"/>
  <c r="AF9" i="22"/>
  <c r="AG9" i="22" s="1"/>
  <c r="AF5" i="22"/>
  <c r="AG5" i="22" s="1"/>
  <c r="AF20" i="22"/>
  <c r="AG20" i="22" s="1"/>
  <c r="AF12" i="22"/>
  <c r="AG12" i="22" s="1"/>
  <c r="AF4" i="22"/>
  <c r="AG4" i="22" s="1"/>
  <c r="AF22" i="22"/>
  <c r="AG22" i="22" s="1"/>
  <c r="AF18" i="22"/>
  <c r="AG18" i="22" s="1"/>
  <c r="AF14" i="22"/>
  <c r="AG14" i="22" s="1"/>
  <c r="AF10" i="22"/>
  <c r="AG10" i="22" s="1"/>
  <c r="AF6" i="22"/>
  <c r="AG6" i="22" s="1"/>
  <c r="AD2" i="22"/>
  <c r="AF21" i="22"/>
  <c r="AG21" i="22" s="1"/>
  <c r="AF13" i="22"/>
  <c r="AG13" i="22" s="1"/>
  <c r="AF24" i="22"/>
  <c r="AG24" i="22" s="1"/>
  <c r="AF16" i="22"/>
  <c r="AG16" i="22" s="1"/>
  <c r="AF8" i="22"/>
  <c r="AG8" i="22" s="1"/>
  <c r="AF14" i="24"/>
  <c r="AG14" i="24" s="1"/>
  <c r="AF10" i="24"/>
  <c r="AG10" i="24" s="1"/>
  <c r="AF6" i="24"/>
  <c r="AG6" i="24" s="1"/>
  <c r="AF22" i="24"/>
  <c r="AG22" i="24" s="1"/>
  <c r="AF18" i="24"/>
  <c r="AG18" i="24" s="1"/>
  <c r="AF25" i="24"/>
  <c r="AG25" i="24" s="1"/>
  <c r="AF4" i="24"/>
  <c r="AG4" i="24" s="1"/>
  <c r="AF12" i="24"/>
  <c r="AG12" i="24" s="1"/>
  <c r="AF9" i="24"/>
  <c r="AG9" i="24" s="1"/>
  <c r="AF8" i="24"/>
  <c r="AG8" i="24" s="1"/>
  <c r="AF13" i="24"/>
  <c r="AG13" i="24" s="1"/>
  <c r="AF15" i="24"/>
  <c r="AG15" i="24" s="1"/>
  <c r="AF21" i="24"/>
  <c r="AG21" i="24" s="1"/>
  <c r="AF17" i="24"/>
  <c r="AG17" i="24" s="1"/>
  <c r="AF24" i="24"/>
  <c r="AG24" i="24" s="1"/>
  <c r="AF3" i="24"/>
  <c r="AG3" i="24" s="1"/>
  <c r="AF11" i="24"/>
  <c r="AG11" i="24" s="1"/>
  <c r="AF5" i="24"/>
  <c r="AG5" i="24" s="1"/>
  <c r="AF23" i="24"/>
  <c r="AG23" i="24" s="1"/>
  <c r="AF19" i="24"/>
  <c r="AG19" i="24" s="1"/>
  <c r="AF7" i="24"/>
  <c r="AG7" i="24" s="1"/>
  <c r="AD2" i="24"/>
  <c r="AF20" i="24"/>
  <c r="AG20" i="24" s="1"/>
  <c r="AF16" i="24"/>
  <c r="AG16" i="24" s="1"/>
  <c r="AF25" i="38"/>
  <c r="AG25" i="38" s="1"/>
  <c r="AF21" i="38"/>
  <c r="AG21" i="38" s="1"/>
  <c r="AF17" i="38"/>
  <c r="AG17" i="38" s="1"/>
  <c r="AF13" i="38"/>
  <c r="AG13" i="38" s="1"/>
  <c r="AF9" i="38"/>
  <c r="AG9" i="38" s="1"/>
  <c r="AF4" i="38"/>
  <c r="AG4" i="38" s="1"/>
  <c r="AF6" i="38"/>
  <c r="AG6" i="38" s="1"/>
  <c r="AF24" i="38"/>
  <c r="AG24" i="38" s="1"/>
  <c r="AF20" i="38"/>
  <c r="AG20" i="38" s="1"/>
  <c r="AF16" i="38"/>
  <c r="AG16" i="38" s="1"/>
  <c r="AF12" i="38"/>
  <c r="AG12" i="38" s="1"/>
  <c r="AF8" i="38"/>
  <c r="AG8" i="38" s="1"/>
  <c r="AF7" i="38"/>
  <c r="AG7" i="38" s="1"/>
  <c r="AD2" i="38"/>
  <c r="AF23" i="38"/>
  <c r="AG23" i="38" s="1"/>
  <c r="AF19" i="38"/>
  <c r="AG19" i="38" s="1"/>
  <c r="AF15" i="38"/>
  <c r="AG15" i="38" s="1"/>
  <c r="AF11" i="38"/>
  <c r="AG11" i="38" s="1"/>
  <c r="AF3" i="38"/>
  <c r="AG3" i="38" s="1"/>
  <c r="AF5" i="38"/>
  <c r="AG5" i="38" s="1"/>
  <c r="AF22" i="38"/>
  <c r="AG22" i="38" s="1"/>
  <c r="AF18" i="38"/>
  <c r="AG18" i="38" s="1"/>
  <c r="AF14" i="38"/>
  <c r="AG14" i="38" s="1"/>
  <c r="AF10" i="38"/>
  <c r="AG10" i="38" s="1"/>
  <c r="AF25" i="27"/>
  <c r="AG25" i="27" s="1"/>
  <c r="AD2" i="27"/>
  <c r="AF4" i="27"/>
  <c r="AG4" i="27" s="1"/>
  <c r="AF8" i="27"/>
  <c r="AG8" i="27" s="1"/>
  <c r="AF12" i="27"/>
  <c r="AG12" i="27" s="1"/>
  <c r="AF16" i="27"/>
  <c r="AG16" i="27" s="1"/>
  <c r="AF20" i="27"/>
  <c r="AG20" i="27" s="1"/>
  <c r="AF24" i="27"/>
  <c r="AG24" i="27" s="1"/>
  <c r="AF3" i="27"/>
  <c r="AG3" i="27" s="1"/>
  <c r="AF15" i="27"/>
  <c r="AG15" i="27" s="1"/>
  <c r="AF5" i="27"/>
  <c r="AG5" i="27" s="1"/>
  <c r="AF9" i="27"/>
  <c r="AG9" i="27" s="1"/>
  <c r="AF13" i="27"/>
  <c r="AG13" i="27" s="1"/>
  <c r="AF17" i="27"/>
  <c r="AG17" i="27" s="1"/>
  <c r="AF21" i="27"/>
  <c r="AG21" i="27" s="1"/>
  <c r="AF11" i="27"/>
  <c r="AG11" i="27" s="1"/>
  <c r="AF19" i="27"/>
  <c r="AG19" i="27" s="1"/>
  <c r="AF23" i="27"/>
  <c r="AG23" i="27" s="1"/>
  <c r="AF6" i="27"/>
  <c r="AG6" i="27" s="1"/>
  <c r="AF10" i="27"/>
  <c r="AG10" i="27" s="1"/>
  <c r="AF14" i="27"/>
  <c r="AG14" i="27" s="1"/>
  <c r="AF18" i="27"/>
  <c r="AG18" i="27" s="1"/>
  <c r="AF22" i="27"/>
  <c r="AG22" i="27" s="1"/>
  <c r="AF7" i="27"/>
  <c r="AG7" i="27" s="1"/>
  <c r="AN6" i="25"/>
  <c r="AO6" i="25" s="1"/>
  <c r="AN23" i="25"/>
  <c r="AO23" i="25" s="1"/>
  <c r="AN19" i="25"/>
  <c r="AO19" i="25" s="1"/>
  <c r="AN15" i="25"/>
  <c r="AO15" i="25" s="1"/>
  <c r="AN11" i="25"/>
  <c r="AO11" i="25" s="1"/>
  <c r="AN7" i="25"/>
  <c r="AO7" i="25" s="1"/>
  <c r="AN20" i="25"/>
  <c r="AO20" i="25" s="1"/>
  <c r="AN12" i="25"/>
  <c r="AO12" i="25" s="1"/>
  <c r="AN3" i="25"/>
  <c r="AO3" i="25" s="1"/>
  <c r="AN22" i="25"/>
  <c r="AO22" i="25" s="1"/>
  <c r="AN18" i="25"/>
  <c r="AO18" i="25" s="1"/>
  <c r="AN14" i="25"/>
  <c r="AO14" i="25" s="1"/>
  <c r="AN10" i="25"/>
  <c r="AO10" i="25" s="1"/>
  <c r="AL2" i="25"/>
  <c r="AN5" i="25"/>
  <c r="AO5" i="25" s="1"/>
  <c r="AN24" i="25"/>
  <c r="AO24" i="25" s="1"/>
  <c r="AN16" i="25"/>
  <c r="AO16" i="25" s="1"/>
  <c r="AN4" i="25"/>
  <c r="AO4" i="25" s="1"/>
  <c r="AN25" i="25"/>
  <c r="AO25" i="25" s="1"/>
  <c r="AN21" i="25"/>
  <c r="AO21" i="25" s="1"/>
  <c r="AN17" i="25"/>
  <c r="AO17" i="25" s="1"/>
  <c r="AN13" i="25"/>
  <c r="AO13" i="25" s="1"/>
  <c r="AN9" i="25"/>
  <c r="AO9" i="25" s="1"/>
  <c r="AN8" i="25"/>
  <c r="AO8" i="25" s="1"/>
  <c r="AL2" i="40"/>
  <c r="AN25" i="40"/>
  <c r="AO25" i="40" s="1"/>
  <c r="AN3" i="40"/>
  <c r="AO3" i="40" s="1"/>
  <c r="AN4" i="40"/>
  <c r="AO4" i="40" s="1"/>
  <c r="AN5" i="40"/>
  <c r="AO5" i="40" s="1"/>
  <c r="AN6" i="40"/>
  <c r="AO6" i="40" s="1"/>
  <c r="AN7" i="40"/>
  <c r="AO7" i="40" s="1"/>
  <c r="AN8" i="40"/>
  <c r="AO8" i="40" s="1"/>
  <c r="AN9" i="40"/>
  <c r="AO9" i="40" s="1"/>
  <c r="AN10" i="40"/>
  <c r="AO10" i="40" s="1"/>
  <c r="AN11" i="40"/>
  <c r="AO11" i="40" s="1"/>
  <c r="AN12" i="40"/>
  <c r="AO12" i="40" s="1"/>
  <c r="AN13" i="40"/>
  <c r="AO13" i="40" s="1"/>
  <c r="AN14" i="40"/>
  <c r="AO14" i="40" s="1"/>
  <c r="AN15" i="40"/>
  <c r="AO15" i="40" s="1"/>
  <c r="AN16" i="40"/>
  <c r="AO16" i="40" s="1"/>
  <c r="AN17" i="40"/>
  <c r="AO17" i="40" s="1"/>
  <c r="AN18" i="40"/>
  <c r="AO18" i="40" s="1"/>
  <c r="AN19" i="40"/>
  <c r="AO19" i="40" s="1"/>
  <c r="AN20" i="40"/>
  <c r="AO20" i="40" s="1"/>
  <c r="AN21" i="40"/>
  <c r="AO21" i="40" s="1"/>
  <c r="AN22" i="40"/>
  <c r="AO22" i="40" s="1"/>
  <c r="AN23" i="40"/>
  <c r="AO23" i="40" s="1"/>
  <c r="AN24" i="40"/>
  <c r="AO24" i="40" s="1"/>
  <c r="AN23" i="31"/>
  <c r="AO23" i="31" s="1"/>
  <c r="AN19" i="31"/>
  <c r="AO19" i="31" s="1"/>
  <c r="AN15" i="31"/>
  <c r="AO15" i="31" s="1"/>
  <c r="AN22" i="31"/>
  <c r="AO22" i="31" s="1"/>
  <c r="AN18" i="31"/>
  <c r="AO18" i="31" s="1"/>
  <c r="AN14" i="31"/>
  <c r="AO14" i="31" s="1"/>
  <c r="AN24" i="31"/>
  <c r="AO24" i="31" s="1"/>
  <c r="AN20" i="31"/>
  <c r="AO20" i="31" s="1"/>
  <c r="AN16" i="31"/>
  <c r="AO16" i="31" s="1"/>
  <c r="AN3" i="31"/>
  <c r="AO3" i="31" s="1"/>
  <c r="AN4" i="31"/>
  <c r="AO4" i="31" s="1"/>
  <c r="AN5" i="31"/>
  <c r="AO5" i="31" s="1"/>
  <c r="AN6" i="31"/>
  <c r="AO6" i="31" s="1"/>
  <c r="AN7" i="31"/>
  <c r="AO7" i="31" s="1"/>
  <c r="AN8" i="31"/>
  <c r="AO8" i="31" s="1"/>
  <c r="AN9" i="31"/>
  <c r="AO9" i="31" s="1"/>
  <c r="AN10" i="31"/>
  <c r="AO10" i="31" s="1"/>
  <c r="AN11" i="31"/>
  <c r="AO11" i="31" s="1"/>
  <c r="AN12" i="31"/>
  <c r="AO12" i="31" s="1"/>
  <c r="AN13" i="31"/>
  <c r="AO13" i="31" s="1"/>
  <c r="AN25" i="31"/>
  <c r="AO25" i="31" s="1"/>
  <c r="AN21" i="31"/>
  <c r="AO21" i="31" s="1"/>
  <c r="AN17" i="31"/>
  <c r="AO17" i="31" s="1"/>
  <c r="AL2" i="31"/>
  <c r="AN25" i="37"/>
  <c r="AO25" i="37" s="1"/>
  <c r="AL2" i="37"/>
  <c r="AN3" i="37"/>
  <c r="AO3" i="37" s="1"/>
  <c r="AN4" i="37"/>
  <c r="AO4" i="37" s="1"/>
  <c r="AN5" i="37"/>
  <c r="AO5" i="37" s="1"/>
  <c r="AN6" i="37"/>
  <c r="AO6" i="37" s="1"/>
  <c r="AN7" i="37"/>
  <c r="AO7" i="37" s="1"/>
  <c r="AN8" i="37"/>
  <c r="AO8" i="37" s="1"/>
  <c r="AN9" i="37"/>
  <c r="AO9" i="37" s="1"/>
  <c r="AN10" i="37"/>
  <c r="AO10" i="37" s="1"/>
  <c r="AN11" i="37"/>
  <c r="AO11" i="37" s="1"/>
  <c r="AN12" i="37"/>
  <c r="AO12" i="37" s="1"/>
  <c r="AN13" i="37"/>
  <c r="AO13" i="37" s="1"/>
  <c r="AN14" i="37"/>
  <c r="AO14" i="37" s="1"/>
  <c r="AN15" i="37"/>
  <c r="AO15" i="37" s="1"/>
  <c r="AN16" i="37"/>
  <c r="AO16" i="37" s="1"/>
  <c r="AN17" i="37"/>
  <c r="AO17" i="37" s="1"/>
  <c r="AN18" i="37"/>
  <c r="AO18" i="37" s="1"/>
  <c r="AN19" i="37"/>
  <c r="AO19" i="37" s="1"/>
  <c r="AN20" i="37"/>
  <c r="AO20" i="37" s="1"/>
  <c r="AN21" i="37"/>
  <c r="AO21" i="37" s="1"/>
  <c r="AN22" i="37"/>
  <c r="AO22" i="37" s="1"/>
  <c r="AN23" i="37"/>
  <c r="AO23" i="37" s="1"/>
  <c r="AN24" i="37"/>
  <c r="AO24" i="37" s="1"/>
  <c r="AN23" i="42"/>
  <c r="AO23" i="42" s="1"/>
  <c r="AN19" i="42"/>
  <c r="AO19" i="42" s="1"/>
  <c r="AN15" i="42"/>
  <c r="AO15" i="42" s="1"/>
  <c r="AN11" i="42"/>
  <c r="AO11" i="42" s="1"/>
  <c r="AN7" i="42"/>
  <c r="AO7" i="42" s="1"/>
  <c r="AN3" i="42"/>
  <c r="AO3" i="42" s="1"/>
  <c r="AN22" i="42"/>
  <c r="AO22" i="42" s="1"/>
  <c r="AN18" i="42"/>
  <c r="AO18" i="42" s="1"/>
  <c r="AN14" i="42"/>
  <c r="AO14" i="42" s="1"/>
  <c r="AN10" i="42"/>
  <c r="AO10" i="42" s="1"/>
  <c r="AN6" i="42"/>
  <c r="AO6" i="42" s="1"/>
  <c r="AL2" i="42"/>
  <c r="AN21" i="42"/>
  <c r="AO21" i="42" s="1"/>
  <c r="AN13" i="42"/>
  <c r="AO13" i="42" s="1"/>
  <c r="AN5" i="42"/>
  <c r="AO5" i="42" s="1"/>
  <c r="AN20" i="42"/>
  <c r="AO20" i="42" s="1"/>
  <c r="AN12" i="42"/>
  <c r="AO12" i="42" s="1"/>
  <c r="AN4" i="42"/>
  <c r="AO4" i="42" s="1"/>
  <c r="AN25" i="42"/>
  <c r="AO25" i="42" s="1"/>
  <c r="AN17" i="42"/>
  <c r="AO17" i="42" s="1"/>
  <c r="AN9" i="42"/>
  <c r="AO9" i="42" s="1"/>
  <c r="AN24" i="42"/>
  <c r="AO24" i="42" s="1"/>
  <c r="AN16" i="42"/>
  <c r="AO16" i="42" s="1"/>
  <c r="AN8" i="42"/>
  <c r="AO8" i="42" s="1"/>
  <c r="AN22" i="22"/>
  <c r="AO22" i="22" s="1"/>
  <c r="AN18" i="22"/>
  <c r="AO18" i="22" s="1"/>
  <c r="AN14" i="22"/>
  <c r="AO14" i="22" s="1"/>
  <c r="AN10" i="22"/>
  <c r="AO10" i="22" s="1"/>
  <c r="AN6" i="22"/>
  <c r="AO6" i="22" s="1"/>
  <c r="AN16" i="22"/>
  <c r="AO16" i="22" s="1"/>
  <c r="AN8" i="22"/>
  <c r="AO8" i="22" s="1"/>
  <c r="AN19" i="22"/>
  <c r="AO19" i="22" s="1"/>
  <c r="AN11" i="22"/>
  <c r="AO11" i="22" s="1"/>
  <c r="AN25" i="22"/>
  <c r="AO25" i="22" s="1"/>
  <c r="AN21" i="22"/>
  <c r="AO21" i="22" s="1"/>
  <c r="AN17" i="22"/>
  <c r="AO17" i="22" s="1"/>
  <c r="AN13" i="22"/>
  <c r="AO13" i="22" s="1"/>
  <c r="AN9" i="22"/>
  <c r="AO9" i="22" s="1"/>
  <c r="AN5" i="22"/>
  <c r="AO5" i="22" s="1"/>
  <c r="AN24" i="22"/>
  <c r="AO24" i="22" s="1"/>
  <c r="AN12" i="22"/>
  <c r="AO12" i="22" s="1"/>
  <c r="AN4" i="22"/>
  <c r="AO4" i="22" s="1"/>
  <c r="AL2" i="22"/>
  <c r="AN23" i="22"/>
  <c r="AO23" i="22" s="1"/>
  <c r="AN15" i="22"/>
  <c r="AO15" i="22" s="1"/>
  <c r="AN3" i="22"/>
  <c r="AO3" i="22" s="1"/>
  <c r="AN20" i="22"/>
  <c r="AO20" i="22" s="1"/>
  <c r="AN7" i="22"/>
  <c r="AO7" i="22" s="1"/>
  <c r="AZ6" i="4"/>
  <c r="AZ10" i="4"/>
  <c r="AZ14" i="4"/>
  <c r="BA14" i="4" s="1"/>
  <c r="AZ18" i="4"/>
  <c r="BA18" i="4" s="1"/>
  <c r="AZ22" i="4"/>
  <c r="AZ3" i="4"/>
  <c r="AZ12" i="4"/>
  <c r="BA12" i="4" s="1"/>
  <c r="AZ7" i="4"/>
  <c r="BA7" i="4" s="1"/>
  <c r="AZ11" i="4"/>
  <c r="AZ15" i="4"/>
  <c r="AZ19" i="4"/>
  <c r="AZ23" i="4"/>
  <c r="BA23" i="4" s="1"/>
  <c r="AZ4" i="4"/>
  <c r="AZ20" i="4"/>
  <c r="BA20" i="4" s="1"/>
  <c r="AZ5" i="4"/>
  <c r="AZ9" i="4"/>
  <c r="BA9" i="4" s="1"/>
  <c r="AZ13" i="4"/>
  <c r="AZ17" i="4"/>
  <c r="BA17" i="4" s="1"/>
  <c r="AZ21" i="4"/>
  <c r="BA21" i="4" s="1"/>
  <c r="AZ25" i="4"/>
  <c r="BA25" i="4" s="1"/>
  <c r="AZ8" i="4"/>
  <c r="BA8" i="4" s="1"/>
  <c r="AZ16" i="4"/>
  <c r="BA16" i="4" s="1"/>
  <c r="AZ24" i="4"/>
  <c r="BA24" i="4" s="1"/>
  <c r="AX2" i="4"/>
  <c r="BA19" i="4"/>
  <c r="BA15" i="4"/>
  <c r="BA13" i="4"/>
  <c r="BA11" i="4"/>
  <c r="BA5" i="4"/>
  <c r="BA3" i="4"/>
  <c r="BA10" i="4"/>
  <c r="BA4" i="4"/>
  <c r="BA22" i="4"/>
  <c r="BA6" i="4"/>
  <c r="AJ7" i="4"/>
  <c r="AK7" i="4" s="1"/>
  <c r="AJ11" i="4"/>
  <c r="AK11" i="4" s="1"/>
  <c r="AJ15" i="4"/>
  <c r="AK15" i="4" s="1"/>
  <c r="AJ19" i="4"/>
  <c r="AK19" i="4" s="1"/>
  <c r="AJ23" i="4"/>
  <c r="AK23" i="4" s="1"/>
  <c r="AJ4" i="4"/>
  <c r="AK4" i="4" s="1"/>
  <c r="AJ8" i="4"/>
  <c r="AK8" i="4" s="1"/>
  <c r="AJ12" i="4"/>
  <c r="AK12" i="4" s="1"/>
  <c r="AJ16" i="4"/>
  <c r="AK16" i="4" s="1"/>
  <c r="AJ20" i="4"/>
  <c r="AK20" i="4" s="1"/>
  <c r="AJ24" i="4"/>
  <c r="AK24" i="4" s="1"/>
  <c r="AJ22" i="4"/>
  <c r="AK22" i="4" s="1"/>
  <c r="AJ5" i="4"/>
  <c r="AK5" i="4" s="1"/>
  <c r="AJ9" i="4"/>
  <c r="AK9" i="4" s="1"/>
  <c r="AJ13" i="4"/>
  <c r="AK13" i="4" s="1"/>
  <c r="AJ17" i="4"/>
  <c r="AK17" i="4" s="1"/>
  <c r="AJ21" i="4"/>
  <c r="AK21" i="4" s="1"/>
  <c r="AJ25" i="4"/>
  <c r="AK25" i="4" s="1"/>
  <c r="AJ6" i="4"/>
  <c r="AK6" i="4" s="1"/>
  <c r="AJ10" i="4"/>
  <c r="AK10" i="4" s="1"/>
  <c r="AJ14" i="4"/>
  <c r="AK14" i="4" s="1"/>
  <c r="AJ18" i="4"/>
  <c r="AK18" i="4" s="1"/>
  <c r="AJ3" i="4"/>
  <c r="AK3" i="4" s="1"/>
  <c r="AH2" i="4"/>
  <c r="R4" i="1"/>
  <c r="R13" i="1"/>
  <c r="R25" i="1"/>
  <c r="H26" i="1"/>
  <c r="AB2" i="36" s="1"/>
  <c r="AB3" i="36" s="1"/>
  <c r="M26" i="45"/>
  <c r="R24" i="1"/>
  <c r="R23" i="1"/>
  <c r="R26" i="1"/>
  <c r="R11" i="1"/>
  <c r="R10" i="1"/>
  <c r="Q1" i="1"/>
  <c r="Q21" i="1" s="1"/>
  <c r="AW26" i="3"/>
  <c r="AU26" i="3"/>
  <c r="AX26" i="3"/>
  <c r="AV26" i="3"/>
  <c r="F26" i="1" s="1"/>
  <c r="E26" i="1" l="1"/>
  <c r="G26" i="45"/>
  <c r="Q22" i="1"/>
  <c r="AB2" i="44"/>
  <c r="AB3" i="44" s="1"/>
  <c r="Q18" i="1"/>
  <c r="Q4" i="1"/>
  <c r="Q14" i="1"/>
  <c r="Q16" i="1"/>
  <c r="C26" i="1"/>
  <c r="C26" i="45"/>
  <c r="D26" i="1"/>
  <c r="E26" i="45"/>
  <c r="Q26" i="1"/>
  <c r="Q3" i="1"/>
  <c r="Q25" i="1"/>
  <c r="Q13" i="1"/>
  <c r="Q5" i="1"/>
  <c r="Q24" i="1"/>
  <c r="Q23" i="1"/>
  <c r="Q12" i="1"/>
  <c r="Q7" i="1"/>
  <c r="Q20" i="1"/>
  <c r="Q10" i="1"/>
  <c r="Q17" i="1"/>
  <c r="Q11" i="1"/>
  <c r="Q15" i="1"/>
  <c r="Q19" i="1"/>
  <c r="Q8" i="1"/>
  <c r="L1" i="1"/>
  <c r="M1" i="1"/>
  <c r="N1" i="1"/>
  <c r="O1" i="1"/>
  <c r="M4" i="1" l="1"/>
  <c r="M25" i="1"/>
  <c r="M16" i="1"/>
  <c r="M10" i="1"/>
  <c r="M3" i="1"/>
  <c r="M5" i="1"/>
  <c r="M9" i="1"/>
  <c r="M18" i="1"/>
  <c r="M15" i="1"/>
  <c r="M20" i="1"/>
  <c r="M14" i="1"/>
  <c r="M12" i="1"/>
  <c r="M6" i="1"/>
  <c r="M22" i="1"/>
  <c r="M19" i="1"/>
  <c r="M24" i="1"/>
  <c r="M8" i="1"/>
  <c r="M17" i="1"/>
  <c r="M23" i="1"/>
  <c r="M21" i="1"/>
  <c r="M13" i="1"/>
  <c r="M11" i="1"/>
  <c r="M7" i="1"/>
  <c r="M26" i="1"/>
  <c r="N7" i="1"/>
  <c r="N6" i="1"/>
  <c r="N18" i="1"/>
  <c r="N23" i="1"/>
  <c r="N5" i="1"/>
  <c r="N10" i="1"/>
  <c r="N17" i="1"/>
  <c r="N22" i="1"/>
  <c r="N3" i="1"/>
  <c r="N12" i="1"/>
  <c r="N9" i="1"/>
  <c r="N14" i="1"/>
  <c r="N11" i="1"/>
  <c r="N21" i="1"/>
  <c r="N20" i="1"/>
  <c r="N8" i="1"/>
  <c r="N15" i="1"/>
  <c r="N19" i="1"/>
  <c r="N25" i="1"/>
  <c r="N24" i="1"/>
  <c r="N13" i="1"/>
  <c r="N16" i="1"/>
  <c r="N4" i="1"/>
  <c r="O17" i="1"/>
  <c r="O13" i="1"/>
  <c r="O16" i="1"/>
  <c r="O8" i="1"/>
  <c r="O3" i="1"/>
  <c r="O5" i="1"/>
  <c r="O21" i="1"/>
  <c r="O23" i="1"/>
  <c r="O20" i="1"/>
  <c r="O6" i="1"/>
  <c r="O24" i="1"/>
  <c r="O10" i="1"/>
  <c r="O22" i="1"/>
  <c r="O15" i="1"/>
  <c r="O11" i="1"/>
  <c r="O9" i="1"/>
  <c r="O18" i="1"/>
  <c r="O7" i="1"/>
  <c r="O19" i="1"/>
  <c r="O14" i="1"/>
  <c r="O4" i="1"/>
  <c r="O25" i="1"/>
  <c r="O12" i="1"/>
  <c r="O26" i="1"/>
  <c r="L3" i="1"/>
  <c r="L5" i="1"/>
  <c r="L9" i="1"/>
  <c r="L21" i="1"/>
  <c r="L8" i="1"/>
  <c r="L7" i="1"/>
  <c r="L16" i="1"/>
  <c r="L17" i="1"/>
  <c r="L18" i="1"/>
  <c r="L4" i="1"/>
  <c r="L11" i="1"/>
  <c r="L22" i="1"/>
  <c r="L23" i="1"/>
  <c r="L14" i="1"/>
  <c r="L25" i="1"/>
  <c r="L20" i="1"/>
  <c r="L12" i="1"/>
  <c r="L19" i="1"/>
  <c r="L6" i="1"/>
  <c r="L13" i="1"/>
  <c r="L15" i="1"/>
  <c r="L24" i="1"/>
  <c r="L10" i="1"/>
  <c r="N26" i="1"/>
  <c r="L2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tc={84A9AB62-8C9F-455D-B908-63BBB39D5043}</author>
    <author>tc={2DFDDB17-057E-4648-A711-86119E864269}</author>
    <author>tc={83B5859E-CCF8-41C7-B84E-E154C2E85488}</author>
    <author>tc={C19459BA-3440-4C37-88FD-70A7D59EB098}</author>
  </authors>
  <commentList>
    <comment ref="D5" authorId="0" shapeId="0" xr:uid="{84A9AB62-8C9F-455D-B908-63BBB39D5043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Valor repetido de 1 semana pois veio zero</t>
      </text>
    </comment>
    <comment ref="I15" authorId="1" shapeId="0" xr:uid="{2DFDDB17-057E-4648-A711-86119E86426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Foram informados 1438 testes neste boletim, mas no próximoa a quantidade diminuiu. Corrigi.</t>
      </text>
    </comment>
    <comment ref="Y18" authorId="2" shapeId="0" xr:uid="{83B5859E-CCF8-41C7-B84E-E154C2E8548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Diminuiu no último??? Aqui estava 6</t>
      </text>
    </comment>
    <comment ref="D22" authorId="3" shapeId="0" xr:uid="{C19459BA-3440-4C37-88FD-70A7D59EB098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Valor do dia 24 pois dia 25 veio zero!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<sst xmlns="http://schemas.openxmlformats.org/spreadsheetml/2006/main" count="1014" uniqueCount="129">
  <si>
    <t>Município</t>
  </si>
  <si>
    <t>Arroio do Sal</t>
  </si>
  <si>
    <t>Itati</t>
  </si>
  <si>
    <t>Mampituba</t>
  </si>
  <si>
    <t>Maquiné</t>
  </si>
  <si>
    <t>Terra de Areia</t>
  </si>
  <si>
    <t>Torres</t>
  </si>
  <si>
    <t>Xangri-Lá</t>
  </si>
  <si>
    <t>Capão da Canoa</t>
  </si>
  <si>
    <t>Capivari do Sul</t>
  </si>
  <si>
    <t>Caraá</t>
  </si>
  <si>
    <t>Cidreira</t>
  </si>
  <si>
    <t>Imbé</t>
  </si>
  <si>
    <t>Mostardas</t>
  </si>
  <si>
    <t>Osório</t>
  </si>
  <si>
    <t>Tavares</t>
  </si>
  <si>
    <t>Tramandaí</t>
  </si>
  <si>
    <t>Sto Ant. da Patrulha</t>
  </si>
  <si>
    <t>Palmares do Sul</t>
  </si>
  <si>
    <t>Bal. Pinhal</t>
  </si>
  <si>
    <t>Três Forquilhas</t>
  </si>
  <si>
    <t>Três Cachoeiras</t>
  </si>
  <si>
    <t>Morrinhos do Sul</t>
  </si>
  <si>
    <t>D. Pedro de Alcântara</t>
  </si>
  <si>
    <t>-</t>
  </si>
  <si>
    <t>TOTAIS</t>
  </si>
  <si>
    <t>LITORAL</t>
  </si>
  <si>
    <t>Testes Hoje</t>
  </si>
  <si>
    <t>Testes 1 semana</t>
  </si>
  <si>
    <t>Testes 2 semanas</t>
  </si>
  <si>
    <t>Testes 3 semanas</t>
  </si>
  <si>
    <t>Testes 4 semanas</t>
  </si>
  <si>
    <t>Diferença Semana 1</t>
  </si>
  <si>
    <t>Diferença Semana 2</t>
  </si>
  <si>
    <t>Difrerença Semana 3</t>
  </si>
  <si>
    <t>Diferença Semana 4</t>
  </si>
  <si>
    <t>Positivos Hoje</t>
  </si>
  <si>
    <t>Positivos 2 semanas</t>
  </si>
  <si>
    <t>Positivos 3 semanas</t>
  </si>
  <si>
    <t>Positivos 4 semanas</t>
  </si>
  <si>
    <t>Positivos 1 semana</t>
  </si>
  <si>
    <t>Óbitos Hoje</t>
  </si>
  <si>
    <t>Óbitos 1 semana</t>
  </si>
  <si>
    <t>Óbitos 2 semanas</t>
  </si>
  <si>
    <t>Óbitos 3 semanas</t>
  </si>
  <si>
    <t>Óbitos 4 semanas</t>
  </si>
  <si>
    <t>Positivos x Testes Semana 1</t>
  </si>
  <si>
    <t>Positivos x Testes Semana 2</t>
  </si>
  <si>
    <t>Positivos x Testes Semana 3</t>
  </si>
  <si>
    <t>Positivos x Testes Semana 4</t>
  </si>
  <si>
    <t>DIAS DECORRIDOS</t>
  </si>
  <si>
    <t>População Estimada 2020</t>
  </si>
  <si>
    <t>Letalidade Aparente Hoje (TOTAL)</t>
  </si>
  <si>
    <t>Letalidade Aparente Semana 1</t>
  </si>
  <si>
    <t>Letalidade Aparente Semana 4</t>
  </si>
  <si>
    <t>Letalidade Aparente Semana 3</t>
  </si>
  <si>
    <t>Letalidade Aparente Semana 2</t>
  </si>
  <si>
    <t>Testes por mil por dia (TOTAL)</t>
  </si>
  <si>
    <t>Testes por mil por dia (4 SEMANAS)</t>
  </si>
  <si>
    <t>Positivos por mil por dia (TOTAL)</t>
  </si>
  <si>
    <t>Positivos por mil por dia (4 SEMANAS)</t>
  </si>
  <si>
    <t>Positivos x Testes (4 SEMANAS)</t>
  </si>
  <si>
    <t>Positivos por mil por dia TOTAL</t>
  </si>
  <si>
    <t>Positivos por mil por dia 4 Sem.</t>
  </si>
  <si>
    <t>Testes por mil por dia TOTAL</t>
  </si>
  <si>
    <t>Testes por mil por dia 4 Sem.</t>
  </si>
  <si>
    <t>Positivos x Testes TOTAL</t>
  </si>
  <si>
    <t>Positivos x Testes Hoje (TOTAL)</t>
  </si>
  <si>
    <t>Positivos x Testes 4 Sem.</t>
  </si>
  <si>
    <t>Letalidade Aparente TOTAL</t>
  </si>
  <si>
    <t>Deficiência de Testes por mil por dia TOTAL</t>
  </si>
  <si>
    <t>Deficiência de Testes por mil por dia 4 Sem.</t>
  </si>
  <si>
    <t>Positivos</t>
  </si>
  <si>
    <t>Positivos / Testes Total</t>
  </si>
  <si>
    <t>Negativos / Testes Total</t>
  </si>
  <si>
    <t>Pos. / Testes 4 Semanas</t>
  </si>
  <si>
    <t>Neg. / Testes 4 Semanas</t>
  </si>
  <si>
    <t>Abs. Positivos Total</t>
  </si>
  <si>
    <t>Abs. Testes Total</t>
  </si>
  <si>
    <t>Abs. Positivos 4 Sem.</t>
  </si>
  <si>
    <t>Abs. Testes 4 Sem.</t>
  </si>
  <si>
    <t>Negativos</t>
  </si>
  <si>
    <t>Sem. 4</t>
  </si>
  <si>
    <t>Sem. 3</t>
  </si>
  <si>
    <t>Sem. 2</t>
  </si>
  <si>
    <t>Sem. 1 (ATUAL)</t>
  </si>
  <si>
    <t>TESTAGEM</t>
  </si>
  <si>
    <t>POSITIVOS</t>
  </si>
  <si>
    <t>TOTAL</t>
  </si>
  <si>
    <t>4 SEMANAS</t>
  </si>
  <si>
    <t>MUNICÍPIO</t>
  </si>
  <si>
    <t>Óbitos por mil</t>
  </si>
  <si>
    <t>Óbitos por Mil</t>
  </si>
  <si>
    <t>ARROIO DO SAL</t>
  </si>
  <si>
    <t>ÓBITOS</t>
  </si>
  <si>
    <t>Rótulos:</t>
  </si>
  <si>
    <t>CAPÃO DA CANOA</t>
  </si>
  <si>
    <t>ITATI</t>
  </si>
  <si>
    <t>DOM PEDRO DE ALCÂNTARA</t>
  </si>
  <si>
    <t>MAMPITUBA</t>
  </si>
  <si>
    <t>MAQUINÉ</t>
  </si>
  <si>
    <t>MORRINHOS DO SUL</t>
  </si>
  <si>
    <t>TERRA DE AREIA</t>
  </si>
  <si>
    <t>TORRES</t>
  </si>
  <si>
    <t>TRÊS CACHOEIRAS</t>
  </si>
  <si>
    <t>TRÊS FORQUILHAS</t>
  </si>
  <si>
    <t>XANGRI-LÁ</t>
  </si>
  <si>
    <t>BALNEÁRIO PINHAL</t>
  </si>
  <si>
    <t>CAPIVARI DO SUL</t>
  </si>
  <si>
    <t>CARAÁ</t>
  </si>
  <si>
    <t>CIDREIRA</t>
  </si>
  <si>
    <t>IMBÉ</t>
  </si>
  <si>
    <t>MOSTARDAS</t>
  </si>
  <si>
    <t>OSÓRIO</t>
  </si>
  <si>
    <t>PALMARES DO SUL</t>
  </si>
  <si>
    <t>SANTO ANTÔNIO DA PATRULHA</t>
  </si>
  <si>
    <t>TAVARES</t>
  </si>
  <si>
    <t>TRAMANDAÍ</t>
  </si>
  <si>
    <t>NEGATIVOS</t>
  </si>
  <si>
    <t>TAB 1</t>
  </si>
  <si>
    <t>TAB 2</t>
  </si>
  <si>
    <t>TAB 3</t>
  </si>
  <si>
    <t>TAB 4</t>
  </si>
  <si>
    <t>TAB 5</t>
  </si>
  <si>
    <t>TAB 6</t>
  </si>
  <si>
    <t>TAB 7</t>
  </si>
  <si>
    <t>TAB 8</t>
  </si>
  <si>
    <t>Mun</t>
  </si>
  <si>
    <t>Demais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</si>
</sst>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Poppins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Poppins"/>
    </font>
    <font>
      <sz val="9"/>
      <color theme="1"/>
      <name val="Poppins"/>
    </font>
    <font>
      <sz val="9"/>
      <color theme="1"/>
      <name val="Calibri"/>
      <family val="2"/>
      <scheme val="minor"/>
    </font>
    <font>
      <sz val="26"/>
      <color theme="0"/>
      <name val="Poppins SemiBold"/>
    </font>
    <font>
      <sz val="8"/>
      <color theme="1"/>
      <name val="Poppins Light"/>
    </font>
    <font>
      <sz val="8"/>
      <color theme="1"/>
      <name val="Poppins"/>
    </font>
    <font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1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9" fontId="3" fillId="0" borderId="0" xfId="1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16" fontId="4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1" fontId="4" fillId="6" borderId="0" xfId="0" applyNumberFormat="1" applyFont="1" applyFill="1" applyAlignment="1">
      <alignment horizontal="center" vertical="center"/>
    </xf>
    <xf numFmtId="165" fontId="3" fillId="0" borderId="0" xfId="1" applyNumberFormat="1" applyFont="1" applyAlignment="1">
      <alignment horizontal="center" vertical="center"/>
    </xf>
    <xf numFmtId="9" fontId="3" fillId="0" borderId="0" xfId="1" applyNumberFormat="1" applyFont="1" applyAlignment="1">
      <alignment horizontal="center" vertical="center"/>
    </xf>
    <xf numFmtId="9" fontId="4" fillId="2" borderId="0" xfId="1" applyNumberFormat="1" applyFont="1" applyFill="1" applyAlignment="1">
      <alignment horizontal="center" vertical="center"/>
    </xf>
    <xf numFmtId="165" fontId="4" fillId="2" borderId="0" xfId="1" applyNumberFormat="1" applyFont="1" applyFill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6" fillId="7" borderId="0" xfId="0" applyFont="1" applyFill="1" applyAlignment="1">
      <alignment horizontal="left" vertical="center"/>
    </xf>
    <xf numFmtId="9" fontId="6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vertical="center"/>
    </xf>
    <xf numFmtId="0" fontId="6" fillId="7" borderId="0" xfId="0" applyFont="1" applyFill="1" applyAlignment="1">
      <alignment horizontal="center" vertical="center"/>
    </xf>
    <xf numFmtId="1" fontId="6" fillId="7" borderId="0" xfId="0" applyNumberFormat="1" applyFont="1" applyFill="1" applyAlignment="1">
      <alignment horizontal="center" vertical="center"/>
    </xf>
    <xf numFmtId="0" fontId="7" fillId="7" borderId="0" xfId="0" applyFont="1" applyFill="1" applyAlignment="1">
      <alignment horizontal="left" vertical="center"/>
    </xf>
    <xf numFmtId="0" fontId="7" fillId="7" borderId="0" xfId="0" applyFont="1" applyFill="1" applyAlignment="1">
      <alignment horizontal="center" vertical="center"/>
    </xf>
    <xf numFmtId="0" fontId="0" fillId="7" borderId="0" xfId="0" applyFill="1" applyAlignment="1">
      <alignment vertical="center"/>
    </xf>
    <xf numFmtId="0" fontId="8" fillId="7" borderId="0" xfId="0" applyFont="1" applyFill="1" applyAlignment="1">
      <alignment vertical="center"/>
    </xf>
    <xf numFmtId="0" fontId="0" fillId="7" borderId="0" xfId="0" applyFill="1"/>
    <xf numFmtId="0" fontId="10" fillId="7" borderId="0" xfId="0" applyFont="1" applyFill="1" applyAlignment="1">
      <alignment horizontal="left" vertical="center"/>
    </xf>
    <xf numFmtId="2" fontId="10" fillId="7" borderId="0" xfId="0" applyNumberFormat="1" applyFont="1" applyFill="1" applyAlignment="1">
      <alignment horizontal="left" vertical="center"/>
    </xf>
    <xf numFmtId="2" fontId="11" fillId="7" borderId="0" xfId="0" applyNumberFormat="1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9" fontId="6" fillId="7" borderId="0" xfId="0" applyNumberFormat="1" applyFont="1" applyFill="1" applyAlignment="1">
      <alignment horizontal="left" vertical="center"/>
    </xf>
    <xf numFmtId="1" fontId="6" fillId="7" borderId="0" xfId="0" applyNumberFormat="1" applyFont="1" applyFill="1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2" fontId="9" fillId="7" borderId="0" xfId="0" applyNumberFormat="1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wrapText="1"/>
    </xf>
    <xf numFmtId="0" fontId="11" fillId="7" borderId="0" xfId="0" applyFont="1" applyFill="1" applyAlignment="1">
      <alignment horizontal="left" vertical="center"/>
    </xf>
    <xf numFmtId="9" fontId="10" fillId="7" borderId="0" xfId="1" applyFont="1" applyFill="1" applyAlignment="1">
      <alignment horizontal="left" vertical="center"/>
    </xf>
    <xf numFmtId="9" fontId="11" fillId="7" borderId="0" xfId="1" applyFont="1" applyFill="1" applyAlignment="1">
      <alignment horizontal="left" vertical="center"/>
    </xf>
    <xf numFmtId="165" fontId="10" fillId="7" borderId="0" xfId="1" applyNumberFormat="1" applyFont="1" applyFill="1" applyAlignment="1">
      <alignment horizontal="left" vertical="center"/>
    </xf>
    <xf numFmtId="165" fontId="11" fillId="7" borderId="0" xfId="1" applyNumberFormat="1" applyFont="1" applyFill="1" applyAlignment="1">
      <alignment horizontal="left" vertical="center"/>
    </xf>
    <xf numFmtId="9" fontId="9" fillId="7" borderId="0" xfId="1" applyFont="1" applyFill="1" applyAlignment="1">
      <alignment horizontal="left" vertical="center"/>
    </xf>
    <xf numFmtId="165" fontId="9" fillId="7" borderId="0" xfId="1" applyNumberFormat="1" applyFont="1" applyFill="1" applyAlignment="1">
      <alignment horizontal="left" vertical="center"/>
    </xf>
    <xf numFmtId="2" fontId="9" fillId="7" borderId="0" xfId="1" applyNumberFormat="1" applyFont="1" applyFill="1" applyAlignment="1">
      <alignment horizontal="left" vertical="center"/>
    </xf>
    <xf numFmtId="0" fontId="8" fillId="9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9" fontId="10" fillId="0" borderId="0" xfId="1" applyFont="1" applyAlignment="1">
      <alignment horizontal="center" vertical="center"/>
    </xf>
    <xf numFmtId="9" fontId="10" fillId="0" borderId="0" xfId="0" applyNumberFormat="1" applyFont="1" applyAlignment="1">
      <alignment horizontal="center" vertical="center"/>
    </xf>
    <xf numFmtId="165" fontId="10" fillId="0" borderId="0" xfId="1" applyNumberFormat="1" applyFont="1" applyAlignment="1">
      <alignment horizontal="center" vertical="center"/>
    </xf>
    <xf numFmtId="164" fontId="10" fillId="0" borderId="0" xfId="1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9" fontId="10" fillId="3" borderId="0" xfId="0" applyNumberFormat="1" applyFont="1" applyFill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9" fontId="5" fillId="0" borderId="0" xfId="0" applyNumberFormat="1" applyFont="1" applyAlignment="1">
      <alignment horizontal="left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CC"/>
      <color rgb="FF00FF00"/>
      <color rgb="FFD9D9D9"/>
      <color rgb="FF71E61A"/>
      <color rgb="FFBC1A5F"/>
      <color rgb="FF01C3FF"/>
      <color rgb="FF66CCFF"/>
      <color rgb="FFFFFFFF"/>
      <color rgb="FF99FFCC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1"/>
          <c:order val="0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BA-4E68-B478-C84E02FDE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Litoral!$AB$2:$AB$3</c:f>
              <c:strCache>
                <c:ptCount val="2"/>
                <c:pt idx="0">
                  <c:v>35%</c:v>
                </c:pt>
                <c:pt idx="1">
                  <c:v>65%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2A2-400F-9CCF-6E206BD109DB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2A2-400F-9CCF-6E206BD109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Litoral!$AB$2:$AB$3</c:f>
              <c:numCache>
                <c:formatCode>0%</c:formatCode>
                <c:ptCount val="2"/>
                <c:pt idx="0">
                  <c:v>0.35198555956678701</c:v>
                </c:pt>
                <c:pt idx="1">
                  <c:v>0.64801444043321299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2-400F-9CCF-6E206BD109D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Litoral!$AB$4:$AB$5</c:f>
              <c:strCache>
                <c:ptCount val="2"/>
                <c:pt idx="0">
                  <c:v>22%</c:v>
                </c:pt>
                <c:pt idx="1">
                  <c:v>78%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7F-4CFB-B8A4-5B9AF0E04FC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7F-4CFB-B8A4-5B9AF0E04F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Litoral!$AB$4:$AB$5</c:f>
              <c:numCache>
                <c:formatCode>0%</c:formatCode>
                <c:ptCount val="2"/>
                <c:pt idx="0">
                  <c:v>0.22402437523082605</c:v>
                </c:pt>
                <c:pt idx="1">
                  <c:v>0.77597562476917392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7F-4CFB-B8A4-5B9AF0E04FC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DADOS!$T$26:$W$26</c:f>
              <c:numCache>
                <c:formatCode>General</c:formatCode>
                <c:ptCount val="4"/>
                <c:pt idx="0" formatCode="0">
                  <c:v>1660</c:v>
                </c:pt>
                <c:pt idx="1">
                  <c:v>1438</c:v>
                </c:pt>
                <c:pt idx="2">
                  <c:v>1860</c:v>
                </c:pt>
                <c:pt idx="3">
                  <c:v>1690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7-44CB-B1D3-D607A12F940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DADOS!$Y$26:$AB$26</c:f>
              <c:strCache>
                <c:ptCount val="4"/>
                <c:pt idx="0">
                  <c:v>701</c:v>
                </c:pt>
                <c:pt idx="1">
                  <c:v>555</c:v>
                </c:pt>
                <c:pt idx="2">
                  <c:v>592</c:v>
                </c:pt>
                <c:pt idx="3">
                  <c:v>492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DADOS!$Y$26:$AB$26</c:f>
              <c:numCache>
                <c:formatCode>0</c:formatCode>
                <c:ptCount val="4"/>
                <c:pt idx="0">
                  <c:v>701</c:v>
                </c:pt>
                <c:pt idx="1">
                  <c:v>555</c:v>
                </c:pt>
                <c:pt idx="2">
                  <c:v>592</c:v>
                </c:pt>
                <c:pt idx="3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7-4F40-86B4-523696C529C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6-4C75-8FA0-EBD2D20E71F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DADOS!$B$27</c15:sqref>
                        </c15:formulaRef>
                      </c:ext>
                    </c:extLst>
                    <c:strCache>
                      <c:ptCount val="1"/>
                      <c:pt idx="0">
                        <c:v>MUNICÍPIO</c:v>
                      </c:pt>
                    </c:strCache>
                  </c:strRef>
                </c:tx>
                <c:spPr>
                  <a:gradFill>
                    <a:gsLst>
                      <a:gs pos="0">
                        <a:schemeClr val="accent1"/>
                      </a:gs>
                      <a:gs pos="100000">
                        <a:schemeClr val="accent1">
                          <a:lumMod val="84000"/>
                        </a:schemeClr>
                      </a:gs>
                    </a:gsLst>
                    <a:lin ang="5400000" scaled="1"/>
                  </a:gradFill>
                  <a:ln>
                    <a:noFill/>
                  </a:ln>
                  <a:effectLst/>
                </c:spPr>
                <c:invertIfNegative val="0"/>
                <c:dLbls>
                  <c:numFmt formatCode="#,##0.00" sourceLinked="0"/>
                  <c:spPr>
                    <a:solidFill>
                      <a:schemeClr val="dk1">
                        <a:lumMod val="65000"/>
                        <a:lumOff val="35000"/>
                        <a:alpha val="7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clip" horzOverflow="clip" vert="horz" wrap="square" lIns="36576" tIns="18288" rIns="36576" bIns="18288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lt1"/>
                          </a:solidFill>
                          <a:latin typeface="Poppins Medium" panose="00000600000000000000" pitchFamily="2" charset="0"/>
                          <a:ea typeface="+mn-ea"/>
                          <a:cs typeface="Poppins Medium" panose="00000600000000000000" pitchFamily="2" charset="0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rec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DADOS!$AJ$1:$AK$1</c15:sqref>
                        </c15:formulaRef>
                      </c:ext>
                    </c:extLst>
                    <c:strCache>
                      <c:ptCount val="2"/>
                      <c:pt idx="0">
                        <c:v>TOTAL</c:v>
                      </c:pt>
                      <c:pt idx="1">
                        <c:v>4 SEMANAS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DADOS!$C$25:$D$25</c15:sqref>
                        </c15:formulaRef>
                      </c:ext>
                    </c:extLst>
                    <c:numCache>
                      <c:formatCode>0.00</c:formatCode>
                      <c:ptCount val="2"/>
                      <c:pt idx="0">
                        <c:v>7.0255251911473068E-2</c:v>
                      </c:pt>
                      <c:pt idx="1">
                        <c:v>0.14114172800903307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5B6-4C75-8FA0-EBD2D20E71F2}"/>
                  </c:ext>
                </c:extLst>
              </c15:ser>
            </c15:filteredBarSeries>
          </c:ext>
        </c:extLst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B-412A-811E-8FF613D77F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DADOS!$B$27</c15:sqref>
                        </c15:formulaRef>
                      </c:ext>
                    </c:extLst>
                    <c:strCache>
                      <c:ptCount val="1"/>
                      <c:pt idx="0">
                        <c:v>MUNICÍPIO</c:v>
                      </c:pt>
                    </c:strCache>
                  </c:strRef>
                </c:tx>
                <c:spPr>
                  <a:solidFill>
                    <a:srgbClr val="00B050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solidFill>
                      <a:schemeClr val="dk1">
                        <a:lumMod val="65000"/>
                        <a:lumOff val="35000"/>
                        <a:alpha val="7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clip" horzOverflow="clip" vert="horz" wrap="square" lIns="36576" tIns="18288" rIns="36576" bIns="18288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lt1"/>
                          </a:solidFill>
                          <a:latin typeface="Poppins Medium" panose="00000600000000000000" pitchFamily="2" charset="0"/>
                          <a:ea typeface="+mn-ea"/>
                          <a:cs typeface="Poppins Medium" panose="00000600000000000000" pitchFamily="2" charset="0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rec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DADOS!$AJ$1:$AK$1</c15:sqref>
                        </c15:formulaRef>
                      </c:ext>
                    </c:extLst>
                    <c:strCache>
                      <c:ptCount val="2"/>
                      <c:pt idx="0">
                        <c:v>TOTAL</c:v>
                      </c:pt>
                      <c:pt idx="1">
                        <c:v>4 SEMANAS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DADOS!$E$25:$F$25</c15:sqref>
                        </c15:formulaRef>
                      </c:ext>
                    </c:extLst>
                    <c:numCache>
                      <c:formatCode>0.00</c:formatCode>
                      <c:ptCount val="2"/>
                      <c:pt idx="0">
                        <c:v>0.30885799425232502</c:v>
                      </c:pt>
                      <c:pt idx="1">
                        <c:v>0.31960458602045472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93B-412A-811E-8FF613D77F5E}"/>
                  </c:ext>
                </c:extLst>
              </c15:ser>
            </c15:filteredBarSeries>
          </c:ext>
        </c:extLst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DADOS!$AD$26:$AG$26</c:f>
              <c:strCache>
                <c:ptCount val="4"/>
                <c:pt idx="0">
                  <c:v>18</c:v>
                </c:pt>
                <c:pt idx="1">
                  <c:v>13</c:v>
                </c:pt>
                <c:pt idx="2">
                  <c:v>14</c:v>
                </c:pt>
                <c:pt idx="3">
                  <c:v>6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DADOS!$AD$26:$AG$26</c:f>
              <c:numCache>
                <c:formatCode>0</c:formatCode>
                <c:ptCount val="4"/>
                <c:pt idx="0">
                  <c:v>18</c:v>
                </c:pt>
                <c:pt idx="1">
                  <c:v>13</c:v>
                </c:pt>
                <c:pt idx="2">
                  <c:v>14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F2-4CA2-8E53-3FC6C327388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9-47CF-8249-8376ACB323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DADOS!$B$27</c15:sqref>
                        </c15:formulaRef>
                      </c:ext>
                    </c:extLst>
                    <c:strCache>
                      <c:ptCount val="1"/>
                      <c:pt idx="0">
                        <c:v>MUNICÍPIO</c:v>
                      </c:pt>
                    </c:strCache>
                  </c:strRef>
                </c:tx>
                <c:spPr>
                  <a:solidFill>
                    <a:srgbClr val="C00000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0.0%" sourceLinked="0"/>
                  <c:spPr>
                    <a:solidFill>
                      <a:schemeClr val="dk1">
                        <a:lumMod val="65000"/>
                        <a:lumOff val="35000"/>
                        <a:alpha val="75000"/>
                      </a:schemeClr>
                    </a:solidFill>
                    <a:ln>
                      <a:noFill/>
                    </a:ln>
                    <a:effectLst/>
                  </c:spPr>
                  <c:txPr>
                    <a:bodyPr rot="0" spcFirstLastPara="1" vertOverflow="clip" horzOverflow="clip" vert="horz" wrap="square" lIns="36576" tIns="18288" rIns="36576" bIns="18288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lt1"/>
                          </a:solidFill>
                          <a:latin typeface="Poppins Medium" panose="00000600000000000000" pitchFamily="2" charset="0"/>
                          <a:ea typeface="+mn-ea"/>
                          <a:cs typeface="Poppins Medium" panose="00000600000000000000" pitchFamily="2" charset="0"/>
                        </a:defRPr>
                      </a:pPr>
                      <a:endParaRPr lang="pt-BR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rec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DADOS!$AJ$1:$AK$1</c15:sqref>
                        </c15:formulaRef>
                      </c:ext>
                    </c:extLst>
                    <c:strCache>
                      <c:ptCount val="2"/>
                      <c:pt idx="0">
                        <c:v>TOTAL</c:v>
                      </c:pt>
                      <c:pt idx="1">
                        <c:v>4 SEMANAS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DADOS!$I$25</c15:sqref>
                        </c15:formulaRef>
                      </c:ext>
                    </c:extLst>
                    <c:numCache>
                      <c:formatCode>0.0%</c:formatCode>
                      <c:ptCount val="1"/>
                      <c:pt idx="0">
                        <c:v>2.9874213836477988E-2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529-47CF-8249-8376ACB32302}"/>
                  </c:ext>
                </c:extLst>
              </c15:ser>
            </c15:filteredBarSeries>
          </c:ext>
        </c:extLst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3.0000000000000006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DADOS!$L$3:$R$3</c:f>
              <c:strCache>
                <c:ptCount val="7"/>
                <c:pt idx="0">
                  <c:v>0,2</c:v>
                </c:pt>
                <c:pt idx="1">
                  <c:v>0,1</c:v>
                </c:pt>
                <c:pt idx="2">
                  <c:v>0,6</c:v>
                </c:pt>
                <c:pt idx="3">
                  <c:v>0,6</c:v>
                </c:pt>
                <c:pt idx="4">
                  <c:v>0,3</c:v>
                </c:pt>
                <c:pt idx="5">
                  <c:v>0,2</c:v>
                </c:pt>
                <c:pt idx="6">
                  <c:v>0,4</c:v>
                </c:pt>
              </c:strCache>
            </c:strRef>
          </c:tx>
          <c:spPr>
            <a:solidFill>
              <a:srgbClr val="0066CC"/>
            </a:solidFill>
          </c:spPr>
          <c:dLbls>
            <c:dLbl>
              <c:idx val="0"/>
              <c:layout>
                <c:manualLayout>
                  <c:x val="-1.7283950953318771E-3"/>
                  <c:y val="3.18460218802037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5-4445-BE54-DC08958C1102}"/>
                </c:ext>
              </c:extLst>
            </c:dLbl>
            <c:dLbl>
              <c:idx val="1"/>
              <c:layout>
                <c:manualLayout>
                  <c:x val="-2.0740741143982524E-2"/>
                  <c:y val="1.71478579354943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5-4445-BE54-DC08958C1102}"/>
                </c:ext>
              </c:extLst>
            </c:dLbl>
            <c:dLbl>
              <c:idx val="2"/>
              <c:layout>
                <c:manualLayout>
                  <c:x val="-1.5555555857986894E-2"/>
                  <c:y val="-2.44969399078490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5-4445-BE54-DC08958C1102}"/>
                </c:ext>
              </c:extLst>
            </c:dLbl>
            <c:dLbl>
              <c:idx val="3"/>
              <c:layout>
                <c:manualLayout>
                  <c:x val="-6.9135803813275085E-3"/>
                  <c:y val="-1.71478579354944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5-4445-BE54-DC08958C1102}"/>
                </c:ext>
              </c:extLst>
            </c:dLbl>
            <c:dLbl>
              <c:idx val="4"/>
              <c:layout>
                <c:manualLayout>
                  <c:x val="1.5555555857986894E-2"/>
                  <c:y val="-3.18460218802037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5-4445-BE54-DC08958C1102}"/>
                </c:ext>
              </c:extLst>
            </c:dLbl>
            <c:dLbl>
              <c:idx val="5"/>
              <c:layout>
                <c:manualLayout>
                  <c:x val="1.3827160762655017E-2"/>
                  <c:y val="1.22484699539245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675-4445-BE54-DC08958C1102}"/>
                </c:ext>
              </c:extLst>
            </c:dLbl>
            <c:dLbl>
              <c:idx val="6"/>
              <c:layout>
                <c:manualLayout>
                  <c:x val="2.7654321525309968E-2"/>
                  <c:y val="1.46981639447094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675-4445-BE54-DC08958C110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DADOS!$L$3:$R$3</c:f>
              <c:numCache>
                <c:formatCode>0.0</c:formatCode>
                <c:ptCount val="7"/>
                <c:pt idx="0">
                  <c:v>0.19802452919983252</c:v>
                </c:pt>
                <c:pt idx="1">
                  <c:v>9.0978765610206944E-2</c:v>
                </c:pt>
                <c:pt idx="2">
                  <c:v>0.61859201450269197</c:v>
                </c:pt>
                <c:pt idx="3">
                  <c:v>0.5578372314502531</c:v>
                </c:pt>
                <c:pt idx="4">
                  <c:v>0.31309675541115878</c:v>
                </c:pt>
                <c:pt idx="5">
                  <c:v>0.20575853979883674</c:v>
                </c:pt>
                <c:pt idx="6">
                  <c:v>0.40644408110491476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75-4445-BE54-DC08958C1102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chemeClr val="bg1">
                <a:alpha val="10000"/>
              </a:scheme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75-4445-BE54-DC08958C1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DADOS!$T$3:$W$3</c:f>
              <c:numCache>
                <c:formatCode>General</c:formatCode>
                <c:ptCount val="4"/>
                <c:pt idx="0" formatCode="0">
                  <c:v>46</c:v>
                </c:pt>
                <c:pt idx="1">
                  <c:v>41</c:v>
                </c:pt>
                <c:pt idx="2">
                  <c:v>29</c:v>
                </c:pt>
                <c:pt idx="3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4-4E20-B6E1-E6C807FE57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DADOS!$Y$3:$AB$3</c:f>
              <c:strCache>
                <c:ptCount val="4"/>
                <c:pt idx="0">
                  <c:v>5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DADOS!$Y$3:$AB$3</c:f>
              <c:numCache>
                <c:formatCode>0</c:formatCode>
                <c:ptCount val="4"/>
                <c:pt idx="0">
                  <c:v>5</c:v>
                </c:pt>
                <c:pt idx="1">
                  <c:v>2</c:v>
                </c:pt>
                <c:pt idx="2">
                  <c:v>6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5-497B-9B56-481FDF807A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8-4FBD-8118-EE50796987A7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DADOS!$C$3:$D$3</c:f>
              <c:numCache>
                <c:formatCode>0.00</c:formatCode>
                <c:ptCount val="2"/>
                <c:pt idx="0">
                  <c:v>4.8642864091837719E-2</c:v>
                </c:pt>
                <c:pt idx="1">
                  <c:v>6.6015315553208345E-2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8-4FBD-8118-EE50796987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0-4D77-ADD1-C4E35908548F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DADOS!$E$3:$F$3</c:f>
              <c:numCache>
                <c:formatCode>0.00</c:formatCode>
                <c:ptCount val="2"/>
                <c:pt idx="0">
                  <c:v>0.45871352068000465</c:v>
                </c:pt>
                <c:pt idx="1">
                  <c:v>0.57329089822523038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0-4D77-ADD1-C4E35908548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DADOS!$AD$3:$AG$3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DADOS!$AD$3:$AG$3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B-466A-B121-4C243560AB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4E-49C7-ABF1-15E02282A6A3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DADOS!$I$3</c:f>
              <c:numCache>
                <c:formatCode>0.0%</c:formatCode>
                <c:ptCount val="1"/>
                <c:pt idx="0">
                  <c:v>3.4883720930232558E-2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4E-49C7-ABF1-15E02282A6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'Arroio do Sal'!$AB$2:$AB$3</c:f>
              <c:strCache>
                <c:ptCount val="2"/>
                <c:pt idx="0">
                  <c:v>12%</c:v>
                </c:pt>
                <c:pt idx="1">
                  <c:v>88%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56D-4A0B-A246-CAE1CEAC9006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56D-4A0B-A246-CAE1CEAC90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'Arroio do Sal'!$AB$2:$AB$3</c:f>
              <c:numCache>
                <c:formatCode>0%</c:formatCode>
                <c:ptCount val="2"/>
                <c:pt idx="0">
                  <c:v>0.11515151515151516</c:v>
                </c:pt>
                <c:pt idx="1">
                  <c:v>0.88484848484848488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6D-4A0B-A246-CAE1CEAC90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'Arroio do Sal'!$AB$4:$AB$5</c:f>
              <c:strCache>
                <c:ptCount val="2"/>
                <c:pt idx="0">
                  <c:v>11%</c:v>
                </c:pt>
                <c:pt idx="1">
                  <c:v>89%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3C4-4EDB-9B1E-59F06A796DC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3C4-4EDB-9B1E-59F06A796D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'Arroio do Sal'!$AB$4:$AB$5</c:f>
              <c:numCache>
                <c:formatCode>0%</c:formatCode>
                <c:ptCount val="2"/>
                <c:pt idx="0">
                  <c:v>0.1060419235511714</c:v>
                </c:pt>
                <c:pt idx="1">
                  <c:v>0.89395807644882863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C4-4EDB-9B1E-59F06A796DC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'Arroio do Sal'!$AF$3:$AF$25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'Arroio do Sal'!$AD$3:$AD$25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'Arroio do Sal'!$AF$3:$AF$25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4.8642864091837719E-2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6-4E42-9A33-6FF926235343}"/>
            </c:ext>
          </c:extLst>
        </c:ser>
        <c:ser>
          <c:idx val="1"/>
          <c:order val="1"/>
          <c:tx>
            <c:strRef>
              <c:f>'Arroio do Sal'!$AG$3:$AG$25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'Arroio do Sal'!$AG$3:$AG$25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0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76-4E42-9A33-6FF926235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'Arroio do Sal'!$AJ$3:$AJ$25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'Arroio do Sal'!$AH$3:$AH$25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'Arroio do Sal'!$AJ$3:$AJ$25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6.6015315553208345E-2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9-4DEC-BE9B-5D7F3F2652A1}"/>
            </c:ext>
          </c:extLst>
        </c:ser>
        <c:ser>
          <c:idx val="1"/>
          <c:order val="1"/>
          <c:tx>
            <c:strRef>
              <c:f>'Arroio do Sal'!$AK$3:$AK$25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'Arroio do Sal'!$AH$3:$AH$25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'Arroio do Sal'!$AK$3:$AK$25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0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9-4DEC-BE9B-5D7F3F265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'Arroio do Sal'!$AN$3:$AN$25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'Arroio do Sal'!$AL$3:$AL$25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'Arroio do Sal'!$AN$3:$AN$25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0.45871352068000465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E-4FAD-8B0F-D1E5FDD4A4C2}"/>
            </c:ext>
          </c:extLst>
        </c:ser>
        <c:ser>
          <c:idx val="1"/>
          <c:order val="1"/>
          <c:tx>
            <c:strRef>
              <c:f>'Arroio do Sal'!$AO$3:$AO$25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'Arroio do Sal'!$AL$3:$AL$25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'Arroio do Sal'!$AO$3:$AO$25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EE-4FAD-8B0F-D1E5FDD4A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'Arroio do Sal'!$AR$3:$AR$25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'Arroio do Sal'!$AP$3:$AP$25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'Arroio do Sal'!$AR$3:$AR$25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0.57329089822523038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B9-4D3A-B443-28E9074D66E0}"/>
            </c:ext>
          </c:extLst>
        </c:ser>
        <c:ser>
          <c:idx val="3"/>
          <c:order val="1"/>
          <c:tx>
            <c:strRef>
              <c:f>'Arroio do Sal'!$AS$3:$AS$25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'Arroio do Sal'!$AP$3:$AP$25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'Arroio do Sal'!$AS$3:$AS$25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BB9-4D3A-B443-28E9074D6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'Arroio do Sal'!$AV$3:$AV$25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'Arroio do Sal'!$AT$3:$AT$25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'Arroio do Sal'!$AV$3:$AV$25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E-4649-A58B-F2330D4DBD21}"/>
            </c:ext>
          </c:extLst>
        </c:ser>
        <c:ser>
          <c:idx val="3"/>
          <c:order val="1"/>
          <c:tx>
            <c:strRef>
              <c:f>'Arroio do Sal'!$AW$3:$AW$25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'Arroio do Sal'!$AT$3:$AT$25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'Arroio do Sal'!$AW$3:$AW$25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E-4649-A58B-F2330D4DB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'Arroio do Sal'!$AZ$3:$AZ$25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'Arroio do Sal'!$AX$3:$AX$25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'Arroio do Sal'!$AZ$3:$AZ$25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0.11515151515151516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E-459B-B284-91DF7E347304}"/>
            </c:ext>
          </c:extLst>
        </c:ser>
        <c:ser>
          <c:idx val="3"/>
          <c:order val="1"/>
          <c:tx>
            <c:strRef>
              <c:f>'Arroio do Sal'!$BA$3:$BA$25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'Arroio do Sal'!$AX$3:$AX$25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'Arroio do Sal'!$BA$3:$BA$25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FE-459B-B284-91DF7E347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'Arroio do Sal'!$BD$3:$BD$25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'Arroio do Sal'!$BB$3:$BB$25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'Arroio do Sal'!$BD$3:$BD$25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3.4883720930232558E-2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3-4D34-805E-468079A9A2E5}"/>
            </c:ext>
          </c:extLst>
        </c:ser>
        <c:ser>
          <c:idx val="3"/>
          <c:order val="1"/>
          <c:tx>
            <c:strRef>
              <c:f>'Arroio do Sal'!$BE$3:$BE$25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'Arroio do Sal'!$BB$3:$BB$25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'Arroio do Sal'!$BE$3:$BE$25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0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3-4D34-805E-468079A9A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'Arroio do Sal'!$BH$3:$BH$25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'Arroio do Sal'!$BF$3:$BF$25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'Arroio do Sal'!$BH$3:$BH$25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0.29185718455102633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3-4C82-BAAB-414FBC7D27F8}"/>
            </c:ext>
          </c:extLst>
        </c:ser>
        <c:ser>
          <c:idx val="3"/>
          <c:order val="1"/>
          <c:tx>
            <c:strRef>
              <c:f>'Arroio do Sal'!$BI$3:$BI$25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'Arroio do Sal'!$BF$3:$BF$25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'Arroio do Sal'!$BI$3:$BI$25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3-4C82-BAAB-414FBC7D2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DADOS!$L$4:$R$4</c:f>
              <c:strCache>
                <c:ptCount val="7"/>
                <c:pt idx="0">
                  <c:v>0,4</c:v>
                </c:pt>
                <c:pt idx="1">
                  <c:v>0,2</c:v>
                </c:pt>
                <c:pt idx="2">
                  <c:v>0,7</c:v>
                </c:pt>
                <c:pt idx="3">
                  <c:v>0,7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0070C0"/>
            </a:solidFill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DADOS!$L$4:$R$4</c:f>
              <c:numCache>
                <c:formatCode>0.0</c:formatCode>
                <c:ptCount val="7"/>
                <c:pt idx="0">
                  <c:v>0.40110968156493293</c:v>
                </c:pt>
                <c:pt idx="1">
                  <c:v>0.20124534597180355</c:v>
                </c:pt>
                <c:pt idx="2">
                  <c:v>0.66523820547080414</c:v>
                </c:pt>
                <c:pt idx="3">
                  <c:v>0.67078631693432522</c:v>
                </c:pt>
                <c:pt idx="4">
                  <c:v>0.72256449332651951</c:v>
                </c:pt>
                <c:pt idx="5">
                  <c:v>0.61129095272646095</c:v>
                </c:pt>
                <c:pt idx="6">
                  <c:v>0.56682547725236798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63-4336-A1F5-89025EF4D8F0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D9D9D9">
                <a:alpha val="25098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63-4336-A1F5-89025EF4D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'Capão da Canoa'!$AB$2:$AB$3</c:f>
              <c:strCache>
                <c:ptCount val="2"/>
                <c:pt idx="0">
                  <c:v>34%</c:v>
                </c:pt>
                <c:pt idx="1">
                  <c:v>66%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601-477E-ACB6-4178B8D5BB1A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601-477E-ACB6-4178B8D5BB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'Capão da Canoa'!$AB$2:$AB$3</c:f>
              <c:numCache>
                <c:formatCode>0%</c:formatCode>
                <c:ptCount val="2"/>
                <c:pt idx="0">
                  <c:v>0.34210526315789475</c:v>
                </c:pt>
                <c:pt idx="1">
                  <c:v>0.65789473684210531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01-477E-ACB6-4178B8D5BB1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'Capão da Canoa'!$AB$4:$AB$5</c:f>
              <c:strCache>
                <c:ptCount val="2"/>
                <c:pt idx="0">
                  <c:v>24%</c:v>
                </c:pt>
                <c:pt idx="1">
                  <c:v>76%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993-4B68-B0E1-24E5D5C2BAB3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993-4B68-B0E1-24E5D5C2BA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'Capão da Canoa'!$AB$4:$AB$5</c:f>
              <c:numCache>
                <c:formatCode>0%</c:formatCode>
                <c:ptCount val="2"/>
                <c:pt idx="0">
                  <c:v>0.24472348383649478</c:v>
                </c:pt>
                <c:pt idx="1">
                  <c:v>0.75527651616350522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93-4B68-B0E1-24E5D5C2BAB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DADOS!$T$4:$W$4</c:f>
              <c:numCache>
                <c:formatCode>General</c:formatCode>
                <c:ptCount val="4"/>
                <c:pt idx="0" formatCode="0">
                  <c:v>177</c:v>
                </c:pt>
                <c:pt idx="1">
                  <c:v>127</c:v>
                </c:pt>
                <c:pt idx="2">
                  <c:v>185</c:v>
                </c:pt>
                <c:pt idx="3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E-4F33-BC57-FE11D74EC3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DADOS!$Y$4:$AB$4</c:f>
              <c:strCache>
                <c:ptCount val="4"/>
                <c:pt idx="0">
                  <c:v>67</c:v>
                </c:pt>
                <c:pt idx="1">
                  <c:v>50</c:v>
                </c:pt>
                <c:pt idx="2">
                  <c:v>59</c:v>
                </c:pt>
                <c:pt idx="3">
                  <c:v>45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DADOS!$Y$4:$AB$4</c:f>
              <c:numCache>
                <c:formatCode>0</c:formatCode>
                <c:ptCount val="4"/>
                <c:pt idx="0">
                  <c:v>67</c:v>
                </c:pt>
                <c:pt idx="1">
                  <c:v>50</c:v>
                </c:pt>
                <c:pt idx="2">
                  <c:v>59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2-4685-A2C9-72639F0ACF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1-4870-B8FA-B2B947D69465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DADOS!$C$4:$D$4</c:f>
              <c:numCache>
                <c:formatCode>0.00</c:formatCode>
                <c:ptCount val="2"/>
                <c:pt idx="0">
                  <c:v>9.8528822692435611E-2</c:v>
                </c:pt>
                <c:pt idx="1">
                  <c:v>0.14602610761793758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1-4870-B8FA-B2B947D6946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B-489C-B7F6-6789E78140C1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DADOS!$E$4:$F$4</c:f>
              <c:numCache>
                <c:formatCode>0.00</c:formatCode>
                <c:ptCount val="2"/>
                <c:pt idx="0">
                  <c:v>0.40261286390588052</c:v>
                </c:pt>
                <c:pt idx="1">
                  <c:v>0.42684554534474056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0B-489C-B7F6-6789E78140C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DADOS!$AD$4:$AG$4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DADOS!$AD$4:$AG$4</c:f>
              <c:numCache>
                <c:formatCode>0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0-40B2-AE42-0D451C360E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0-49C4-BE17-A8106028DD75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DADOS!$I$4</c:f>
              <c:numCache>
                <c:formatCode>0.0%</c:formatCode>
                <c:ptCount val="1"/>
                <c:pt idx="0">
                  <c:v>2.4017467248908297E-2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C0-49C4-BE17-A8106028D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4.0000000000000008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'Capão da Canoa'!$AF$3:$AF$25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'Capão da Canoa'!$AD$3:$AD$25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'Capão da Canoa'!$AF$3:$AF$25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9.8528822692435611E-2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F-49F1-90D0-C301245E13CE}"/>
            </c:ext>
          </c:extLst>
        </c:ser>
        <c:ser>
          <c:idx val="1"/>
          <c:order val="1"/>
          <c:tx>
            <c:strRef>
              <c:f>'Capão da Canoa'!$AG$3:$AG$25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'Capão da Canoa'!$AD$3:$AD$25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'Capão da Canoa'!$AG$3:$AG$25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0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F-49F1-90D0-C301245E1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'Capão da Canoa'!$AJ$3:$AJ$25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'Capão da Canoa'!$AH$3:$AH$25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'Capão da Canoa'!$AJ$3:$AJ$25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0.14602610761793758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8-4FDB-BAD6-8097A0EF18DE}"/>
            </c:ext>
          </c:extLst>
        </c:ser>
        <c:ser>
          <c:idx val="1"/>
          <c:order val="1"/>
          <c:tx>
            <c:strRef>
              <c:f>'Capão da Canoa'!$AK$3:$AK$25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'Capão da Canoa'!$AH$3:$AH$25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'Capão da Canoa'!$AK$3:$AK$25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8-4FDB-BAD6-8097A0EF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'Capão da Canoa'!$AN$3:$AN$25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'Capão da Canoa'!$AL$3:$AL$25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'Capão da Canoa'!$AN$3:$AN$25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0.40261286390588052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7-4EBA-8B4B-7952DE0E4C6F}"/>
            </c:ext>
          </c:extLst>
        </c:ser>
        <c:ser>
          <c:idx val="1"/>
          <c:order val="1"/>
          <c:tx>
            <c:strRef>
              <c:f>'Capão da Canoa'!$AO$3:$AO$25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'Capão da Canoa'!$AL$3:$AL$25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'Capão da Canoa'!$AO$3:$AO$25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7-4EBA-8B4B-7952DE0E4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'Capão da Canoa'!$AR$3:$AR$25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'Capão da Canoa'!$AP$3:$AP$25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'Capão da Canoa'!$AR$3:$AR$25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0.42684554534474056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C-48A6-ACDA-5C0288896918}"/>
            </c:ext>
          </c:extLst>
        </c:ser>
        <c:ser>
          <c:idx val="3"/>
          <c:order val="1"/>
          <c:tx>
            <c:strRef>
              <c:f>'Capão da Canoa'!$AS$3:$AS$25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'Capão da Canoa'!$AP$3:$AP$25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'Capão da Canoa'!$AS$3:$AS$25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C-48A6-ACDA-5C028889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'Capão da Canoa'!$AV$3:$AV$25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'Capão da Canoa'!$AT$3:$AT$25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'Capão da Canoa'!$AV$3:$AV$25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0.24472348383649478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1-4BA8-A95A-11FCBC8E32D6}"/>
            </c:ext>
          </c:extLst>
        </c:ser>
        <c:ser>
          <c:idx val="3"/>
          <c:order val="1"/>
          <c:tx>
            <c:strRef>
              <c:f>'Capão da Canoa'!$AW$3:$AW$25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'Capão da Canoa'!$AT$3:$AT$25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'Capão da Canoa'!$AW$3:$AW$25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1-4BA8-A95A-11FCBC8E3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'Capão da Canoa'!$AZ$3:$AZ$25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'Capão da Canoa'!$AX$3:$AX$25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'Capão da Canoa'!$AZ$3:$AZ$25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0.34210526315789475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4-420C-9E7D-4BAC62E9BE82}"/>
            </c:ext>
          </c:extLst>
        </c:ser>
        <c:ser>
          <c:idx val="3"/>
          <c:order val="1"/>
          <c:tx>
            <c:strRef>
              <c:f>'Capão da Canoa'!$BA$3:$BA$25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'Capão da Canoa'!$AX$3:$AX$25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'Capão da Canoa'!$BA$3:$BA$25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4-420C-9E7D-4BAC62E9B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'Capão da Canoa'!$BD$3:$BD$25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'Capão da Canoa'!$BB$3:$BB$25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'Capão da Canoa'!$BD$3:$BD$25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2.4017467248908297E-2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C-4FD4-89FF-765E09BA3751}"/>
            </c:ext>
          </c:extLst>
        </c:ser>
        <c:ser>
          <c:idx val="3"/>
          <c:order val="1"/>
          <c:tx>
            <c:strRef>
              <c:f>'Capão da Canoa'!$BE$3:$BE$25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'Capão da Canoa'!$BB$3:$BB$25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'Capão da Canoa'!$BE$3:$BE$25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0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C-4FD4-89FF-765E09BA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'Capão da Canoa'!$BH$3:$BH$25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'Capão da Canoa'!$BF$3:$BF$25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'Capão da Canoa'!$BH$3:$BH$25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0.40702299679931919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1-4361-A8D1-986C1D5973EC}"/>
            </c:ext>
          </c:extLst>
        </c:ser>
        <c:ser>
          <c:idx val="3"/>
          <c:order val="1"/>
          <c:tx>
            <c:strRef>
              <c:f>'Capão da Canoa'!$BI$3:$BI$25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'Capão da Canoa'!$BF$3:$BF$25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'Capão da Canoa'!$BI$3:$BI$25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1-4361-A8D1-986C1D597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1"/>
          <c:order val="0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F-4A70-AB03-83F22DAC3057}"/>
            </c:ext>
          </c:extLst>
        </c:ser>
        <c:ser>
          <c:idx val="0"/>
          <c:order val="1"/>
          <c:tx>
            <c:strRef>
              <c:f>DADOS!$L$5:$R$5</c:f>
              <c:strCache>
                <c:ptCount val="7"/>
                <c:pt idx="0">
                  <c:v>0,3</c:v>
                </c:pt>
                <c:pt idx="1">
                  <c:v>0,1</c:v>
                </c:pt>
                <c:pt idx="2">
                  <c:v>0,6</c:v>
                </c:pt>
                <c:pt idx="3">
                  <c:v>0,7</c:v>
                </c:pt>
                <c:pt idx="4">
                  <c:v>0,4</c:v>
                </c:pt>
                <c:pt idx="5">
                  <c:v>0,3</c:v>
                </c:pt>
                <c:pt idx="6">
                  <c:v>0,6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1"/>
              <c:layout>
                <c:manualLayout>
                  <c:x val="-1.5203252908452033E-2"/>
                  <c:y val="1.92538973981681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B5F-4A70-AB03-83F22DAC3057}"/>
                </c:ext>
              </c:extLst>
            </c:dLbl>
            <c:dLbl>
              <c:idx val="4"/>
              <c:layout>
                <c:manualLayout>
                  <c:x val="6.9105695038417366E-3"/>
                  <c:y val="-3.85077947963364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5F-4A70-AB03-83F22DAC305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DADOS!$L$5:$R$5</c:f>
              <c:numCache>
                <c:formatCode>0.0</c:formatCode>
                <c:ptCount val="7"/>
                <c:pt idx="0">
                  <c:v>0.28098776961997574</c:v>
                </c:pt>
                <c:pt idx="1">
                  <c:v>9.7387242174756541E-2</c:v>
                </c:pt>
                <c:pt idx="2">
                  <c:v>0.61931336685745175</c:v>
                </c:pt>
                <c:pt idx="3">
                  <c:v>0.68388736952485862</c:v>
                </c:pt>
                <c:pt idx="4">
                  <c:v>0.4451118417175115</c:v>
                </c:pt>
                <c:pt idx="5">
                  <c:v>0.3080776684828318</c:v>
                </c:pt>
                <c:pt idx="6">
                  <c:v>0.55109335307708995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F-4A70-AB03-83F22DAC3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'D. P. Alcântara'!$AB$2:$AB$3</c:f>
              <c:strCache>
                <c:ptCount val="2"/>
                <c:pt idx="0">
                  <c:v>17%</c:v>
                </c:pt>
                <c:pt idx="1">
                  <c:v>83%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240-4096-A4FE-5E6180FDB68F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240-4096-A4FE-5E6180FDB6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'D. P. Alcântara'!$AB$2:$AB$3</c:f>
              <c:numCache>
                <c:formatCode>0%</c:formatCode>
                <c:ptCount val="2"/>
                <c:pt idx="0">
                  <c:v>0.17241379310344829</c:v>
                </c:pt>
                <c:pt idx="1">
                  <c:v>0.82758620689655171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40-4096-A4FE-5E6180FDB68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'D. P. Alcântara'!$AB$4:$AB$5</c:f>
              <c:strCache>
                <c:ptCount val="2"/>
                <c:pt idx="0">
                  <c:v>15%</c:v>
                </c:pt>
                <c:pt idx="1">
                  <c:v>85%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8F9-4BF9-BE02-0988C3F283D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8F9-4BF9-BE02-0988C3F283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'D. P. Alcântara'!$AB$4:$AB$5</c:f>
              <c:numCache>
                <c:formatCode>0%</c:formatCode>
                <c:ptCount val="2"/>
                <c:pt idx="0">
                  <c:v>0.15075376884422109</c:v>
                </c:pt>
                <c:pt idx="1">
                  <c:v>0.84924623115577891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F9-4BF9-BE02-0988C3F283D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DADOS!$T$5:$W$5</c:f>
              <c:numCache>
                <c:formatCode>General</c:formatCode>
                <c:ptCount val="4"/>
                <c:pt idx="0" formatCode="0">
                  <c:v>10</c:v>
                </c:pt>
                <c:pt idx="1">
                  <c:v>10</c:v>
                </c:pt>
                <c:pt idx="2">
                  <c:v>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A-450C-BF8C-4D9D83624F6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DADOS!$Y$5:$AB$5</c:f>
              <c:strCache>
                <c:ptCount val="4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DADOS!$Y$5:$AB$5</c:f>
              <c:numCache>
                <c:formatCode>0</c:formatCode>
                <c:ptCount val="4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5-40F0-B4D1-158D9B186D0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1F-48A0-B77C-11BE7BD24510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DADOS!$C$5:$D$5</c:f>
              <c:numCache>
                <c:formatCode>0.00</c:formatCode>
                <c:ptCount val="2"/>
                <c:pt idx="0">
                  <c:v>6.9022004214943727E-2</c:v>
                </c:pt>
                <c:pt idx="1">
                  <c:v>7.0665385267680486E-2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1F-48A0-B77C-11BE7BD2451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3-411D-BDC3-B3CE54271514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DADOS!$E$5:$F$5</c:f>
              <c:numCache>
                <c:formatCode>0.00</c:formatCode>
                <c:ptCount val="2"/>
                <c:pt idx="0">
                  <c:v>0.45784596129246002</c:v>
                </c:pt>
                <c:pt idx="1">
                  <c:v>0.4098592345525468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3-411D-BDC3-B3CE542715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DADOS!$AD$5:$AG$5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DADOS!$AD$5:$AG$5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1-4722-8CEE-D2A24D3F45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4-41BE-99B2-3055600B8999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DADOS!$I$5</c:f>
              <c:numCache>
                <c:formatCode>0.0%</c:formatCode>
                <c:ptCount val="1"/>
                <c:pt idx="0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4-41BE-99B2-3055600B89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'D. P. Alcântara'!$AF$3:$AF$25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'D. P. Alcântara'!$AD$3:$AD$25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'D. P. Alcântara'!$AF$3:$AF$25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6.9022004214943727E-2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B-401C-BFC3-FEC8AF332913}"/>
            </c:ext>
          </c:extLst>
        </c:ser>
        <c:ser>
          <c:idx val="1"/>
          <c:order val="1"/>
          <c:tx>
            <c:strRef>
              <c:f>'D. P. Alcântara'!$AG$3:$AG$25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'D. P. Alcântara'!$AD$3:$AD$25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'D. P. Alcântara'!$AG$3:$AG$25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0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B-401C-BFC3-FEC8AF3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'D. P. Alcântara'!$AJ$3:$AJ$25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'D. P. Alcântara'!$AH$3:$AH$25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'D. P. Alcântara'!$AJ$3:$AJ$25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7.0665385267680486E-2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8-492A-8D34-9CDD47CDAB23}"/>
            </c:ext>
          </c:extLst>
        </c:ser>
        <c:ser>
          <c:idx val="1"/>
          <c:order val="1"/>
          <c:tx>
            <c:strRef>
              <c:f>'D. P. Alcântara'!$AK$3:$AK$25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'D. P. Alcântara'!$AH$3:$AH$25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'D. P. Alcântara'!$AK$3:$AK$25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0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8-492A-8D34-9CDD47CD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'D. P. Alcântara'!$AN$3:$AN$25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'D. P. Alcântara'!$AL$3:$AL$25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'D. P. Alcântara'!$AN$3:$AN$25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0.45784596129246002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6-459D-BAFB-C6F1F5F0BE66}"/>
            </c:ext>
          </c:extLst>
        </c:ser>
        <c:ser>
          <c:idx val="1"/>
          <c:order val="1"/>
          <c:tx>
            <c:strRef>
              <c:f>'D. P. Alcântara'!$AO$3:$AO$25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'D. P. Alcântara'!$AL$3:$AL$25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'D. P. Alcântara'!$AO$3:$AO$25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6-459D-BAFB-C6F1F5F0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'D. P. Alcântara'!$AR$3:$AR$25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'D. P. Alcântara'!$AP$3:$AP$25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'D. P. Alcântara'!$AR$3:$AR$25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0.4098592345525468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2-457B-B9AB-D88E9BE34D20}"/>
            </c:ext>
          </c:extLst>
        </c:ser>
        <c:ser>
          <c:idx val="3"/>
          <c:order val="1"/>
          <c:tx>
            <c:strRef>
              <c:f>'D. P. Alcântara'!$AS$3:$AS$25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'D. P. Alcântara'!$AP$3:$AP$25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'D. P. Alcântara'!$AS$3:$AS$25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2-457B-B9AB-D88E9BE34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'D. P. Alcântara'!$AV$3:$AV$25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'D. P. Alcântara'!$AT$3:$AT$25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'D. P. Alcântara'!$AV$3:$AV$25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0.15075376884422109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1-448C-BFBA-27D95C9AB2F9}"/>
            </c:ext>
          </c:extLst>
        </c:ser>
        <c:ser>
          <c:idx val="3"/>
          <c:order val="1"/>
          <c:tx>
            <c:strRef>
              <c:f>'D. P. Alcântara'!$AW$3:$AW$25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'D. P. Alcântara'!$AT$3:$AT$25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'D. P. Alcântara'!$AW$3:$AW$25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1-448C-BFBA-27D95C9AB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'D. P. Alcântara'!$AZ$3:$AZ$25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'D. P. Alcântara'!$AX$3:$AX$25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'D. P. Alcântara'!$AZ$3:$AZ$25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0.17241379310344829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E-4A9B-A8DC-299D8FFAC3BB}"/>
            </c:ext>
          </c:extLst>
        </c:ser>
        <c:ser>
          <c:idx val="3"/>
          <c:order val="1"/>
          <c:tx>
            <c:strRef>
              <c:f>'D. P. Alcântara'!$BA$3:$BA$25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'D. P. Alcântara'!$AX$3:$AX$25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'D. P. Alcântara'!$BA$3:$BA$25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FE-4A9B-A8DC-299D8FFA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'D. P. Alcântara'!$BD$3:$BD$25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'D. P. Alcântara'!$BB$3:$BB$25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'D. P. Alcântara'!$BD$3:$BD$25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3.3333333333333333E-2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C-428E-A996-ABA3F5EAFE11}"/>
            </c:ext>
          </c:extLst>
        </c:ser>
        <c:ser>
          <c:idx val="3"/>
          <c:order val="1"/>
          <c:tx>
            <c:strRef>
              <c:f>'D. P. Alcântara'!$BE$3:$BE$25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'D. P. Alcântara'!$BB$3:$BB$25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'D. P. Alcântara'!$BE$3:$BE$25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0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5C-428E-A996-ABA3F5EAF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'D. P. Alcântara'!$BH$3:$BH$25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'D. P. Alcântara'!$BF$3:$BF$25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'D. P. Alcântara'!$BH$3:$BH$25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0.39572615749901069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8-4218-AD9D-146F2FF99388}"/>
            </c:ext>
          </c:extLst>
        </c:ser>
        <c:ser>
          <c:idx val="3"/>
          <c:order val="1"/>
          <c:tx>
            <c:strRef>
              <c:f>'D. P. Alcântara'!$BI$3:$BI$25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'D. P. Alcântara'!$BF$3:$BF$25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'D. P. Alcântara'!$BI$3:$BI$25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8-4218-AD9D-146F2FF9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DADOS!$L$6:$R$6</c:f>
              <c:strCache>
                <c:ptCount val="7"/>
                <c:pt idx="0">
                  <c:v>0,7</c:v>
                </c:pt>
                <c:pt idx="1">
                  <c:v>0,5</c:v>
                </c:pt>
                <c:pt idx="2">
                  <c:v>1,0</c:v>
                </c:pt>
                <c:pt idx="3">
                  <c:v>1,0</c:v>
                </c:pt>
                <c:pt idx="4">
                  <c:v>1,0</c:v>
                </c:pt>
                <c:pt idx="5">
                  <c:v>1,0</c:v>
                </c:pt>
                <c:pt idx="6">
                  <c:v>0,6</c:v>
                </c:pt>
              </c:strCache>
            </c:strRef>
          </c:tx>
          <c:dLbls>
            <c:dLbl>
              <c:idx val="2"/>
              <c:layout>
                <c:manualLayout>
                  <c:x val="-2.9024391916135504E-2"/>
                  <c:y val="2.47550109405019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2A-4D6C-BA4C-A25650E69087}"/>
                </c:ext>
              </c:extLst>
            </c:dLbl>
            <c:dLbl>
              <c:idx val="3"/>
              <c:layout>
                <c:manualLayout>
                  <c:x val="-2.4878050213830535E-2"/>
                  <c:y val="-1.92538973981681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2A-4D6C-BA4C-A25650E69087}"/>
                </c:ext>
              </c:extLst>
            </c:dLbl>
            <c:dLbl>
              <c:idx val="4"/>
              <c:layout>
                <c:manualLayout>
                  <c:x val="3.4552847519208937E-2"/>
                  <c:y val="-1.65033406270013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2A-4D6C-BA4C-A25650E69087}"/>
                </c:ext>
              </c:extLst>
            </c:dLbl>
            <c:dLbl>
              <c:idx val="5"/>
              <c:layout>
                <c:manualLayout>
                  <c:x val="2.3495936313062075E-2"/>
                  <c:y val="-8.25167031350066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2A-4D6C-BA4C-A25650E6908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DADOS!$L$6:$R$6</c:f>
              <c:numCache>
                <c:formatCode>0.0</c:formatCode>
                <c:ptCount val="7"/>
                <c:pt idx="0">
                  <c:v>0.73069324076479247</c:v>
                </c:pt>
                <c:pt idx="1">
                  <c:v>0.47227733854309761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0.58098160334827131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2A-4D6C-BA4C-A25650E69087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A-4D6C-BA4C-A25650E69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Itati!$AB$2:$AB$3</c:f>
              <c:strCache>
                <c:ptCount val="2"/>
                <c:pt idx="0">
                  <c:v>-</c:v>
                </c:pt>
                <c:pt idx="1">
                  <c:v>#VALOR!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209-43DD-BAE4-B426415CF18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209-43DD-BAE4-B426415CF1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Itati!$AB$2:$AB$3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09-43DD-BAE4-B426415CF18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Itati!$AB$4:$AB$5</c:f>
              <c:strCache>
                <c:ptCount val="2"/>
                <c:pt idx="0">
                  <c:v>-</c:v>
                </c:pt>
                <c:pt idx="1">
                  <c:v>#VALOR!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666-4441-893F-297DE6C6837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666-4441-893F-297DE6C683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Itati!$AB$4:$AB$5</c:f>
              <c:numCache>
                <c:formatCode>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66-4441-893F-297DE6C6837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DADOS!$T$6:$W$6</c:f>
              <c:numCache>
                <c:formatCode>General</c:formatCode>
                <c:ptCount val="4"/>
                <c:pt idx="0" formatCode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9-4415-95C2-018719ABF4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DADOS!$Y$6:$AB$6</c:f>
              <c:strCache>
                <c:ptCount val="4"/>
                <c:pt idx="0">
                  <c:v>12</c:v>
                </c:pt>
                <c:pt idx="1">
                  <c:v>0</c:v>
                </c:pt>
                <c:pt idx="2">
                  <c:v>11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DADOS!$Y$6:$AB$6</c:f>
              <c:numCache>
                <c:formatCode>0</c:formatCode>
                <c:ptCount val="4"/>
                <c:pt idx="0">
                  <c:v>12</c:v>
                </c:pt>
                <c:pt idx="1">
                  <c:v>0</c:v>
                </c:pt>
                <c:pt idx="2">
                  <c:v>11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8-49D3-8797-26DF71C2D4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D-4692-B050-DF0C82865696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DADOS!$C$6:$D$6</c:f>
              <c:numCache>
                <c:formatCode>0.00</c:formatCode>
                <c:ptCount val="2"/>
                <c:pt idx="0">
                  <c:v>0.17948792579872128</c:v>
                </c:pt>
                <c:pt idx="1">
                  <c:v>0.34269026759640026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D-4692-B050-DF0C8286569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2-4596-9C57-7D0C118332F1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DADOS!$E$6:$F$6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02-4596-9C57-7D0C118332F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DADOS!$AD$6:$AG$6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DADOS!$AD$6:$AG$6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0-42BC-A212-1C3FAC0878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C-4D93-B563-6FE07342BE3B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DADOS!$I$6</c:f>
              <c:numCache>
                <c:formatCode>0.0%</c:formatCode>
                <c:ptCount val="1"/>
                <c:pt idx="0">
                  <c:v>1.3513513513513514E-2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C-4D93-B563-6FE07342BE3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Itati!$AF$3:$AF$25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Itati!$AD$3:$AD$25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Itati!$AF$3:$AF$25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0.17948792579872128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7-4002-83B9-A1CD873F0937}"/>
            </c:ext>
          </c:extLst>
        </c:ser>
        <c:ser>
          <c:idx val="1"/>
          <c:order val="1"/>
          <c:tx>
            <c:strRef>
              <c:f>Itati!$AG$3:$AG$25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Itati!$AD$3:$AD$25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Itati!$AG$3:$AG$25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47-4002-83B9-A1CD873F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Itati!$AJ$3:$AJ$25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Itati!$AH$3:$AH$25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Itati!$AJ$3:$AJ$25</c:f>
              <c:numCache>
                <c:formatCode>0.00</c:formatCode>
                <c:ptCount val="23"/>
                <c:pt idx="0">
                  <c:v>0</c:v>
                </c:pt>
                <c:pt idx="1">
                  <c:v>0.34269026759640026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0-4198-B5FD-FEEAA240C742}"/>
            </c:ext>
          </c:extLst>
        </c:ser>
        <c:ser>
          <c:idx val="1"/>
          <c:order val="1"/>
          <c:tx>
            <c:strRef>
              <c:f>Itati!$AK$3:$AK$25</c:f>
              <c:strCache>
                <c:ptCount val="23"/>
                <c:pt idx="0">
                  <c:v>0,73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Itati!$AH$3:$AH$25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Itati!$AK$3:$AK$25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A0-4198-B5FD-FEEAA240C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Itati!$AN$3:$AN$25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Itati!$AL$3:$AL$25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Itati!$AN$3:$AN$25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1-4BCC-BB08-D5ADEE95789A}"/>
            </c:ext>
          </c:extLst>
        </c:ser>
        <c:ser>
          <c:idx val="1"/>
          <c:order val="1"/>
          <c:tx>
            <c:strRef>
              <c:f>Itati!$AO$3:$AO$25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Itati!$AL$3:$AL$25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Itati!$AO$3:$AO$25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F1-4BCC-BB08-D5ADEE957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Itati!$AR$3:$AR$25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Itati!$AP$3:$AP$25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Itati!$AR$3:$AR$25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3-4A79-B3B7-76EEC850AFE9}"/>
            </c:ext>
          </c:extLst>
        </c:ser>
        <c:ser>
          <c:idx val="3"/>
          <c:order val="1"/>
          <c:tx>
            <c:strRef>
              <c:f>Itati!$AS$3:$AS$25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Itati!$AP$3:$AP$25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Itati!$AS$3:$AS$25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3-4A79-B3B7-76EEC850A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Itati!$AV$3:$AV$25</c:f>
              <c:strCache>
                <c:ptCount val="23"/>
                <c:pt idx="0">
                  <c:v>-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Itati!$AT$3:$AT$25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Itati!$AV$3:$AV$25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D-4C6C-8C54-7C18FB3CB288}"/>
            </c:ext>
          </c:extLst>
        </c:ser>
        <c:ser>
          <c:idx val="3"/>
          <c:order val="1"/>
          <c:tx>
            <c:strRef>
              <c:f>Itati!$AW$3:$AW$25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Itati!$AT$3:$AT$25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Itati!$AW$3:$AW$25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7D-4C6C-8C54-7C18FB3CB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Itati!$AZ$3:$AZ$25</c:f>
              <c:strCache>
                <c:ptCount val="23"/>
                <c:pt idx="0">
                  <c:v>-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Itati!$AX$3:$AX$25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Itati!$AZ$3:$AZ$25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B-4BB6-96EC-880C538C5490}"/>
            </c:ext>
          </c:extLst>
        </c:ser>
        <c:ser>
          <c:idx val="3"/>
          <c:order val="1"/>
          <c:tx>
            <c:strRef>
              <c:f>Itati!$BA$3:$BA$25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Itati!$AX$3:$AX$25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Itati!$BA$3:$BA$25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B-4BB6-96EC-880C538C5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Itati!$BD$3:$BD$25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Itati!$BB$3:$BB$25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Itati!$BD$3:$BD$25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1.3513513513513514E-2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5-4C39-8029-CAB5B6F6048B}"/>
            </c:ext>
          </c:extLst>
        </c:ser>
        <c:ser>
          <c:idx val="3"/>
          <c:order val="1"/>
          <c:tx>
            <c:strRef>
              <c:f>Itati!$BE$3:$BE$25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Itati!$BB$3:$BB$25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Itati!$BE$3:$BE$25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0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5-4C39-8029-CAB5B6F60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Itati!$BH$3:$BH$25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Itati!$BF$3:$BF$25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Itati!$BH$3:$BH$25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0.41718815185648728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1-41D7-92F1-58EBCCF7D133}"/>
            </c:ext>
          </c:extLst>
        </c:ser>
        <c:ser>
          <c:idx val="3"/>
          <c:order val="1"/>
          <c:tx>
            <c:strRef>
              <c:f>Itati!$BI$3:$BI$25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Itati!$BF$3:$BF$25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Itati!$BI$3:$BI$25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1-41D7-92F1-58EBCCF7D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DADOS!$L$7:$R$7</c:f>
              <c:strCache>
                <c:ptCount val="7"/>
                <c:pt idx="0">
                  <c:v>0,9</c:v>
                </c:pt>
                <c:pt idx="1">
                  <c:v>0,3</c:v>
                </c:pt>
                <c:pt idx="2">
                  <c:v>0,0</c:v>
                </c:pt>
                <c:pt idx="3">
                  <c:v>0,2</c:v>
                </c:pt>
                <c:pt idx="4">
                  <c:v>0,5</c:v>
                </c:pt>
                <c:pt idx="5">
                  <c:v>0,3</c:v>
                </c:pt>
                <c:pt idx="6">
                  <c:v>0,0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0"/>
                  <c:y val="3.3006681254002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500-4770-BAF3-53F5FFC682A4}"/>
                </c:ext>
              </c:extLst>
            </c:dLbl>
            <c:dLbl>
              <c:idx val="2"/>
              <c:layout>
                <c:manualLayout>
                  <c:x val="-2.6260164114598791E-2"/>
                  <c:y val="1.92538973981682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00-4770-BAF3-53F5FFC682A4}"/>
                </c:ext>
              </c:extLst>
            </c:dLbl>
            <c:dLbl>
              <c:idx val="3"/>
              <c:layout>
                <c:manualLayout>
                  <c:x val="-2.0731708511525362E-2"/>
                  <c:y val="-3.30066812540026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00-4770-BAF3-53F5FFC682A4}"/>
                </c:ext>
              </c:extLst>
            </c:dLbl>
            <c:dLbl>
              <c:idx val="4"/>
              <c:layout>
                <c:manualLayout>
                  <c:x val="4.1463417023050219E-3"/>
                  <c:y val="-5.22605786521708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00-4770-BAF3-53F5FFC682A4}"/>
                </c:ext>
              </c:extLst>
            </c:dLbl>
            <c:dLbl>
              <c:idx val="5"/>
              <c:layout>
                <c:manualLayout>
                  <c:x val="1.6585366809220237E-2"/>
                  <c:y val="-8.2516703135007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00-4770-BAF3-53F5FFC682A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DADOS!$L$7:$R$7</c:f>
              <c:numCache>
                <c:formatCode>0.0</c:formatCode>
                <c:ptCount val="7"/>
                <c:pt idx="0">
                  <c:v>0.85184440004233219</c:v>
                </c:pt>
                <c:pt idx="1">
                  <c:v>0.28144356115609598</c:v>
                </c:pt>
                <c:pt idx="2">
                  <c:v>0</c:v>
                </c:pt>
                <c:pt idx="3">
                  <c:v>0.17539836770299666</c:v>
                </c:pt>
                <c:pt idx="4">
                  <c:v>0.5137000783572343</c:v>
                </c:pt>
                <c:pt idx="5">
                  <c:v>0.34130851811693497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00-4770-BAF3-53F5FFC682A4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00-4770-BAF3-53F5FFC68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Mampituba!$AB$2:$AB$3</c:f>
              <c:strCache>
                <c:ptCount val="2"/>
                <c:pt idx="0">
                  <c:v>19%</c:v>
                </c:pt>
                <c:pt idx="1">
                  <c:v>81%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EE6-462A-9DEE-5E263AD5916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EE6-462A-9DEE-5E263AD591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Mampituba!$AB$2:$AB$3</c:f>
              <c:numCache>
                <c:formatCode>0%</c:formatCode>
                <c:ptCount val="2"/>
                <c:pt idx="0">
                  <c:v>0.19101123595505617</c:v>
                </c:pt>
                <c:pt idx="1">
                  <c:v>0.8089887640449438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6-462A-9DEE-5E263AD5916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Mampituba!$AB$4:$AB$5</c:f>
              <c:strCache>
                <c:ptCount val="2"/>
                <c:pt idx="0">
                  <c:v>17%</c:v>
                </c:pt>
                <c:pt idx="1">
                  <c:v>83%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13F-466F-B4A4-E088965D6C3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13F-466F-B4A4-E088965D6C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Mampituba!$AB$4:$AB$5</c:f>
              <c:numCache>
                <c:formatCode>0%</c:formatCode>
                <c:ptCount val="2"/>
                <c:pt idx="0">
                  <c:v>0.17398373983739837</c:v>
                </c:pt>
                <c:pt idx="1">
                  <c:v>0.82601626016260166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3F-466F-B4A4-E088965D6C3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DADOS!$T$7:$W$7</c:f>
              <c:numCache>
                <c:formatCode>General</c:formatCode>
                <c:ptCount val="4"/>
                <c:pt idx="0" formatCode="0">
                  <c:v>40</c:v>
                </c:pt>
                <c:pt idx="1">
                  <c:v>11</c:v>
                </c:pt>
                <c:pt idx="2">
                  <c:v>33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F-49E0-A3C5-6CE16DB26C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DADOS!$Y$7:$AB$7</c:f>
              <c:strCache>
                <c:ptCount val="4"/>
                <c:pt idx="0">
                  <c:v>12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DADOS!$Y$7:$AB$7</c:f>
              <c:numCache>
                <c:formatCode>0</c:formatCode>
                <c:ptCount val="4"/>
                <c:pt idx="0">
                  <c:v>12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5-4022-BA3B-819913A66E0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7-402C-916C-8F2F2E2ACBA8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DADOS!$C$7:$D$7</c:f>
              <c:numCache>
                <c:formatCode>0.00</c:formatCode>
                <c:ptCount val="2"/>
                <c:pt idx="0">
                  <c:v>0.20924756920814461</c:v>
                </c:pt>
                <c:pt idx="1">
                  <c:v>0.20421892268511846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7-402C-916C-8F2F2E2ACB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9-4E57-9573-6B2BBEA9FA59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DADOS!$E$7:$F$7</c:f>
              <c:numCache>
                <c:formatCode>0.00</c:formatCode>
                <c:ptCount val="2"/>
                <c:pt idx="0">
                  <c:v>1.202684626757093</c:v>
                </c:pt>
                <c:pt idx="1">
                  <c:v>1.0691461246456202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9-4E57-9573-6B2BBEA9FA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DADOS!$AD$7:$AG$7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DADOS!$AD$7:$AG$7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5-402D-A50F-90D59ED37AF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3-4828-885E-05789DE5B649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DADOS!$I$7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3-4828-885E-05789DE5B64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Mampituba!$AF$3:$AF$25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Mampituba!$AD$3:$AD$25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Mampituba!$AF$3:$AF$25</c:f>
              <c:numCache>
                <c:formatCode>0.00</c:formatCode>
                <c:ptCount val="23"/>
                <c:pt idx="0">
                  <c:v>0</c:v>
                </c:pt>
                <c:pt idx="1">
                  <c:v>0.20924756920814461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7D-453D-97D4-C7A42BC2EC2F}"/>
            </c:ext>
          </c:extLst>
        </c:ser>
        <c:ser>
          <c:idx val="1"/>
          <c:order val="1"/>
          <c:tx>
            <c:strRef>
              <c:f>Mampituba!$AG$3:$AG$25</c:f>
              <c:strCache>
                <c:ptCount val="23"/>
                <c:pt idx="0">
                  <c:v>0,25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Mampituba!$AD$3:$AD$25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Mampituba!$AG$3:$AG$25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7D-453D-97D4-C7A42BC2E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Mampituba!$AJ$3:$AJ$25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Mampituba!$AH$3:$AH$25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Mampituba!$AJ$3:$AJ$25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0.20421892268511846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E-49E4-90AA-AAF1FBA879C5}"/>
            </c:ext>
          </c:extLst>
        </c:ser>
        <c:ser>
          <c:idx val="1"/>
          <c:order val="1"/>
          <c:tx>
            <c:strRef>
              <c:f>Mampituba!$AK$3:$AK$25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Mampituba!$AH$3:$AH$25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Mampituba!$AK$3:$AK$25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3E-49E4-90AA-AAF1FBA87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Mampituba!$AN$3:$AN$25</c:f>
              <c:strCache>
                <c:ptCount val="23"/>
                <c:pt idx="0">
                  <c:v>1,20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Mampituba!$AL$3:$AL$25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Mampituba!$AN$3:$AN$25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4-4B0E-BFBC-7B3F2FB3E768}"/>
            </c:ext>
          </c:extLst>
        </c:ser>
        <c:ser>
          <c:idx val="1"/>
          <c:order val="1"/>
          <c:tx>
            <c:strRef>
              <c:f>Mampituba!$AO$3:$AO$25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Mampituba!$AL$3:$AL$25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Mampituba!$AO$3:$AO$25</c:f>
              <c:numCache>
                <c:formatCode>0.00</c:formatCode>
                <c:ptCount val="23"/>
                <c:pt idx="0">
                  <c:v>0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4-4B0E-BFBC-7B3F2FB3E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Mampituba!$AR$3:$AR$25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Mampituba!$AP$3:$AP$25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Mampituba!$AR$3:$AR$25</c:f>
              <c:numCache>
                <c:formatCode>0.00</c:formatCode>
                <c:ptCount val="23"/>
                <c:pt idx="0">
                  <c:v>0</c:v>
                </c:pt>
                <c:pt idx="1">
                  <c:v>1.0691461246456202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F-4CF2-AC81-A8B1F55F2850}"/>
            </c:ext>
          </c:extLst>
        </c:ser>
        <c:ser>
          <c:idx val="3"/>
          <c:order val="1"/>
          <c:tx>
            <c:strRef>
              <c:f>Mampituba!$AS$3:$AS$25</c:f>
              <c:strCache>
                <c:ptCount val="23"/>
                <c:pt idx="0">
                  <c:v>1,30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Mampituba!$AP$3:$AP$25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Mampituba!$AS$3:$AS$25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0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2F-4CF2-AC81-A8B1F55F2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Mampituba!$AV$3:$AV$25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Mampituba!$AT$3:$AT$25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Mampituba!$AV$3:$AV$25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0.17398373983739837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4-48D3-8AE1-C40BFB5B20F7}"/>
            </c:ext>
          </c:extLst>
        </c:ser>
        <c:ser>
          <c:idx val="3"/>
          <c:order val="1"/>
          <c:tx>
            <c:strRef>
              <c:f>Mampituba!$AW$3:$AW$25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Mampituba!$AT$3:$AT$25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Mampituba!$AW$3:$AW$25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4-48D3-8AE1-C40BFB5B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Mampituba!$AZ$3:$AZ$25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Mampituba!$AX$3:$AX$25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Mampituba!$AZ$3:$AZ$25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0.19101123595505617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4-444E-967B-66FD70FBDCF5}"/>
            </c:ext>
          </c:extLst>
        </c:ser>
        <c:ser>
          <c:idx val="3"/>
          <c:order val="1"/>
          <c:tx>
            <c:strRef>
              <c:f>Mampituba!$BA$3:$BA$25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Mampituba!$AX$3:$AX$25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Mampituba!$BA$3:$BA$25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4-444E-967B-66FD70FBD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Mampituba!$BD$3:$BD$25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Mampituba!$BB$3:$BB$25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Mampituba!$BD$3:$BD$25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C-4CBD-AF13-54F49E247695}"/>
            </c:ext>
          </c:extLst>
        </c:ser>
        <c:ser>
          <c:idx val="3"/>
          <c:order val="1"/>
          <c:tx>
            <c:strRef>
              <c:f>Mampituba!$BE$3:$BE$25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Mampituba!$BB$3:$BB$25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Mampituba!$BE$3:$BE$25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C-4CBD-AF13-54F49E247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Mampituba!$BH$3:$BH$25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Mampituba!$BF$3:$BF$25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Mampituba!$BH$3:$BH$25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8-48E8-9938-4186F0BD7F1D}"/>
            </c:ext>
          </c:extLst>
        </c:ser>
        <c:ser>
          <c:idx val="3"/>
          <c:order val="1"/>
          <c:tx>
            <c:strRef>
              <c:f>Mampituba!$BI$3:$BI$25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Mampituba!$BF$3:$BF$25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Mampituba!$BI$3:$BI$25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8-48E8-9938-4186F0BD7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DADOS!$L$8:$R$8</c:f>
              <c:strCache>
                <c:ptCount val="7"/>
                <c:pt idx="0">
                  <c:v>0,4</c:v>
                </c:pt>
                <c:pt idx="1">
                  <c:v>0,2</c:v>
                </c:pt>
                <c:pt idx="2">
                  <c:v>0,7</c:v>
                </c:pt>
                <c:pt idx="3">
                  <c:v>0,7</c:v>
                </c:pt>
                <c:pt idx="4">
                  <c:v>0,7</c:v>
                </c:pt>
                <c:pt idx="5">
                  <c:v>0,5</c:v>
                </c:pt>
                <c:pt idx="6">
                  <c:v>0,8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4"/>
              <c:layout>
                <c:manualLayout>
                  <c:x val="1.2439025106915216E-2"/>
                  <c:y val="-2.47550109405020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C6-40F4-85B6-1A231279E865}"/>
                </c:ext>
              </c:extLst>
            </c:dLbl>
            <c:dLbl>
              <c:idx val="6"/>
              <c:layout>
                <c:manualLayout>
                  <c:x val="2.0731708511525362E-2"/>
                  <c:y val="8.25167031350066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3C6-40F4-85B6-1A231279E86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DADOS!$L$8:$R$8</c:f>
              <c:numCache>
                <c:formatCode>0.0</c:formatCode>
                <c:ptCount val="7"/>
                <c:pt idx="0">
                  <c:v>0.37906502040500728</c:v>
                </c:pt>
                <c:pt idx="1">
                  <c:v>0.16207592700085061</c:v>
                </c:pt>
                <c:pt idx="2">
                  <c:v>0.67873657003296572</c:v>
                </c:pt>
                <c:pt idx="3">
                  <c:v>0.67428728530395554</c:v>
                </c:pt>
                <c:pt idx="4">
                  <c:v>0.71154402745427736</c:v>
                </c:pt>
                <c:pt idx="5">
                  <c:v>0.49760393035961181</c:v>
                </c:pt>
                <c:pt idx="6">
                  <c:v>0.83377512541583987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C6-40F4-85B6-1A231279E865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C6-40F4-85B6-1A231279E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Maquiné!$AB$2:$AB$3</c:f>
              <c:strCache>
                <c:ptCount val="2"/>
                <c:pt idx="0">
                  <c:v>28%</c:v>
                </c:pt>
                <c:pt idx="1">
                  <c:v>72%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81F-4ABD-9ED6-18CC172F5E06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81F-4ABD-9ED6-18CC172F5E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Maquiné!$AB$2:$AB$3</c:f>
              <c:numCache>
                <c:formatCode>0%</c:formatCode>
                <c:ptCount val="2"/>
                <c:pt idx="0">
                  <c:v>0.27848101265822783</c:v>
                </c:pt>
                <c:pt idx="1">
                  <c:v>0.72151898734177222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1F-4ABD-9ED6-18CC172F5E0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Maquiné!$AB$4:$AB$5</c:f>
              <c:strCache>
                <c:ptCount val="2"/>
                <c:pt idx="0">
                  <c:v>24%</c:v>
                </c:pt>
                <c:pt idx="1">
                  <c:v>76%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B94-4D07-8C55-E86F4DBE4E8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B94-4D07-8C55-E86F4DBE4E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Maquiné!$AB$4:$AB$5</c:f>
              <c:numCache>
                <c:formatCode>0%</c:formatCode>
                <c:ptCount val="2"/>
                <c:pt idx="0">
                  <c:v>0.240990990990991</c:v>
                </c:pt>
                <c:pt idx="1">
                  <c:v>0.75900900900900903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94-4D07-8C55-E86F4DBE4E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DADOS!$T$8:$W$8</c:f>
              <c:numCache>
                <c:formatCode>General</c:formatCode>
                <c:ptCount val="4"/>
                <c:pt idx="0" formatCode="0">
                  <c:v>30</c:v>
                </c:pt>
                <c:pt idx="1">
                  <c:v>30</c:v>
                </c:pt>
                <c:pt idx="2">
                  <c:v>7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5-4D9D-8032-19E77EE3E47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DADOS!$Y$8:$AB$8</c:f>
              <c:strCache>
                <c:ptCount val="4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DADOS!$Y$8:$AB$8</c:f>
              <c:numCache>
                <c:formatCode>0</c:formatCode>
                <c:ptCount val="4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F-4911-8160-2F16ADDA8EC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8-4E4A-8A5F-6A13268158CA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DADOS!$C$8:$D$8</c:f>
              <c:numCache>
                <c:formatCode>0.00</c:formatCode>
                <c:ptCount val="2"/>
                <c:pt idx="0">
                  <c:v>9.3113758906722632E-2</c:v>
                </c:pt>
                <c:pt idx="1">
                  <c:v>0.11760429362584728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E8-4E4A-8A5F-6A13268158C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C-42F4-ADAF-204238DA8CA5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DADOS!$E$8:$F$8</c:f>
              <c:numCache>
                <c:formatCode>0.00</c:formatCode>
                <c:ptCount val="2"/>
                <c:pt idx="0">
                  <c:v>0.38637858836060612</c:v>
                </c:pt>
                <c:pt idx="1">
                  <c:v>0.42230632711099708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2C-42F4-ADAF-204238DA8CA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DADOS!$AD$8:$AG$8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DADOS!$AD$8:$AG$8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2-42FD-BDB7-B0DDB56066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4-4F8D-9ACF-BC62C0DDC0F0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DADOS!$I$8</c:f>
              <c:numCache>
                <c:formatCode>0.0%</c:formatCode>
                <c:ptCount val="1"/>
                <c:pt idx="0">
                  <c:v>3.7383177570093455E-2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4-4F8D-9ACF-BC62C0DDC0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Maquiné!$AF$3:$AF$25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Maquiné!$AD$3:$AD$25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Maquiné!$AF$3:$AF$25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9.3113758906722632E-2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0-4C2C-9DD1-ABDE2DE7F32E}"/>
            </c:ext>
          </c:extLst>
        </c:ser>
        <c:ser>
          <c:idx val="1"/>
          <c:order val="1"/>
          <c:tx>
            <c:strRef>
              <c:f>Maquiné!$AG$3:$AG$25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Maquiné!$AD$3:$AD$25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Maquiné!$AG$3:$AG$25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0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60-4C2C-9DD1-ABDE2DE7F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Maquiné!$AJ$3:$AJ$25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Maquiné!$AH$3:$AH$25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Maquiné!$AJ$3:$AJ$25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0.11760429362584728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F-450C-87FD-036C99BCF450}"/>
            </c:ext>
          </c:extLst>
        </c:ser>
        <c:ser>
          <c:idx val="1"/>
          <c:order val="1"/>
          <c:tx>
            <c:strRef>
              <c:f>Maquiné!$AK$3:$AK$25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Maquiné!$AH$3:$AH$25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Maquiné!$AK$3:$AK$25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8F-450C-87FD-036C99BC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Maquiné!$AN$3:$AN$25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Maquiné!$AL$3:$AL$25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Maquiné!$AN$3:$AN$25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0.38637858836060612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2-42C4-AAF1-52E2A40F4DA6}"/>
            </c:ext>
          </c:extLst>
        </c:ser>
        <c:ser>
          <c:idx val="1"/>
          <c:order val="1"/>
          <c:tx>
            <c:strRef>
              <c:f>Maquiné!$AO$3:$AO$25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Maquiné!$AL$3:$AL$25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Maquiné!$AO$3:$AO$25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2-42C4-AAF1-52E2A40F4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Maquiné!$AR$3:$AR$25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Maquiné!$AP$3:$AP$25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Maquiné!$AR$3:$AR$25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0.42230632711099708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E-4A1D-B37B-A4F016A30042}"/>
            </c:ext>
          </c:extLst>
        </c:ser>
        <c:ser>
          <c:idx val="3"/>
          <c:order val="1"/>
          <c:tx>
            <c:strRef>
              <c:f>Maquiné!$AS$3:$AS$25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Maquiné!$AP$3:$AP$25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Maquiné!$AS$3:$AS$25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BE-4A1D-B37B-A4F016A30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Maquiné!$AV$3:$AV$25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Maquiné!$AT$3:$AT$25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Maquiné!$AV$3:$AV$25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0.240990990990991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1-4995-BACD-E9DC971C6F6F}"/>
            </c:ext>
          </c:extLst>
        </c:ser>
        <c:ser>
          <c:idx val="3"/>
          <c:order val="1"/>
          <c:tx>
            <c:strRef>
              <c:f>Maquiné!$AW$3:$AW$25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Maquiné!$AT$3:$AT$25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Maquiné!$AW$3:$AW$25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1-4995-BACD-E9DC971C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Maquiné!$AZ$3:$AZ$25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Maquiné!$AX$3:$AX$25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Maquiné!$AZ$3:$AZ$25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0.27848101265822783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C-4393-A409-C58AF11CF690}"/>
            </c:ext>
          </c:extLst>
        </c:ser>
        <c:ser>
          <c:idx val="3"/>
          <c:order val="1"/>
          <c:tx>
            <c:strRef>
              <c:f>Mampituba!$BA$3:$BA$25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Maquiné!$AX$3:$AX$25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Mampituba!$BA$3:$BA$25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BC-4393-A409-C58AF11CF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Maquiné!$BD$3:$BD$25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4%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Maquiné!$BB$3:$BB$25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Maquiné!$BD$3:$BD$25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3.7383177570093455E-2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1-46DA-9212-BBA1BB53FFBF}"/>
            </c:ext>
          </c:extLst>
        </c:ser>
        <c:ser>
          <c:idx val="3"/>
          <c:order val="1"/>
          <c:tx>
            <c:strRef>
              <c:f>Maquiné!$BE$3:$BE$25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Maquiné!$BB$3:$BB$25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Maquiné!$BE$3:$BE$25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0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1-46DA-9212-BBA1BB53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Maquiné!$BH$3:$BH$25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Maquiné!$BF$3:$BF$25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Maquiné!$BH$3:$BH$25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0.5987127675497681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E-4877-91AC-776DEABFE27A}"/>
            </c:ext>
          </c:extLst>
        </c:ser>
        <c:ser>
          <c:idx val="3"/>
          <c:order val="1"/>
          <c:tx>
            <c:strRef>
              <c:f>Maquiné!$BI$3:$BI$25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Maquiné!$BF$3:$BF$25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Maquiné!$BI$3:$BI$25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E-4877-91AC-776DEABF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DADOS!$L$9:$R$9</c:f>
              <c:strCache>
                <c:ptCount val="7"/>
                <c:pt idx="0">
                  <c:v>0,4</c:v>
                </c:pt>
                <c:pt idx="1">
                  <c:v>0,0</c:v>
                </c:pt>
                <c:pt idx="2">
                  <c:v>0,6</c:v>
                </c:pt>
                <c:pt idx="3">
                  <c:v>0,9</c:v>
                </c:pt>
                <c:pt idx="4">
                  <c:v>0,6</c:v>
                </c:pt>
                <c:pt idx="5">
                  <c:v>1,0</c:v>
                </c:pt>
                <c:pt idx="6">
                  <c:v>0,0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5"/>
              <c:layout>
                <c:manualLayout>
                  <c:x val="4.1463417023050723E-2"/>
                  <c:y val="-5.77616921945046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8A-498A-9F4D-F6D9D34183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DADOS!$L$9:$R$9</c:f>
              <c:numCache>
                <c:formatCode>0.0</c:formatCode>
                <c:ptCount val="7"/>
                <c:pt idx="0">
                  <c:v>0.35677136152227773</c:v>
                </c:pt>
                <c:pt idx="1">
                  <c:v>0</c:v>
                </c:pt>
                <c:pt idx="2">
                  <c:v>0.61744165643095283</c:v>
                </c:pt>
                <c:pt idx="3">
                  <c:v>0.90563411924127513</c:v>
                </c:pt>
                <c:pt idx="4">
                  <c:v>0.56239527937641143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8A-498A-9F4D-F6D9D341833B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8A-498A-9F4D-F6D9D3418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'Morrinhos do Sul'!$AB$2:$AB$3</c:f>
              <c:strCache>
                <c:ptCount val="2"/>
                <c:pt idx="0">
                  <c:v>0%</c:v>
                </c:pt>
                <c:pt idx="1">
                  <c:v>100%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D36-4DDC-A2D0-1EE8E01DE87A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D36-4DDC-A2D0-1EE8E01DE8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'Morrinhos do Sul'!$AB$2:$AB$3</c:f>
              <c:numCache>
                <c:formatCode>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36-4DDC-A2D0-1EE8E01DE8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'Morrinhos do Sul'!$AB$4:$AB$5</c:f>
              <c:strCache>
                <c:ptCount val="2"/>
                <c:pt idx="0">
                  <c:v>19%</c:v>
                </c:pt>
                <c:pt idx="1">
                  <c:v>81%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DF6-47EC-85B5-B99807B6E02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DF6-47EC-85B5-B99807B6E0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'Morrinhos do Sul'!$AB$4:$AB$5</c:f>
              <c:numCache>
                <c:formatCode>0%</c:formatCode>
                <c:ptCount val="2"/>
                <c:pt idx="0">
                  <c:v>0.19047619047619047</c:v>
                </c:pt>
                <c:pt idx="1">
                  <c:v>0.80952380952380953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F6-47EC-85B5-B99807B6E02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DADOS!$T$9:$W$9</c:f>
              <c:numCache>
                <c:formatCode>General</c:formatCode>
                <c:ptCount val="4"/>
                <c:pt idx="0" formatCode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A-4859-83B6-C7A3D06A897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DADOS!$Y$9:$AB$9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DADOS!$Y$9:$AB$9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7-40EC-B57F-303D0AD00F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6-4845-8614-19C1DC235817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DADOS!$C$9:$D$9</c:f>
              <c:numCache>
                <c:formatCode>0.00</c:formatCode>
                <c:ptCount val="2"/>
                <c:pt idx="0">
                  <c:v>8.7637531171076422E-2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D6-4845-8614-19C1DC23581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3-4740-88ED-1CABCBE4F41C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DADOS!$E$9:$F$9</c:f>
              <c:numCache>
                <c:formatCode>0.00</c:formatCode>
                <c:ptCount val="2"/>
                <c:pt idx="0">
                  <c:v>0.46009703864815121</c:v>
                </c:pt>
                <c:pt idx="1">
                  <c:v>0.12235109871286644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83-4740-88ED-1CABCBE4F41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DADOS!$AD$9:$AG$9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DADOS!$AD$9:$AG$9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1-45D8-B4F1-F5938F8F9A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A-4884-BA23-8B0FD6DC120C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DADOS!$I$9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A-4884-BA23-8B0FD6DC120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'Morrinhos do Sul'!$AF$3:$AF$25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'Morrinhos do Sul'!$AD$3:$AD$25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'Morrinhos do Sul'!$AF$3:$AF$25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8.7637531171076422E-2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F-484C-9FC7-20EBA80E8588}"/>
            </c:ext>
          </c:extLst>
        </c:ser>
        <c:ser>
          <c:idx val="1"/>
          <c:order val="1"/>
          <c:tx>
            <c:strRef>
              <c:f>'Morrinhos do Sul'!$AG$3:$AG$25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'Morrinhos do Sul'!$AD$3:$AD$25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'Morrinhos do Sul'!$AG$3:$AG$25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0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AF-484C-9FC7-20EBA80E8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'Morrinhos do Sul'!$AJ$3:$AJ$25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'Morrinhos do Sul'!$AH$3:$AH$25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'Morrinhos do Sul'!$AJ$3:$AJ$25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5-40C2-AEDA-D92CD7CB98EE}"/>
            </c:ext>
          </c:extLst>
        </c:ser>
        <c:ser>
          <c:idx val="1"/>
          <c:order val="1"/>
          <c:tx>
            <c:strRef>
              <c:f>'Morrinhos do Sul'!$AK$3:$AK$25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'Morrinhos do Sul'!$AH$3:$AH$25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'Morrinhos do Sul'!$AK$3:$AK$25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5-40C2-AEDA-D92CD7CB9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'Morrinhos do Sul'!$AN$3:$AN$25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'Morrinhos do Sul'!$AL$3:$AL$25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'Morrinhos do Sul'!$AN$3:$AN$25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0.46009703864815121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0-401C-A361-020233A71309}"/>
            </c:ext>
          </c:extLst>
        </c:ser>
        <c:ser>
          <c:idx val="1"/>
          <c:order val="1"/>
          <c:tx>
            <c:strRef>
              <c:f>'Morrinhos do Sul'!$AO$3:$AO$25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'Morrinhos do Sul'!$AL$3:$AL$25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'Morrinhos do Sul'!$AO$3:$AO$25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0-401C-A361-020233A71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'Morrinhos do Sul'!$AR$3:$AR$25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'Morrinhos do Sul'!$AP$3:$AP$25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'Morrinhos do Sul'!$AR$3:$AR$25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D-4189-BC13-63F8F1A95BFD}"/>
            </c:ext>
          </c:extLst>
        </c:ser>
        <c:ser>
          <c:idx val="3"/>
          <c:order val="1"/>
          <c:tx>
            <c:strRef>
              <c:f>'Morrinhos do Sul'!$AS$3:$AS$25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'Morrinhos do Sul'!$AP$3:$AP$25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'Morrinhos do Sul'!$AS$3:$AS$25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AD-4189-BC13-63F8F1A95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'Morrinhos do Sul'!$AV$3:$AV$25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'Morrinhos do Sul'!$AT$3:$AT$25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'Morrinhos do Sul'!$AV$3:$AV$25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0.19047619047619047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8-4BC6-A96E-4867B97702EB}"/>
            </c:ext>
          </c:extLst>
        </c:ser>
        <c:ser>
          <c:idx val="3"/>
          <c:order val="1"/>
          <c:tx>
            <c:strRef>
              <c:f>'Morrinhos do Sul'!$AW$3:$AW$25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'Morrinhos do Sul'!$AT$3:$AT$25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'Morrinhos do Sul'!$AW$3:$AW$25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8-4BC6-A96E-4867B9770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'Morrinhos do Sul'!$AZ$3:$AZ$25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'Morrinhos do Sul'!$AX$3:$AX$25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'Morrinhos do Sul'!$AZ$3:$AZ$25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C-4101-A8C7-9E322FB84090}"/>
            </c:ext>
          </c:extLst>
        </c:ser>
        <c:ser>
          <c:idx val="3"/>
          <c:order val="1"/>
          <c:tx>
            <c:strRef>
              <c:f>'Morrinhos do Sul'!$BA$3:$BA$25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'Morrinhos do Sul'!$AX$3:$AX$25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'Morrinhos do Sul'!$BA$3:$BA$25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DC-4101-A8C7-9E322FB84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'Morrinhos do Sul'!$BD$3:$BD$25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'Morrinhos do Sul'!$BB$3:$BB$25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'Morrinhos do Sul'!$BD$3:$BD$25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8-4641-8C3C-0D8F1FDFB7FE}"/>
            </c:ext>
          </c:extLst>
        </c:ser>
        <c:ser>
          <c:idx val="3"/>
          <c:order val="1"/>
          <c:tx>
            <c:strRef>
              <c:f>'Morrinhos do Sul'!$BE$3:$BE$25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'Morrinhos do Sul'!$BB$3:$BB$25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'Morrinhos do Sul'!$BE$3:$BE$25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8-4641-8C3C-0D8F1FDFB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'Morrinhos do Sul'!$BH$3:$BH$25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'Morrinhos do Sul'!$BF$3:$BF$25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'Morrinhos do Sul'!$BH$3:$BH$25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3-4140-BA5C-602DF1AF9ED4}"/>
            </c:ext>
          </c:extLst>
        </c:ser>
        <c:ser>
          <c:idx val="3"/>
          <c:order val="1"/>
          <c:tx>
            <c:strRef>
              <c:f>'Morrinhos do Sul'!$BI$3:$BI$25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'Morrinhos do Sul'!$BF$3:$BF$25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'Morrinhos do Sul'!$BI$3:$BI$25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3-4140-BA5C-602DF1AF9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DADOS!$L$10:$R$10</c:f>
              <c:strCache>
                <c:ptCount val="7"/>
                <c:pt idx="0">
                  <c:v>0,3</c:v>
                </c:pt>
                <c:pt idx="1">
                  <c:v>0,1</c:v>
                </c:pt>
                <c:pt idx="2">
                  <c:v>0,7</c:v>
                </c:pt>
                <c:pt idx="3">
                  <c:v>0,7</c:v>
                </c:pt>
                <c:pt idx="4">
                  <c:v>0,8</c:v>
                </c:pt>
                <c:pt idx="5">
                  <c:v>0,4</c:v>
                </c:pt>
                <c:pt idx="6">
                  <c:v>0,4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1"/>
              <c:layout>
                <c:manualLayout>
                  <c:x val="-1.9349594610757002E-2"/>
                  <c:y val="2.20044541693351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25-4800-8FEC-6FA08DC84D75}"/>
                </c:ext>
              </c:extLst>
            </c:dLbl>
            <c:dLbl>
              <c:idx val="3"/>
              <c:layout>
                <c:manualLayout>
                  <c:x val="-1.520325290845193E-2"/>
                  <c:y val="-3.85077947963364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25-4800-8FEC-6FA08DC84D75}"/>
                </c:ext>
              </c:extLst>
            </c:dLbl>
            <c:dLbl>
              <c:idx val="4"/>
              <c:layout>
                <c:manualLayout>
                  <c:x val="1.7967480709988645E-2"/>
                  <c:y val="-4.12583515675034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25-4800-8FEC-6FA08DC84D75}"/>
                </c:ext>
              </c:extLst>
            </c:dLbl>
            <c:dLbl>
              <c:idx val="5"/>
              <c:layout>
                <c:manualLayout>
                  <c:x val="1.7967480709988645E-2"/>
                  <c:y val="-8.25167031350066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25-4800-8FEC-6FA08DC84D75}"/>
                </c:ext>
              </c:extLst>
            </c:dLbl>
            <c:dLbl>
              <c:idx val="6"/>
              <c:layout>
                <c:manualLayout>
                  <c:x val="1.1056911206146809E-2"/>
                  <c:y val="2.75055677116688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25-4800-8FEC-6FA08DC84D7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DADOS!$L$10:$R$10</c:f>
              <c:numCache>
                <c:formatCode>0.0</c:formatCode>
                <c:ptCount val="7"/>
                <c:pt idx="0">
                  <c:v>0.32213474281859039</c:v>
                </c:pt>
                <c:pt idx="1">
                  <c:v>0.12179817423450418</c:v>
                </c:pt>
                <c:pt idx="2">
                  <c:v>0.74365993770410532</c:v>
                </c:pt>
                <c:pt idx="3">
                  <c:v>0.71760791260780121</c:v>
                </c:pt>
                <c:pt idx="4">
                  <c:v>0.75782763895971439</c:v>
                </c:pt>
                <c:pt idx="5">
                  <c:v>0.43130873587596452</c:v>
                </c:pt>
                <c:pt idx="6">
                  <c:v>0.36923011132809713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25-4800-8FEC-6FA08DC84D75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25-4800-8FEC-6FA08DC84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'Terra de Areia'!$AB$2:$AB$3</c:f>
              <c:strCache>
                <c:ptCount val="2"/>
                <c:pt idx="0">
                  <c:v>24%</c:v>
                </c:pt>
                <c:pt idx="1">
                  <c:v>76%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C1D-43D5-8E0E-AA1E17AF877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C1D-43D5-8E0E-AA1E17AF87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'Terra de Areia'!$AB$2:$AB$3</c:f>
              <c:numCache>
                <c:formatCode>0%</c:formatCode>
                <c:ptCount val="2"/>
                <c:pt idx="0">
                  <c:v>0.2413793103448276</c:v>
                </c:pt>
                <c:pt idx="1">
                  <c:v>0.75862068965517238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1D-43D5-8E0E-AA1E17AF877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'Terra de Areia'!$AB$4:$AB$5</c:f>
              <c:strCache>
                <c:ptCount val="2"/>
                <c:pt idx="0">
                  <c:v>26%</c:v>
                </c:pt>
                <c:pt idx="1">
                  <c:v>74%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3FC-4C33-88A4-0098BBFC094E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3FC-4C33-88A4-0098BBFC09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'Terra de Areia'!$AB$4:$AB$5</c:f>
              <c:numCache>
                <c:formatCode>0%</c:formatCode>
                <c:ptCount val="2"/>
                <c:pt idx="0">
                  <c:v>0.25666666666666665</c:v>
                </c:pt>
                <c:pt idx="1">
                  <c:v>0.7433333333333334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FC-4C33-88A4-0098BBFC094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DADOS!$T$10:$W$10</c:f>
              <c:numCache>
                <c:formatCode>General</c:formatCode>
                <c:ptCount val="4"/>
                <c:pt idx="0" formatCode="0">
                  <c:v>39</c:v>
                </c:pt>
                <c:pt idx="1">
                  <c:v>16</c:v>
                </c:pt>
                <c:pt idx="2">
                  <c:v>24</c:v>
                </c:pt>
                <c:pt idx="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0-44D5-A4D4-ACFE2B1F656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DADOS!$Y$10:$AB$10</c:f>
              <c:strCache>
                <c:ptCount val="4"/>
                <c:pt idx="0">
                  <c:v>4</c:v>
                </c:pt>
                <c:pt idx="1">
                  <c:v>8</c:v>
                </c:pt>
                <c:pt idx="2">
                  <c:v>10</c:v>
                </c:pt>
                <c:pt idx="3">
                  <c:v>6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DADOS!$Y$10:$AB$10</c:f>
              <c:numCache>
                <c:formatCode>0</c:formatCode>
                <c:ptCount val="4"/>
                <c:pt idx="0">
                  <c:v>4</c:v>
                </c:pt>
                <c:pt idx="1">
                  <c:v>8</c:v>
                </c:pt>
                <c:pt idx="2">
                  <c:v>10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A4-48D5-A845-4975B0B9B43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D-4B3C-9040-3616277345A3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DADOS!$C$10:$D$10</c:f>
              <c:numCache>
                <c:formatCode>0.00</c:formatCode>
                <c:ptCount val="2"/>
                <c:pt idx="0">
                  <c:v>7.9129371383941868E-2</c:v>
                </c:pt>
                <c:pt idx="1">
                  <c:v>8.8378258948298719E-2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D-4B3C-9040-3616277345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7-4A26-8264-470D50D8B04F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DADOS!$E$10:$F$10</c:f>
              <c:numCache>
                <c:formatCode>0.00</c:formatCode>
                <c:ptCount val="2"/>
                <c:pt idx="0">
                  <c:v>0.3082962521452281</c:v>
                </c:pt>
                <c:pt idx="1">
                  <c:v>0.36613850135723752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7-4A26-8264-470D50D8B04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DADOS!$AD$10:$AG$10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DADOS!$AD$10:$AG$10</c:f>
              <c:numCache>
                <c:formatCode>0</c:formatCode>
                <c:ptCount val="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6-4275-A686-D55AAFCABD6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E-4FD7-8878-B9BB8E92D5F9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DADOS!$I$10</c:f>
              <c:numCache>
                <c:formatCode>0.0%</c:formatCode>
                <c:ptCount val="1"/>
                <c:pt idx="0">
                  <c:v>1.948051948051948E-2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9E-4FD7-8878-B9BB8E92D5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'Terra de Areia'!$AF$3:$AF$25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'Terra de Areia'!$AD$3:$AD$25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'Terra de Areia'!$AF$3:$AF$25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7.9129371383941868E-2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6E-4E9E-AAA8-A64AF2D300EC}"/>
            </c:ext>
          </c:extLst>
        </c:ser>
        <c:ser>
          <c:idx val="1"/>
          <c:order val="1"/>
          <c:tx>
            <c:strRef>
              <c:f>'Terra de Areia'!$AG$3:$AG$25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'Terra de Areia'!$AD$3:$AD$25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'Terra de Areia'!$AG$3:$AG$25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0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6E-4E9E-AAA8-A64AF2D30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'Terra de Areia'!$AJ$3:$AJ$25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'Terra de Areia'!$AH$3:$AH$25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'Terra de Areia'!$AJ$3:$AJ$25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8.8378258948298719E-2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5-42AE-BCD2-4F46CF956068}"/>
            </c:ext>
          </c:extLst>
        </c:ser>
        <c:ser>
          <c:idx val="1"/>
          <c:order val="1"/>
          <c:tx>
            <c:strRef>
              <c:f>'Terra de Areia'!$AK$3:$AK$25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'Terra de Areia'!$AH$3:$AH$25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'Terra de Areia'!$AK$3:$AK$25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0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05-42AE-BCD2-4F46CF956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'Terra de Areia'!$AN$3:$AN$25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'Terra de Areia'!$AL$3:$AL$25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'Terra de Areia'!$AN$3:$AN$25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0.3082962521452281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A-40BE-BB2A-5B20BE16102A}"/>
            </c:ext>
          </c:extLst>
        </c:ser>
        <c:ser>
          <c:idx val="1"/>
          <c:order val="1"/>
          <c:tx>
            <c:strRef>
              <c:f>'Terra de Areia'!$AO$3:$AO$25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'Terra de Areia'!$AL$3:$AL$25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'Terra de Areia'!$AO$3:$AO$25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8A-40BE-BB2A-5B20BE161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'Terra de Areia'!$AR$3:$AR$25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'Terra de Areia'!$AP$3:$AP$25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'Terra de Areia'!$AR$3:$AR$25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0.36613850135723752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8-409C-8D51-4C2D8929DB47}"/>
            </c:ext>
          </c:extLst>
        </c:ser>
        <c:ser>
          <c:idx val="3"/>
          <c:order val="1"/>
          <c:tx>
            <c:strRef>
              <c:f>'Terra de Areia'!$AS$3:$AS$25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'Terra de Areia'!$AP$3:$AP$25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'Terra de Areia'!$AS$3:$AS$25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8-409C-8D51-4C2D8929D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'Terra de Areia'!$AV$3:$AV$25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'Terra de Areia'!$AT$3:$AT$25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'Terra de Areia'!$AV$3:$AV$25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0.25666666666666665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9-4F8C-8B2E-6A9D42168622}"/>
            </c:ext>
          </c:extLst>
        </c:ser>
        <c:ser>
          <c:idx val="3"/>
          <c:order val="1"/>
          <c:tx>
            <c:strRef>
              <c:f>'Terra de Areia'!$AW$3:$AW$25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'Terra de Areia'!$AT$3:$AT$25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'Terra de Areia'!$AW$3:$AW$25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9-4F8C-8B2E-6A9D42168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'Terra de Areia'!$AZ$3:$AZ$25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'Terra de Areia'!$AX$3:$AX$25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'Terra de Areia'!$AZ$3:$AZ$25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0.2413793103448276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6-45CB-B11F-E3D35E28AD20}"/>
            </c:ext>
          </c:extLst>
        </c:ser>
        <c:ser>
          <c:idx val="3"/>
          <c:order val="1"/>
          <c:tx>
            <c:strRef>
              <c:f>'Terra de Areia'!$BA$3:$BA$25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'Terra de Areia'!$AX$3:$AX$25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'Terra de Areia'!$BA$3:$BA$25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6-45CB-B11F-E3D35E28A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'Terra de Areia'!$BD$3:$BD$25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2%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'Terra de Areia'!$BB$3:$BB$25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'Terra de Areia'!$BD$3:$BD$25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1.948051948051948E-2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3-4664-B101-A5CE67886120}"/>
            </c:ext>
          </c:extLst>
        </c:ser>
        <c:ser>
          <c:idx val="3"/>
          <c:order val="1"/>
          <c:tx>
            <c:strRef>
              <c:f>'Terra de Areia'!$BE$3:$BE$25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'Terra de Areia'!$BB$3:$BB$25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'Terra de Areia'!$BE$3:$BE$25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0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3-4664-B101-A5CE6788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'Terra de Areia'!$BH$3:$BH$25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'Terra de Areia'!$BF$3:$BF$25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'Terra de Areia'!$BH$3:$BH$25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0.26513477684489617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3-4FEA-B40B-8870ADF5C032}"/>
            </c:ext>
          </c:extLst>
        </c:ser>
        <c:ser>
          <c:idx val="3"/>
          <c:order val="1"/>
          <c:tx>
            <c:strRef>
              <c:f>'Terra de Areia'!$BI$3:$BI$25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'Terra de Areia'!$BF$3:$BF$25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'Terra de Areia'!$BI$3:$BI$25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3-4FEA-B40B-8870ADF5C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DADOS!$L$11:$R$11</c:f>
              <c:strCache>
                <c:ptCount val="7"/>
                <c:pt idx="0">
                  <c:v>0,5</c:v>
                </c:pt>
                <c:pt idx="1">
                  <c:v>0,2</c:v>
                </c:pt>
                <c:pt idx="2">
                  <c:v>0,4</c:v>
                </c:pt>
                <c:pt idx="3">
                  <c:v>0,4</c:v>
                </c:pt>
                <c:pt idx="4">
                  <c:v>0,6</c:v>
                </c:pt>
                <c:pt idx="5">
                  <c:v>0,4</c:v>
                </c:pt>
                <c:pt idx="6">
                  <c:v>0,4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5"/>
              <c:layout>
                <c:manualLayout>
                  <c:x val="1.6585366809220289E-2"/>
                  <c:y val="-1.1002227084667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1-4422-B50A-8A38B65E6B08}"/>
                </c:ext>
              </c:extLst>
            </c:dLbl>
            <c:dLbl>
              <c:idx val="6"/>
              <c:layout>
                <c:manualLayout>
                  <c:x val="1.6585366809220289E-2"/>
                  <c:y val="2.7505567711668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1-4422-B50A-8A38B65E6B0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DADOS!$L$11:$R$11</c:f>
              <c:numCache>
                <c:formatCode>0.0</c:formatCode>
                <c:ptCount val="7"/>
                <c:pt idx="0">
                  <c:v>0.53500198891699624</c:v>
                </c:pt>
                <c:pt idx="1">
                  <c:v>0.2305747166625875</c:v>
                </c:pt>
                <c:pt idx="2">
                  <c:v>0.41355162010559277</c:v>
                </c:pt>
                <c:pt idx="3">
                  <c:v>0.42319942439432889</c:v>
                </c:pt>
                <c:pt idx="4">
                  <c:v>0.550142206450559</c:v>
                </c:pt>
                <c:pt idx="5">
                  <c:v>0.39974772289447147</c:v>
                </c:pt>
                <c:pt idx="6">
                  <c:v>0.35649521380959615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61-4422-B50A-8A38B65E6B08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61-4422-B50A-8A38B65E6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Torres!$AB$2:$AB$3</c:f>
              <c:strCache>
                <c:ptCount val="2"/>
                <c:pt idx="0">
                  <c:v>22%</c:v>
                </c:pt>
                <c:pt idx="1">
                  <c:v>78%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6E5-44F7-92C7-87C6DE71DBC8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6E5-44F7-92C7-87C6DE71DB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Torres!$AB$2:$AB$3</c:f>
              <c:numCache>
                <c:formatCode>0%</c:formatCode>
                <c:ptCount val="2"/>
                <c:pt idx="0">
                  <c:v>0.22371638141809291</c:v>
                </c:pt>
                <c:pt idx="1">
                  <c:v>0.77628361858190709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E5-44F7-92C7-87C6DE71DBC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Torres!$AB$4:$AB$5</c:f>
              <c:strCache>
                <c:ptCount val="2"/>
                <c:pt idx="0">
                  <c:v>19%</c:v>
                </c:pt>
                <c:pt idx="1">
                  <c:v>81%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166-4BB5-8789-3BFDC4C9C3BF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166-4BB5-8789-3BFDC4C9C3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Torres!$AB$4:$AB$5</c:f>
              <c:numCache>
                <c:formatCode>0%</c:formatCode>
                <c:ptCount val="2"/>
                <c:pt idx="0">
                  <c:v>0.18632622916227051</c:v>
                </c:pt>
                <c:pt idx="1">
                  <c:v>0.81367377083772952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66-4BB5-8789-3BFDC4C9C3B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DADOS!$T$11:$W$11</c:f>
              <c:numCache>
                <c:formatCode>General</c:formatCode>
                <c:ptCount val="4"/>
                <c:pt idx="0" formatCode="0">
                  <c:v>192</c:v>
                </c:pt>
                <c:pt idx="1">
                  <c:v>180</c:v>
                </c:pt>
                <c:pt idx="2">
                  <c:v>257</c:v>
                </c:pt>
                <c:pt idx="3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E-4A0C-97B1-10B30667C41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DADOS!$Y$11:$AB$11</c:f>
              <c:strCache>
                <c:ptCount val="4"/>
                <c:pt idx="0">
                  <c:v>63</c:v>
                </c:pt>
                <c:pt idx="1">
                  <c:v>52</c:v>
                </c:pt>
                <c:pt idx="2">
                  <c:v>37</c:v>
                </c:pt>
                <c:pt idx="3">
                  <c:v>31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DADOS!$Y$11:$AB$11</c:f>
              <c:numCache>
                <c:formatCode>0</c:formatCode>
                <c:ptCount val="4"/>
                <c:pt idx="0">
                  <c:v>63</c:v>
                </c:pt>
                <c:pt idx="1">
                  <c:v>52</c:v>
                </c:pt>
                <c:pt idx="2">
                  <c:v>37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7-45C6-B1FD-88723882E0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4-4875-B69D-5AA3F2E63EE9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DADOS!$C$11:$D$11</c:f>
              <c:numCache>
                <c:formatCode>0.00</c:formatCode>
                <c:ptCount val="2"/>
                <c:pt idx="0">
                  <c:v>0.13141820935471427</c:v>
                </c:pt>
                <c:pt idx="1">
                  <c:v>0.16730786109241977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94-4875-B69D-5AA3F2E63EE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1-4866-8447-738666B0BCFE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DADOS!$E$11:$F$11</c:f>
              <c:numCache>
                <c:formatCode>0.00</c:formatCode>
                <c:ptCount val="2"/>
                <c:pt idx="0">
                  <c:v>0.70531245088560701</c:v>
                </c:pt>
                <c:pt idx="1">
                  <c:v>0.74785699657704563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1-4866-8447-738666B0BCF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DADOS!$AD$11:$AG$11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DADOS!$AD$11:$AG$11</c:f>
              <c:numCache>
                <c:formatCode>0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E-4956-ABD0-8444C2F694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2-4D7D-A134-61E416C61CC2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DADOS!$I$11</c:f>
              <c:numCache>
                <c:formatCode>0.0%</c:formatCode>
                <c:ptCount val="1"/>
                <c:pt idx="0">
                  <c:v>1.1325028312570781E-2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2-4D7D-A134-61E416C61C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Torres!$AF$3:$AF$25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Torres!$AD$3:$AD$25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Torres!$AF$3:$AF$25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0.13141820935471427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B-478D-8E19-9404E910DDD7}"/>
            </c:ext>
          </c:extLst>
        </c:ser>
        <c:ser>
          <c:idx val="1"/>
          <c:order val="1"/>
          <c:tx>
            <c:strRef>
              <c:f>Torres!$AG$3:$AG$25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Torres!$AD$3:$AD$25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Torres!$AG$3:$AG$25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B-478D-8E19-9404E910D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Torres!$AJ$3:$AJ$25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Torres!$AH$3:$AH$25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Torres!$AJ$3:$AJ$25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0.16730786109241977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2-446D-BB6E-CC7A7BD8E8E9}"/>
            </c:ext>
          </c:extLst>
        </c:ser>
        <c:ser>
          <c:idx val="1"/>
          <c:order val="1"/>
          <c:tx>
            <c:strRef>
              <c:f>Torres!$AK$3:$AK$25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Torres!$AH$3:$AH$25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Torres!$AK$3:$AK$25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42-446D-BB6E-CC7A7BD8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Torres!$AN$3:$AN$25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Torres!$AL$3:$AL$25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Torres!$AN$3:$AN$25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0.70531245088560701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8-4C86-A74C-1E390896A3EC}"/>
            </c:ext>
          </c:extLst>
        </c:ser>
        <c:ser>
          <c:idx val="1"/>
          <c:order val="1"/>
          <c:tx>
            <c:strRef>
              <c:f>Torres!$AO$3:$AO$25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Torres!$AL$3:$AL$25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Torres!$AO$3:$AO$25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8-4C86-A74C-1E390896A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Torres!$AR$3:$AR$25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Torres!$AP$3:$AP$25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Torres!$AR$3:$AR$25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0.74785699657704563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6-419D-BD22-D81E4AD2AE82}"/>
            </c:ext>
          </c:extLst>
        </c:ser>
        <c:ser>
          <c:idx val="3"/>
          <c:order val="1"/>
          <c:tx>
            <c:strRef>
              <c:f>Torres!$AS$3:$AS$25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Torres!$AP$3:$AP$25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Torres!$AS$3:$AS$25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6-419D-BD22-D81E4AD2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Torres!$AV$3:$AV$25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Torres!$AT$3:$AT$25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Torres!$AV$3:$AV$25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0.18632622916227051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2-4747-B098-569D886316E8}"/>
            </c:ext>
          </c:extLst>
        </c:ser>
        <c:ser>
          <c:idx val="3"/>
          <c:order val="1"/>
          <c:tx>
            <c:strRef>
              <c:f>Torres!$AW$3:$AW$25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Torres!$AT$3:$AT$25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Torres!$AW$3:$AW$25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22-4747-B098-569D88631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Torres!$AZ$3:$AZ$25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Torres!$AX$3:$AX$25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Torres!$AZ$3:$AZ$25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0.22371638141809291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6-4BC5-84BB-780C24282C12}"/>
            </c:ext>
          </c:extLst>
        </c:ser>
        <c:ser>
          <c:idx val="3"/>
          <c:order val="1"/>
          <c:tx>
            <c:strRef>
              <c:f>Torres!$BA$3:$BA$25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Torres!$AX$3:$AX$25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Torres!$BA$3:$BA$25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6-4BC5-84BB-780C24282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Torres!$BD$3:$BD$25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Torres!$BB$3:$BB$25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Torres!$BD$3:$BD$25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1.1325028312570781E-2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F-4533-AEC2-177C512D55AF}"/>
            </c:ext>
          </c:extLst>
        </c:ser>
        <c:ser>
          <c:idx val="3"/>
          <c:order val="1"/>
          <c:tx>
            <c:strRef>
              <c:f>Torres!$BE$3:$BE$25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Torres!$BB$3:$BB$25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Torres!$BE$3:$BE$25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0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9F-4533-AEC2-177C512D5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Torres!$BH$3:$BH$25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Torres!$BF$3:$BF$25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Torres!$BH$3:$BH$25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0.25599016997747287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B-4AEB-88BC-3E6ABF36F4EF}"/>
            </c:ext>
          </c:extLst>
        </c:ser>
        <c:ser>
          <c:idx val="3"/>
          <c:order val="1"/>
          <c:tx>
            <c:strRef>
              <c:f>Torres!$BI$3:$BI$25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Torres!$BF$3:$BF$25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Torres!$BI$3:$BI$25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0B-4AEB-88BC-3E6ABF36F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DADOS!$L$12:$R$12</c:f>
              <c:strCache>
                <c:ptCount val="7"/>
                <c:pt idx="0">
                  <c:v>0,6</c:v>
                </c:pt>
                <c:pt idx="1">
                  <c:v>0,2</c:v>
                </c:pt>
                <c:pt idx="2">
                  <c:v>0,4</c:v>
                </c:pt>
                <c:pt idx="3">
                  <c:v>0,4</c:v>
                </c:pt>
                <c:pt idx="4">
                  <c:v>0,6</c:v>
                </c:pt>
                <c:pt idx="5">
                  <c:v>0,4</c:v>
                </c:pt>
                <c:pt idx="6">
                  <c:v>0,9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5"/>
              <c:layout>
                <c:manualLayout>
                  <c:x val="1.6585366809220341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D33-4BA9-9F6B-F96F71040495}"/>
                </c:ext>
              </c:extLst>
            </c:dLbl>
            <c:dLbl>
              <c:idx val="6"/>
              <c:layout>
                <c:manualLayout>
                  <c:x val="3.3170733618440529E-2"/>
                  <c:y val="8.25167031350066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33-4BA9-9F6B-F96F710404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DADOS!$L$12:$R$12</c:f>
              <c:numCache>
                <c:formatCode>0.0</c:formatCode>
                <c:ptCount val="7"/>
                <c:pt idx="0">
                  <c:v>0.62605035713278012</c:v>
                </c:pt>
                <c:pt idx="1">
                  <c:v>0.24355134239601506</c:v>
                </c:pt>
                <c:pt idx="2">
                  <c:v>0.35022810309074759</c:v>
                </c:pt>
                <c:pt idx="3">
                  <c:v>0.40027108019611535</c:v>
                </c:pt>
                <c:pt idx="4">
                  <c:v>0.58102885790996728</c:v>
                </c:pt>
                <c:pt idx="5">
                  <c:v>0.40610238118191461</c:v>
                </c:pt>
                <c:pt idx="6">
                  <c:v>0.87703916532439452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33-4BA9-9F6B-F96F71040495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33-4BA9-9F6B-F96F71040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'T. Cachoeiras'!$AB$2:$AB$3</c:f>
              <c:strCache>
                <c:ptCount val="2"/>
                <c:pt idx="0">
                  <c:v>23%</c:v>
                </c:pt>
                <c:pt idx="1">
                  <c:v>77%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108-42F6-A409-74F6C2B642D8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108-42F6-A409-74F6C2B642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'T. Cachoeiras'!$AB$2:$AB$3</c:f>
              <c:numCache>
                <c:formatCode>0%</c:formatCode>
                <c:ptCount val="2"/>
                <c:pt idx="0">
                  <c:v>0.22727272727272727</c:v>
                </c:pt>
                <c:pt idx="1">
                  <c:v>0.77272727272727271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08-42F6-A409-74F6C2B642D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'T. Cachoeiras'!$AB$4:$AB$5</c:f>
              <c:strCache>
                <c:ptCount val="2"/>
                <c:pt idx="0">
                  <c:v>20%</c:v>
                </c:pt>
                <c:pt idx="1">
                  <c:v>80%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692-4A87-9F53-3A21FF44C41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692-4A87-9F53-3A21FF44C4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'T. Cachoeiras'!$AB$4:$AB$5</c:f>
              <c:numCache>
                <c:formatCode>0%</c:formatCode>
                <c:ptCount val="2"/>
                <c:pt idx="0">
                  <c:v>0.19678714859437751</c:v>
                </c:pt>
                <c:pt idx="1">
                  <c:v>0.80321285140562249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92-4A87-9F53-3A21FF44C41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DADOS!$T$12:$W$12</c:f>
              <c:numCache>
                <c:formatCode>General</c:formatCode>
                <c:ptCount val="4"/>
                <c:pt idx="0" formatCode="0">
                  <c:v>82</c:v>
                </c:pt>
                <c:pt idx="1">
                  <c:v>50</c:v>
                </c:pt>
                <c:pt idx="2">
                  <c:v>58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F-47F7-B8B7-CF30200DEC3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DADOS!$Y$12:$AB$12</c:f>
              <c:strCache>
                <c:ptCount val="4"/>
                <c:pt idx="0">
                  <c:v>27</c:v>
                </c:pt>
                <c:pt idx="1">
                  <c:v>9</c:v>
                </c:pt>
                <c:pt idx="2">
                  <c:v>12</c:v>
                </c:pt>
                <c:pt idx="3">
                  <c:v>7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DADOS!$Y$12:$AB$12</c:f>
              <c:numCache>
                <c:formatCode>0</c:formatCode>
                <c:ptCount val="4"/>
                <c:pt idx="0">
                  <c:v>27</c:v>
                </c:pt>
                <c:pt idx="1">
                  <c:v>9</c:v>
                </c:pt>
                <c:pt idx="2">
                  <c:v>12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5-4163-905F-290FAC0451C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0-41B8-9AC0-BD0203E67E8B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DADOS!$C$12:$D$12</c:f>
              <c:numCache>
                <c:formatCode>0.00</c:formatCode>
                <c:ptCount val="2"/>
                <c:pt idx="0">
                  <c:v>0.15378338511753445</c:v>
                </c:pt>
                <c:pt idx="1">
                  <c:v>0.17672386093438724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0-41B8-9AC0-BD0203E67E8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8-4D2A-9184-B2832182721B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DADOS!$E$12:$F$12</c:f>
              <c:numCache>
                <c:formatCode>0.00</c:formatCode>
                <c:ptCount val="2"/>
                <c:pt idx="0">
                  <c:v>0.78147067131155257</c:v>
                </c:pt>
                <c:pt idx="1">
                  <c:v>0.77758498811130394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88-4D2A-9184-B2832182721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DADOS!$AD$12:$AG$12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DADOS!$AD$12:$AG$12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D-4ACF-A8D3-DBE11A17A10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DADOS!$I$13</c:f>
              <c:numCache>
                <c:formatCode>0.0%</c:formatCode>
                <c:ptCount val="1"/>
                <c:pt idx="0">
                  <c:v>1.5625E-2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E-43E9-8FD7-255D66901677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DADOS!$I$12</c:f>
              <c:numCache>
                <c:formatCode>0.0%</c:formatCode>
                <c:ptCount val="1"/>
                <c:pt idx="0">
                  <c:v>2.3809523809523808E-2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E-43E9-8FD7-255D6690167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Cachoeiras'!$AF$3:$AF$25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'T. Cachoeiras'!$AD$3:$AD$25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'T. Cachoeiras'!$AF$3:$AF$25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0.15378338511753445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3-48D4-82A9-86CA6D48367E}"/>
            </c:ext>
          </c:extLst>
        </c:ser>
        <c:ser>
          <c:idx val="1"/>
          <c:order val="1"/>
          <c:tx>
            <c:strRef>
              <c:f>'T. Cachoeiras'!$AG$3:$AG$25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'T. Cachoeiras'!$AD$3:$AD$25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'T. Cachoeiras'!$AG$3:$AG$25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3-48D4-82A9-86CA6D483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Cachoeiras'!$AJ$3:$AJ$25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'T. Cachoeiras'!$AH$3:$AH$25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'T. Cachoeiras'!$AJ$3:$AJ$25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0.17672386093438724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D4-4DE1-A4E5-E9C9B75D6B4B}"/>
            </c:ext>
          </c:extLst>
        </c:ser>
        <c:ser>
          <c:idx val="1"/>
          <c:order val="1"/>
          <c:tx>
            <c:strRef>
              <c:f>'T. Cachoeiras'!$AK$3:$AK$25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'T. Cachoeiras'!$AH$3:$AH$25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'T. Cachoeiras'!$AK$3:$AK$25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D4-4DE1-A4E5-E9C9B75D6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Cachoeiras'!$AN$3:$AN$25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'T. Cachoeiras'!$AL$3:$AL$25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'T. Cachoeiras'!$AN$3:$AN$25</c:f>
              <c:numCache>
                <c:formatCode>0.00</c:formatCode>
                <c:ptCount val="23"/>
                <c:pt idx="0">
                  <c:v>0</c:v>
                </c:pt>
                <c:pt idx="1">
                  <c:v>0.78147067131155257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F-439B-9B4C-88D09E7B14F2}"/>
            </c:ext>
          </c:extLst>
        </c:ser>
        <c:ser>
          <c:idx val="1"/>
          <c:order val="1"/>
          <c:tx>
            <c:strRef>
              <c:f>'T. Cachoeiras'!$AO$3:$AO$25</c:f>
              <c:strCache>
                <c:ptCount val="23"/>
                <c:pt idx="0">
                  <c:v>1,20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'T. Cachoeiras'!$AL$3:$AL$25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'T. Cachoeiras'!$AO$3:$AO$25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F-439B-9B4C-88D09E7B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Cachoeiras'!$AR$3:$AR$25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Cachoeiras'!$AP$3:$AP$25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'T. Cachoeiras'!$AR$3:$AR$25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0.77758498811130394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0-45B8-B05C-DF9681E69B85}"/>
            </c:ext>
          </c:extLst>
        </c:ser>
        <c:ser>
          <c:idx val="3"/>
          <c:order val="1"/>
          <c:tx>
            <c:strRef>
              <c:f>'T. Cachoeiras'!$AS$3:$AS$25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'T. Cachoeiras'!$AP$3:$AP$25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'T. Cachoeiras'!$AS$3:$AS$25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0-45B8-B05C-DF9681E69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Cachoeiras'!$AV$3:$AV$25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Cachoeiras'!$AT$3:$AT$25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'T. Cachoeiras'!$AV$3:$AV$25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0.19678714859437751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50F-9C05-A16ABE731B27}"/>
            </c:ext>
          </c:extLst>
        </c:ser>
        <c:ser>
          <c:idx val="3"/>
          <c:order val="1"/>
          <c:tx>
            <c:strRef>
              <c:f>'T. Cachoeiras'!$AW$3:$AW$25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'T. Cachoeiras'!$AT$3:$AT$25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'T. Cachoeiras'!$AW$3:$AW$25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7-450F-9C05-A16ABE73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Cachoeiras'!$AZ$3:$AZ$25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Cachoeiras'!$AX$3:$AX$25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'T. Cachoeiras'!$AZ$3:$AZ$25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0.22727272727272727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4-4E96-B3A2-DDD462D922ED}"/>
            </c:ext>
          </c:extLst>
        </c:ser>
        <c:ser>
          <c:idx val="3"/>
          <c:order val="1"/>
          <c:tx>
            <c:strRef>
              <c:f>'T. Cachoeiras'!$BA$3:$BA$25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'T. Cachoeiras'!$AX$3:$AX$25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'T. Cachoeiras'!$BA$3:$BA$25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4-4E96-B3A2-DDD462D92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Cachoeiras'!$BD$3:$BD$25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Cachoeiras'!$BB$3:$BB$25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Cachoeiras'!$BD$3:$BD$25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2.3809523809523808E-2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A-4C1F-9D58-9496DDE9CE04}"/>
            </c:ext>
          </c:extLst>
        </c:ser>
        <c:ser>
          <c:idx val="3"/>
          <c:order val="1"/>
          <c:tx>
            <c:strRef>
              <c:f>'T. Cachoeiras'!$BE$3:$BE$25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'T. Cachoeiras'!$BB$3:$BB$25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Cachoeiras'!$BE$3:$BE$25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0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A-4C1F-9D58-9496DDE9C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Cachoeiras'!$BH$3:$BH$25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Cachoeiras'!$BF$3:$BF$25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Cachoeiras'!$BH$3:$BH$25</c:f>
              <c:numCache>
                <c:formatCode>0.00</c:formatCode>
                <c:ptCount val="23"/>
                <c:pt idx="0">
                  <c:v>0</c:v>
                </c:pt>
                <c:pt idx="1">
                  <c:v>0.62977957714799826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F-4444-9C9B-339894951CA6}"/>
            </c:ext>
          </c:extLst>
        </c:ser>
        <c:ser>
          <c:idx val="3"/>
          <c:order val="1"/>
          <c:tx>
            <c:strRef>
              <c:f>'T. Cachoeiras'!$BI$3:$BI$25</c:f>
              <c:strCache>
                <c:ptCount val="23"/>
                <c:pt idx="0">
                  <c:v>0,72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'T. Cachoeiras'!$BF$3:$BF$25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Cachoeiras'!$BI$3:$BI$25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F-4444-9C9B-339894951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DADOS!$L$13:$R$13</c:f>
              <c:strCache>
                <c:ptCount val="7"/>
                <c:pt idx="0">
                  <c:v>0,6</c:v>
                </c:pt>
                <c:pt idx="1">
                  <c:v>0,4</c:v>
                </c:pt>
                <c:pt idx="2">
                  <c:v>0,5</c:v>
                </c:pt>
                <c:pt idx="3">
                  <c:v>0,3</c:v>
                </c:pt>
                <c:pt idx="4">
                  <c:v>0,6</c:v>
                </c:pt>
                <c:pt idx="5">
                  <c:v>0,6</c:v>
                </c:pt>
                <c:pt idx="6">
                  <c:v>0,5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DADOS!$L$13:$R$13</c:f>
              <c:numCache>
                <c:formatCode>0.0</c:formatCode>
                <c:ptCount val="7"/>
                <c:pt idx="0">
                  <c:v>0.56754827032720667</c:v>
                </c:pt>
                <c:pt idx="1">
                  <c:v>0.42414716391450169</c:v>
                </c:pt>
                <c:pt idx="2">
                  <c:v>0.45844520191174187</c:v>
                </c:pt>
                <c:pt idx="3">
                  <c:v>0.30852684909606187</c:v>
                </c:pt>
                <c:pt idx="4">
                  <c:v>0.63198934404840879</c:v>
                </c:pt>
                <c:pt idx="5">
                  <c:v>0.61339643247178743</c:v>
                </c:pt>
                <c:pt idx="6">
                  <c:v>0.52177328708347936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F-4E83-B026-E35B7EB528F1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6F-4E83-B026-E35B7EB52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'T. Forquilhas'!$AB$2:$AB$3</c:f>
              <c:strCache>
                <c:ptCount val="2"/>
                <c:pt idx="0">
                  <c:v>34%</c:v>
                </c:pt>
                <c:pt idx="1">
                  <c:v>66%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F09-4E43-B065-24C47B7A33CB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F09-4E43-B065-24C47B7A33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'T. Forquilhas'!$AB$2:$AB$3</c:f>
              <c:numCache>
                <c:formatCode>0%</c:formatCode>
                <c:ptCount val="2"/>
                <c:pt idx="0">
                  <c:v>0.34328358208955223</c:v>
                </c:pt>
                <c:pt idx="1">
                  <c:v>0.65671641791044777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9-4E43-B065-24C47B7A33C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'T. Forquilhas'!$AB$4:$AB$5</c:f>
              <c:strCache>
                <c:ptCount val="2"/>
                <c:pt idx="0">
                  <c:v>21%</c:v>
                </c:pt>
                <c:pt idx="1">
                  <c:v>79%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BA1-4304-8C0C-EE4691576D9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BA1-4304-8C0C-EE4691576D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'T. Forquilhas'!$AB$4:$AB$5</c:f>
              <c:numCache>
                <c:formatCode>0%</c:formatCode>
                <c:ptCount val="2"/>
                <c:pt idx="0">
                  <c:v>0.21404682274247491</c:v>
                </c:pt>
                <c:pt idx="1">
                  <c:v>0.78595317725752512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A1-4304-8C0C-EE4691576D9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DADOS!$T$13:$W$13</c:f>
              <c:numCache>
                <c:formatCode>General</c:formatCode>
                <c:ptCount val="4"/>
                <c:pt idx="0" formatCode="0">
                  <c:v>27</c:v>
                </c:pt>
                <c:pt idx="1">
                  <c:v>16</c:v>
                </c:pt>
                <c:pt idx="2">
                  <c:v>15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28F-8394-DF3996A9F36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DADOS!$Y$13:$AB$13</c:f>
              <c:strCache>
                <c:ptCount val="4"/>
                <c:pt idx="0">
                  <c:v>9</c:v>
                </c:pt>
                <c:pt idx="1">
                  <c:v>7</c:v>
                </c:pt>
                <c:pt idx="2">
                  <c:v>7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DADOS!$Y$13:$AB$13</c:f>
              <c:numCache>
                <c:formatCode>0</c:formatCode>
                <c:ptCount val="4"/>
                <c:pt idx="0">
                  <c:v>9</c:v>
                </c:pt>
                <c:pt idx="1">
                  <c:v>7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A-40D3-B2D5-02D15767716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6-49F4-84C6-79882BF35B3A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DADOS!$C$13:$D$13</c:f>
              <c:numCache>
                <c:formatCode>0.00</c:formatCode>
                <c:ptCount val="2"/>
                <c:pt idx="0">
                  <c:v>0.13941289743567403</c:v>
                </c:pt>
                <c:pt idx="1">
                  <c:v>0.30776641866937859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6-49F4-84C6-79882BF35B3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0-4BCB-AFFD-9ACB837178BF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DADOS!$E$13:$F$13</c:f>
              <c:numCache>
                <c:formatCode>0.00</c:formatCode>
                <c:ptCount val="2"/>
                <c:pt idx="0">
                  <c:v>0.65131963020728956</c:v>
                </c:pt>
                <c:pt idx="1">
                  <c:v>0.89653695873253747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0-4BCB-AFFD-9ACB837178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DADOS!$AD$13:$AG$13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DADOS!$AD$13:$AG$13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07-40FA-96A6-925618CC6A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DADOS!$I$13</c:f>
              <c:numCache>
                <c:formatCode>0.0%</c:formatCode>
                <c:ptCount val="1"/>
                <c:pt idx="0">
                  <c:v>1.5625E-2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8-472A-B3E7-0DC8E9D17FDA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DADOS!$I$13</c:f>
              <c:numCache>
                <c:formatCode>0.0%</c:formatCode>
                <c:ptCount val="1"/>
                <c:pt idx="0">
                  <c:v>1.5625E-2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8-472A-B3E7-0DC8E9D17F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Forquilhas'!$AF$3:$AF$25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'T. Forquilhas'!$AD$3:$AD$25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'T. Forquilhas'!$AF$3:$AF$25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0.13941289743567403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B-4A33-B16C-953749B5BF49}"/>
            </c:ext>
          </c:extLst>
        </c:ser>
        <c:ser>
          <c:idx val="1"/>
          <c:order val="1"/>
          <c:tx>
            <c:strRef>
              <c:f>'T. Forquilhas'!$AG$3:$AG$25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'T. Forquilhas'!$AD$3:$AD$25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'T. Forquilhas'!$AG$3:$AG$25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B-4A33-B16C-953749B5B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Forquilhas'!$AJ$3:$AJ$25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'T. Forquilhas'!$AH$3:$AH$25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'T. Forquilhas'!$AJ$3:$AJ$25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0.30776641866937859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C-4AC2-919F-DE077FBD4907}"/>
            </c:ext>
          </c:extLst>
        </c:ser>
        <c:ser>
          <c:idx val="1"/>
          <c:order val="1"/>
          <c:tx>
            <c:strRef>
              <c:f>'T. Forquilhas'!$AK$3:$AK$25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'T. Forquilhas'!$AH$3:$AH$25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'T. Forquilhas'!$AK$3:$AK$25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C-4AC2-919F-DE077FBD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'T. Forquilhas'!$AN$3:$AN$25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'T. Forquilhas'!$AL$3:$AL$25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'T. Forquilhas'!$AN$3:$AN$25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0.65131963020728956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A-42AC-8CA8-EE9C698BF77B}"/>
            </c:ext>
          </c:extLst>
        </c:ser>
        <c:ser>
          <c:idx val="1"/>
          <c:order val="1"/>
          <c:tx>
            <c:strRef>
              <c:f>'T. Forquilhas'!$AO$3:$AO$25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'T. Forquilhas'!$AL$3:$AL$25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'T. Forquilhas'!$AO$3:$AO$25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A-42AC-8CA8-EE9C698BF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Forquilhas'!$AR$3:$AR$25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Forquilhas'!$AP$3:$AP$25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'T. Forquilhas'!$AR$3:$AR$25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0.89653695873253747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7-493F-AFB2-BE5D53F6E0E9}"/>
            </c:ext>
          </c:extLst>
        </c:ser>
        <c:ser>
          <c:idx val="3"/>
          <c:order val="1"/>
          <c:tx>
            <c:strRef>
              <c:f>'T. Forquilhas'!$AS$3:$AS$25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'T. Forquilhas'!$AP$3:$AP$25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'T. Forquilhas'!$AS$3:$AS$25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7-493F-AFB2-BE5D53F6E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Forquilhas'!$AV$3:$AV$25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Forquilhas'!$AT$3:$AT$25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'T. Forquilhas'!$AV$3:$AV$25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0.21404682274247491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7-404B-88AE-406A45AD3A0C}"/>
            </c:ext>
          </c:extLst>
        </c:ser>
        <c:ser>
          <c:idx val="3"/>
          <c:order val="1"/>
          <c:tx>
            <c:strRef>
              <c:f>'T. Forquilhas'!$AW$3:$AW$25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'T. Forquilhas'!$AT$3:$AT$25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'T. Forquilhas'!$AW$3:$AW$25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7-404B-88AE-406A45AD3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Forquilhas'!$AZ$3:$AZ$25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Forquilhas'!$AX$3:$AX$25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'T. Forquilhas'!$AZ$3:$AZ$25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0.34328358208955223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4-4FE2-8467-A01E796FD2BA}"/>
            </c:ext>
          </c:extLst>
        </c:ser>
        <c:ser>
          <c:idx val="3"/>
          <c:order val="1"/>
          <c:tx>
            <c:strRef>
              <c:f>'T. Forquilhas'!$BA$3:$BA$25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'T. Forquilhas'!$AX$3:$AX$25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'T. Forquilhas'!$BA$3:$BA$25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A4-4FE2-8467-A01E796FD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Forquilhas'!$BD$3:$BD$25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2%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Forquilhas'!$BB$3:$BB$25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Forquilhas'!$BD$3:$BD$25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1.5625E-2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A-4D03-8D90-E49D5A27DB8F}"/>
            </c:ext>
          </c:extLst>
        </c:ser>
        <c:ser>
          <c:idx val="3"/>
          <c:order val="1"/>
          <c:tx>
            <c:strRef>
              <c:f>'T. Forquilhas'!$BE$3:$BE$25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'T. Forquilhas'!$BB$3:$BB$25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Forquilhas'!$BE$3:$BE$25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0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A-4D03-8D90-E49D5A27D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'T. Forquilhas'!$BH$3:$BH$25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'T. Forquilhas'!$BF$3:$BF$25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Forquilhas'!$BH$3:$BH$25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0.37467216185837393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D-4248-994E-454EE5ACAEF7}"/>
            </c:ext>
          </c:extLst>
        </c:ser>
        <c:ser>
          <c:idx val="3"/>
          <c:order val="1"/>
          <c:tx>
            <c:strRef>
              <c:f>'T. Forquilhas'!$BI$3:$BI$25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'T. Forquilhas'!$BF$3:$BF$25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'T. Forquilhas'!$BI$3:$BI$25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D-4248-994E-454EE5ACA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DADOS!$L$14:$R$14</c:f>
              <c:strCache>
                <c:ptCount val="7"/>
                <c:pt idx="0">
                  <c:v>0,2</c:v>
                </c:pt>
                <c:pt idx="1">
                  <c:v>0,1</c:v>
                </c:pt>
                <c:pt idx="2">
                  <c:v>0,7</c:v>
                </c:pt>
                <c:pt idx="3">
                  <c:v>0,6</c:v>
                </c:pt>
                <c:pt idx="4">
                  <c:v>0,4</c:v>
                </c:pt>
                <c:pt idx="5">
                  <c:v>0,3</c:v>
                </c:pt>
                <c:pt idx="6">
                  <c:v>0,5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0"/>
                  <c:y val="3.02561244828357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D8-4B10-8A36-B171E7547BE3}"/>
                </c:ext>
              </c:extLst>
            </c:dLbl>
            <c:dLbl>
              <c:idx val="1"/>
              <c:layout>
                <c:manualLayout>
                  <c:x val="-2.0731708511525362E-2"/>
                  <c:y val="2.47550109405019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D8-4B10-8A36-B171E7547BE3}"/>
                </c:ext>
              </c:extLst>
            </c:dLbl>
            <c:dLbl>
              <c:idx val="4"/>
              <c:layout>
                <c:manualLayout>
                  <c:x val="2.764227801536664E-3"/>
                  <c:y val="-2.47550109405019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D8-4B10-8A36-B171E7547BE3}"/>
                </c:ext>
              </c:extLst>
            </c:dLbl>
            <c:dLbl>
              <c:idx val="5"/>
              <c:layout>
                <c:manualLayout>
                  <c:x val="1.3821139007683524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D8-4B10-8A36-B171E7547BE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DADOS!$L$14:$R$14</c:f>
              <c:numCache>
                <c:formatCode>0.0</c:formatCode>
                <c:ptCount val="7"/>
                <c:pt idx="0">
                  <c:v>0.17213481062537664</c:v>
                </c:pt>
                <c:pt idx="1">
                  <c:v>0.12029806259314459</c:v>
                </c:pt>
                <c:pt idx="2">
                  <c:v>0.71182436116462511</c:v>
                </c:pt>
                <c:pt idx="3">
                  <c:v>0.64203294608781791</c:v>
                </c:pt>
                <c:pt idx="4">
                  <c:v>0.3602141764405915</c:v>
                </c:pt>
                <c:pt idx="5">
                  <c:v>0.3360590347028321</c:v>
                </c:pt>
                <c:pt idx="6">
                  <c:v>0.49810297581847024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8-4B10-8A36-B171E7547BE3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D8-4B10-8A36-B171E7547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'Xangri-Lá'!$AB$2:$AB$3</c:f>
              <c:strCache>
                <c:ptCount val="2"/>
                <c:pt idx="0">
                  <c:v>19%</c:v>
                </c:pt>
                <c:pt idx="1">
                  <c:v>81%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6D7-4818-9829-06013E526961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6D7-4818-9829-06013E5269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'Xangri-Lá'!$AB$2:$AB$3</c:f>
              <c:numCache>
                <c:formatCode>0%</c:formatCode>
                <c:ptCount val="2"/>
                <c:pt idx="0">
                  <c:v>0.18807339449541285</c:v>
                </c:pt>
                <c:pt idx="1">
                  <c:v>0.81192660550458717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D7-4818-9829-06013E52696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'Xangri-Lá'!$AB$4:$AB$5</c:f>
              <c:strCache>
                <c:ptCount val="2"/>
                <c:pt idx="0">
                  <c:v>12%</c:v>
                </c:pt>
                <c:pt idx="1">
                  <c:v>88%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AD9-48D3-8563-4234B1980E4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AD9-48D3-8563-4234B1980E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'Xangri-Lá'!$AB$4:$AB$5</c:f>
              <c:numCache>
                <c:formatCode>0%</c:formatCode>
                <c:ptCount val="2"/>
                <c:pt idx="0">
                  <c:v>0.122</c:v>
                </c:pt>
                <c:pt idx="1">
                  <c:v>0.878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D9-48D3-8563-4234B1980E4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DADOS!$T$14:$W$14</c:f>
              <c:numCache>
                <c:formatCode>General</c:formatCode>
                <c:ptCount val="4"/>
                <c:pt idx="0" formatCode="0">
                  <c:v>57</c:v>
                </c:pt>
                <c:pt idx="1">
                  <c:v>28</c:v>
                </c:pt>
                <c:pt idx="2">
                  <c:v>69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3-46D0-A572-29C389A46A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DADOS!$Y$14:$AB$14</c:f>
              <c:strCache>
                <c:ptCount val="4"/>
                <c:pt idx="0">
                  <c:v>11</c:v>
                </c:pt>
                <c:pt idx="1">
                  <c:v>5</c:v>
                </c:pt>
                <c:pt idx="2">
                  <c:v>15</c:v>
                </c:pt>
                <c:pt idx="3">
                  <c:v>10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DADOS!$Y$14:$AB$14</c:f>
              <c:numCache>
                <c:formatCode>0</c:formatCode>
                <c:ptCount val="4"/>
                <c:pt idx="0">
                  <c:v>11</c:v>
                </c:pt>
                <c:pt idx="1">
                  <c:v>5</c:v>
                </c:pt>
                <c:pt idx="2">
                  <c:v>15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2-4F88-9B7F-26DC01ADDD7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F-4319-94D7-CC7F96160FF7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DADOS!$C$14:$D$14</c:f>
              <c:numCache>
                <c:formatCode>0.00</c:formatCode>
                <c:ptCount val="2"/>
                <c:pt idx="0">
                  <c:v>4.2283298097251586E-2</c:v>
                </c:pt>
                <c:pt idx="1">
                  <c:v>8.728975942090697E-2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F-4319-94D7-CC7F96160FF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B-4364-98CA-9CB34E90FC64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DADOS!$E$14:$F$14</c:f>
              <c:numCache>
                <c:formatCode>0.00</c:formatCode>
                <c:ptCount val="2"/>
                <c:pt idx="0">
                  <c:v>0.34658441063320972</c:v>
                </c:pt>
                <c:pt idx="1">
                  <c:v>0.46412603789652973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B-4364-98CA-9CB34E90FC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DADOS!$AD$14:$AG$14</c:f>
              <c:strCach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DADOS!$AD$14:$AG$14</c:f>
              <c:numCache>
                <c:formatCode>0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C-4280-9028-1823BF2D4B3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4-47E3-8201-0CF9B2AED3CB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DADOS!$I$14</c:f>
              <c:numCache>
                <c:formatCode>0.0%</c:formatCode>
                <c:ptCount val="1"/>
                <c:pt idx="0">
                  <c:v>4.9180327868852458E-2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4-47E3-8201-0CF9B2AED3C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'Xangri-Lá'!$AF$3:$AF$25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'Xangri-Lá'!$AD$3:$AD$25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'Xangri-Lá'!$AF$3:$AF$25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4.2283298097251586E-2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D-405E-B736-C56C57BE8664}"/>
            </c:ext>
          </c:extLst>
        </c:ser>
        <c:ser>
          <c:idx val="1"/>
          <c:order val="1"/>
          <c:tx>
            <c:strRef>
              <c:f>'Xangri-Lá'!$AG$3:$AG$25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'Xangri-Lá'!$AD$3:$AD$25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'Xangri-Lá'!$AG$3:$AG$25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0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D-405E-B736-C56C57BE8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'Xangri-Lá'!$AJ$3:$AJ$25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'Xangri-Lá'!$AH$3:$AH$25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'Xangri-Lá'!$AJ$3:$AJ$25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8.728975942090697E-2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3-43E7-A9F1-473208C5842C}"/>
            </c:ext>
          </c:extLst>
        </c:ser>
        <c:ser>
          <c:idx val="1"/>
          <c:order val="1"/>
          <c:tx>
            <c:strRef>
              <c:f>'Xangri-Lá'!$AK$3:$AK$25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'Xangri-Lá'!$AH$3:$AH$25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'Xangri-Lá'!$AK$3:$AK$25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0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D3-43E7-A9F1-473208C58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'Xangri-Lá'!$AN$3:$AN$25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'Xangri-Lá'!$AL$3:$AL$25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'Xangri-Lá'!$AN$3:$AN$25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0.34658441063320972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7-4F65-B7D1-832F58D361B7}"/>
            </c:ext>
          </c:extLst>
        </c:ser>
        <c:ser>
          <c:idx val="1"/>
          <c:order val="1"/>
          <c:tx>
            <c:strRef>
              <c:f>'Xangri-Lá'!$AO$3:$AO$25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'Xangri-Lá'!$AL$3:$AL$25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'Xangri-Lá'!$AO$3:$AO$25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7-4F65-B7D1-832F58D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'Xangri-Lá'!$AR$3:$AR$25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'Xangri-Lá'!$AP$3:$AP$25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'Xangri-Lá'!$AR$3:$AR$25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0.46412603789652973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D-4FC9-AFE4-D30C2CACF1B4}"/>
            </c:ext>
          </c:extLst>
        </c:ser>
        <c:ser>
          <c:idx val="3"/>
          <c:order val="1"/>
          <c:tx>
            <c:strRef>
              <c:f>'Xangri-Lá'!$AS$3:$AS$25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'Xangri-Lá'!$AP$3:$AP$25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'Xangri-Lá'!$AS$3:$AS$25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D-4FC9-AFE4-D30C2CAC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'Xangri-Lá'!$AV$3:$AV$25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'Xangri-Lá'!$AT$3:$AT$25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'Xangri-Lá'!$AV$3:$AV$25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0.122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0-452E-A225-B1EA5C764E20}"/>
            </c:ext>
          </c:extLst>
        </c:ser>
        <c:ser>
          <c:idx val="3"/>
          <c:order val="1"/>
          <c:tx>
            <c:strRef>
              <c:f>'Xangri-Lá'!$AW$3:$AW$25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'Xangri-Lá'!$AT$3:$AT$25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'Xangri-Lá'!$AW$3:$AW$25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10-452E-A225-B1EA5C764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'Xangri-Lá'!$AZ$3:$AZ$25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'Xangri-Lá'!$AX$3:$AX$25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'Xangri-Lá'!$AZ$3:$AZ$25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0.18807339449541285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1-4B2C-8EAD-D213BF42214A}"/>
            </c:ext>
          </c:extLst>
        </c:ser>
        <c:ser>
          <c:idx val="3"/>
          <c:order val="1"/>
          <c:tx>
            <c:strRef>
              <c:f>'Xangri-Lá'!$BA$3:$BA$25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'Xangri-Lá'!$AX$3:$AX$25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'Xangri-Lá'!$BA$3:$BA$25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A1-4B2C-8EAD-D213BF422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'Xangri-Lá'!$BD$3:$BD$25</c:f>
              <c:strCache>
                <c:ptCount val="23"/>
                <c:pt idx="0">
                  <c:v>5,7%</c:v>
                </c:pt>
                <c:pt idx="1">
                  <c:v>5%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'Xangri-Lá'!$BB$3:$BB$25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'Xangri-Lá'!$BD$3:$BD$25</c:f>
              <c:numCache>
                <c:formatCode>0%</c:formatCode>
                <c:ptCount val="23"/>
                <c:pt idx="0">
                  <c:v>0</c:v>
                </c:pt>
                <c:pt idx="1">
                  <c:v>4.9180327868852458E-2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6-410C-BEC6-1E75660CAEE5}"/>
            </c:ext>
          </c:extLst>
        </c:ser>
        <c:ser>
          <c:idx val="3"/>
          <c:order val="1"/>
          <c:tx>
            <c:strRef>
              <c:f>'Xangri-Lá'!$BE$3:$BE$25</c:f>
              <c:strCache>
                <c:ptCount val="23"/>
                <c:pt idx="0">
                  <c:v>5,7%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'Xangri-Lá'!$BB$3:$BB$25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'Xangri-Lá'!$BE$3:$BE$25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0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6-410C-BEC6-1E75660CA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'Xangri-Lá'!$BH$3:$BH$25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'Xangri-Lá'!$BF$3:$BF$25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'Xangri-Lá'!$BH$3:$BH$25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0.35767511177347244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C-4CB5-A803-D3358BEAA04E}"/>
            </c:ext>
          </c:extLst>
        </c:ser>
        <c:ser>
          <c:idx val="3"/>
          <c:order val="1"/>
          <c:tx>
            <c:strRef>
              <c:f>'Xangri-Lá'!$BI$3:$BI$25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'Xangri-Lá'!$BF$3:$BF$25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'Xangri-Lá'!$BI$3:$BI$25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3C-4CB5-A803-D3358BEAA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DADOS!$L$15:$R$15</c:f>
              <c:strCache>
                <c:ptCount val="7"/>
                <c:pt idx="0">
                  <c:v>0,4</c:v>
                </c:pt>
                <c:pt idx="1">
                  <c:v>0,2</c:v>
                </c:pt>
                <c:pt idx="2">
                  <c:v>0,5</c:v>
                </c:pt>
                <c:pt idx="3">
                  <c:v>0,4</c:v>
                </c:pt>
                <c:pt idx="4">
                  <c:v>0,5</c:v>
                </c:pt>
                <c:pt idx="5">
                  <c:v>0,4</c:v>
                </c:pt>
                <c:pt idx="6">
                  <c:v>0,3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3"/>
              <c:layout>
                <c:manualLayout>
                  <c:x val="-2.7642278015367148E-3"/>
                  <c:y val="-2.75055677116688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1C-43BD-B405-5EE0A0A59DF8}"/>
                </c:ext>
              </c:extLst>
            </c:dLbl>
            <c:dLbl>
              <c:idx val="5"/>
              <c:layout>
                <c:manualLayout>
                  <c:x val="1.520325290845193E-2"/>
                  <c:y val="-8.25167031350066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1C-43BD-B405-5EE0A0A59DF8}"/>
                </c:ext>
              </c:extLst>
            </c:dLbl>
            <c:dLbl>
              <c:idx val="6"/>
              <c:layout>
                <c:manualLayout>
                  <c:x val="9.6747973053784506E-3"/>
                  <c:y val="5.50111354233377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1C-43BD-B405-5EE0A0A59DF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DADOS!$L$15:$R$15</c:f>
              <c:numCache>
                <c:formatCode>0.0</c:formatCode>
                <c:ptCount val="7"/>
                <c:pt idx="0">
                  <c:v>0.44822404214920875</c:v>
                </c:pt>
                <c:pt idx="1">
                  <c:v>0.24330469719791542</c:v>
                </c:pt>
                <c:pt idx="2">
                  <c:v>0.49851158888947389</c:v>
                </c:pt>
                <c:pt idx="3">
                  <c:v>0.35945388858737148</c:v>
                </c:pt>
                <c:pt idx="4">
                  <c:v>0.53899359661041313</c:v>
                </c:pt>
                <c:pt idx="5">
                  <c:v>0.37983947269829382</c:v>
                </c:pt>
                <c:pt idx="6">
                  <c:v>0.29087507551886227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1C-43BD-B405-5EE0A0A59DF8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1C-43BD-B405-5EE0A0A59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'Bal. Pinhal'!$AB$2:$AB$3</c:f>
              <c:strCache>
                <c:ptCount val="2"/>
                <c:pt idx="0">
                  <c:v>21%</c:v>
                </c:pt>
                <c:pt idx="1">
                  <c:v>79%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182-4936-9471-B607C4B506FA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182-4936-9471-B607C4B506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'Bal. Pinhal'!$AB$2:$AB$3</c:f>
              <c:numCache>
                <c:formatCode>0%</c:formatCode>
                <c:ptCount val="2"/>
                <c:pt idx="0">
                  <c:v>0.21257485029940121</c:v>
                </c:pt>
                <c:pt idx="1">
                  <c:v>0.78742514970059885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82-4936-9471-B607C4B506F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'Bal. Pinhal'!$AB$4:$AB$5</c:f>
              <c:strCache>
                <c:ptCount val="2"/>
                <c:pt idx="0">
                  <c:v>18%</c:v>
                </c:pt>
                <c:pt idx="1">
                  <c:v>82%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783-4CBF-970E-825AB53CF4C2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783-4CBF-970E-825AB53CF4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'Bal. Pinhal'!$AB$4:$AB$5</c:f>
              <c:numCache>
                <c:formatCode>0%</c:formatCode>
                <c:ptCount val="2"/>
                <c:pt idx="0">
                  <c:v>0.18255033557046979</c:v>
                </c:pt>
                <c:pt idx="1">
                  <c:v>0.81744966442953015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83-4CBF-970E-825AB53CF4C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DADOS!$T$15:$W$15</c:f>
              <c:numCache>
                <c:formatCode>General</c:formatCode>
                <c:ptCount val="4"/>
                <c:pt idx="0" formatCode="0">
                  <c:v>100</c:v>
                </c:pt>
                <c:pt idx="1">
                  <c:v>100</c:v>
                </c:pt>
                <c:pt idx="2">
                  <c:v>76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69-47C2-AF25-A3203CD42E9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DADOS!$Y$15:$AB$15</c:f>
              <c:strCache>
                <c:ptCount val="4"/>
                <c:pt idx="0">
                  <c:v>33</c:v>
                </c:pt>
                <c:pt idx="1">
                  <c:v>10</c:v>
                </c:pt>
                <c:pt idx="2">
                  <c:v>13</c:v>
                </c:pt>
                <c:pt idx="3">
                  <c:v>15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DADOS!$Y$15:$AB$15</c:f>
              <c:numCache>
                <c:formatCode>0</c:formatCode>
                <c:ptCount val="4"/>
                <c:pt idx="0">
                  <c:v>33</c:v>
                </c:pt>
                <c:pt idx="1">
                  <c:v>10</c:v>
                </c:pt>
                <c:pt idx="2">
                  <c:v>13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8-48C2-BF93-762F730FB38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5-4C3F-ABD5-E1045C035694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DADOS!$C$15:$D$15</c:f>
              <c:numCache>
                <c:formatCode>0.00</c:formatCode>
                <c:ptCount val="2"/>
                <c:pt idx="0">
                  <c:v>0.11010202247700404</c:v>
                </c:pt>
                <c:pt idx="1">
                  <c:v>0.17654489213355748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5-4C3F-ABD5-E1045C0356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2-4E2E-8CCA-C051151570EA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DADOS!$E$15:$F$15</c:f>
              <c:numCache>
                <c:formatCode>0.00</c:formatCode>
                <c:ptCount val="2"/>
                <c:pt idx="0">
                  <c:v>0.60313240253947076</c:v>
                </c:pt>
                <c:pt idx="1">
                  <c:v>0.8305069573606787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2-4E2E-8CCA-C051151570E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DADOS!$AD$15:$AG$15</c:f>
              <c:strCach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DADOS!$AD$15:$AG$15</c:f>
              <c:numCache>
                <c:formatCode>0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6-452F-BE93-E26C7913C9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8-46E5-8AE1-73D0D684B587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DADOS!$I$15</c:f>
              <c:numCache>
                <c:formatCode>0.0%</c:formatCode>
                <c:ptCount val="1"/>
                <c:pt idx="0">
                  <c:v>1.1029411764705883E-2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8-46E5-8AE1-73D0D684B5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'Bal. Pinhal'!$AF$3:$AF$25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'Bal. Pinhal'!$AD$3:$AD$25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'Bal. Pinhal'!$AF$3:$AF$25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0.11010202247700404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5-4512-9073-B6D4C165BDEB}"/>
            </c:ext>
          </c:extLst>
        </c:ser>
        <c:ser>
          <c:idx val="1"/>
          <c:order val="1"/>
          <c:tx>
            <c:strRef>
              <c:f>'Bal. Pinhal'!$AG$3:$AG$25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'Bal. Pinhal'!$AD$3:$AD$25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'Bal. Pinhal'!$AG$3:$AG$25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A5-4512-9073-B6D4C165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'Bal. Pinhal'!$AJ$3:$AJ$25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'Bal. Pinhal'!$AH$3:$AH$25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'Bal. Pinhal'!$AJ$3:$AJ$25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0.17654489213355748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4-46B5-A109-38E3C5E3CDC1}"/>
            </c:ext>
          </c:extLst>
        </c:ser>
        <c:ser>
          <c:idx val="1"/>
          <c:order val="1"/>
          <c:tx>
            <c:strRef>
              <c:f>'Bal. Pinhal'!$AK$3:$AK$25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'Bal. Pinhal'!$AH$3:$AH$25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'Bal. Pinhal'!$AK$3:$AK$25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4-46B5-A109-38E3C5E3C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'Bal. Pinhal'!$AN$3:$AN$25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'Bal. Pinhal'!$AL$3:$AL$25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'Bal. Pinhal'!$AN$3:$AN$25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0.60313240253947076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6-4AD4-95C3-AB05C7D2F06C}"/>
            </c:ext>
          </c:extLst>
        </c:ser>
        <c:ser>
          <c:idx val="1"/>
          <c:order val="1"/>
          <c:tx>
            <c:strRef>
              <c:f>'Bal. Pinhal'!$AO$3:$AO$25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'Bal. Pinhal'!$AL$3:$AL$25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'Bal. Pinhal'!$AO$3:$AO$25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6-4AD4-95C3-AB05C7D2F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'Bal. Pinhal'!$AR$3:$AR$25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'Bal. Pinhal'!$AP$3:$AP$25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'Bal. Pinhal'!$AR$3:$AR$25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0.8305069573606787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C-4A98-8D4A-B7A5CAD6C2AC}"/>
            </c:ext>
          </c:extLst>
        </c:ser>
        <c:ser>
          <c:idx val="3"/>
          <c:order val="1"/>
          <c:tx>
            <c:strRef>
              <c:f>'Bal. Pinhal'!$AS$3:$AS$25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'Bal. Pinhal'!$AP$3:$AP$25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'Bal. Pinhal'!$AS$3:$AS$25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1C-4A98-8D4A-B7A5CAD6C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'Bal. Pinhal'!$AV$3:$AV$25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'Bal. Pinhal'!$AT$3:$AT$25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'Bal. Pinhal'!$AV$3:$AV$25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0.18255033557046979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6-409B-B3CF-B6BA82547DB8}"/>
            </c:ext>
          </c:extLst>
        </c:ser>
        <c:ser>
          <c:idx val="3"/>
          <c:order val="1"/>
          <c:tx>
            <c:strRef>
              <c:f>'Bal. Pinhal'!$AW$3:$AW$25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'Bal. Pinhal'!$AT$3:$AT$25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'Bal. Pinhal'!$AW$3:$AW$25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6-409B-B3CF-B6BA82547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'Bal. Pinhal'!$AZ$3:$AZ$25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'Bal. Pinhal'!$AX$3:$AX$25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'Bal. Pinhal'!$AZ$3:$AZ$25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0.21257485029940121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C-4C7C-AEF4-B70297FAC256}"/>
            </c:ext>
          </c:extLst>
        </c:ser>
        <c:ser>
          <c:idx val="3"/>
          <c:order val="1"/>
          <c:tx>
            <c:strRef>
              <c:f>'Bal. Pinhal'!$BA$3:$BA$25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'Bal. Pinhal'!$AX$3:$AX$25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'Bal. Pinhal'!$BA$3:$BA$25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AC-4C7C-AEF4-B70297FAC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'Bal. Pinhal'!$BD$3:$BD$25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'Bal. Pinhal'!$BB$3:$BB$25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'Bal. Pinhal'!$BD$3:$BD$25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1.1029411764705883E-2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3-406C-95A3-E831938FC39E}"/>
            </c:ext>
          </c:extLst>
        </c:ser>
        <c:ser>
          <c:idx val="3"/>
          <c:order val="1"/>
          <c:tx>
            <c:strRef>
              <c:f>'Bal. Pinhal'!$BE$3:$BE$25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'Bal. Pinhal'!$BB$3:$BB$25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'Bal. Pinhal'!$BE$3:$BE$25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0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3-406C-95A3-E831938FC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'Bal. Pinhal'!$BH$3:$BH$25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'Bal. Pinhal'!$BF$3:$BF$25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'Bal. Pinhal'!$BH$3:$BH$25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0.20887001322843415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1-48EF-ABBF-BDEE66EA572D}"/>
            </c:ext>
          </c:extLst>
        </c:ser>
        <c:ser>
          <c:idx val="3"/>
          <c:order val="1"/>
          <c:tx>
            <c:strRef>
              <c:f>'Bal. Pinhal'!$BI$3:$BI$25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'Bal. Pinhal'!$BF$3:$BF$25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'Bal. Pinhal'!$BI$3:$BI$25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1-48EF-ABBF-BDEE66EA5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DADOS!$L$16:$R$16</c:f>
              <c:strCache>
                <c:ptCount val="7"/>
                <c:pt idx="0">
                  <c:v>0,2</c:v>
                </c:pt>
                <c:pt idx="1">
                  <c:v>0,0</c:v>
                </c:pt>
                <c:pt idx="2">
                  <c:v>0,8</c:v>
                </c:pt>
                <c:pt idx="3">
                  <c:v>0,7</c:v>
                </c:pt>
                <c:pt idx="4">
                  <c:v>0,4</c:v>
                </c:pt>
                <c:pt idx="5">
                  <c:v>0,1</c:v>
                </c:pt>
                <c:pt idx="6">
                  <c:v>0,0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2"/>
              <c:layout>
                <c:manualLayout>
                  <c:x val="-2.4878050213830535E-2"/>
                  <c:y val="-5.50111354233377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06-414A-A830-B6376F06EE57}"/>
                </c:ext>
              </c:extLst>
            </c:dLbl>
            <c:dLbl>
              <c:idx val="3"/>
              <c:layout>
                <c:manualLayout>
                  <c:x val="-1.6585366809220289E-2"/>
                  <c:y val="-3.57572380251696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306-414A-A830-B6376F06EE57}"/>
                </c:ext>
              </c:extLst>
            </c:dLbl>
            <c:dLbl>
              <c:idx val="4"/>
              <c:layout>
                <c:manualLayout>
                  <c:x val="8.292683404610094E-3"/>
                  <c:y val="-3.85077947963364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06-414A-A830-B6376F06EE5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DADOS!$L$16:$R$16</c:f>
              <c:numCache>
                <c:formatCode>0.0</c:formatCode>
                <c:ptCount val="7"/>
                <c:pt idx="0">
                  <c:v>0.16019314017590042</c:v>
                </c:pt>
                <c:pt idx="1">
                  <c:v>3.1230654946143369E-2</c:v>
                </c:pt>
                <c:pt idx="2">
                  <c:v>0.75972411373859927</c:v>
                </c:pt>
                <c:pt idx="3">
                  <c:v>0.7203512630104385</c:v>
                </c:pt>
                <c:pt idx="4">
                  <c:v>0.40205279546909412</c:v>
                </c:pt>
                <c:pt idx="5">
                  <c:v>0.11167815482502652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6-414A-A830-B6376F06EE57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06-414A-A830-B6376F06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'Capivari do Sul'!$AB$2:$AB$3</c:f>
              <c:strCache>
                <c:ptCount val="2"/>
                <c:pt idx="0">
                  <c:v>6%</c:v>
                </c:pt>
                <c:pt idx="1">
                  <c:v>94%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A76-413B-B7F3-0E4C404337C7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A76-413B-B7F3-0E4C404337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'Capivari do Sul'!$AB$2:$AB$3</c:f>
              <c:numCache>
                <c:formatCode>0%</c:formatCode>
                <c:ptCount val="2"/>
                <c:pt idx="0">
                  <c:v>6.25E-2</c:v>
                </c:pt>
                <c:pt idx="1">
                  <c:v>0.9375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76-413B-B7F3-0E4C404337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'Capivari do Sul'!$AB$4:$AB$5</c:f>
              <c:strCache>
                <c:ptCount val="2"/>
                <c:pt idx="0">
                  <c:v>14%</c:v>
                </c:pt>
                <c:pt idx="1">
                  <c:v>86%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289-4893-86A6-03031A2E4C6C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289-4893-86A6-03031A2E4C6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'Capivari do Sul'!$AB$4:$AB$5</c:f>
              <c:numCache>
                <c:formatCode>0%</c:formatCode>
                <c:ptCount val="2"/>
                <c:pt idx="0">
                  <c:v>0.13617021276595745</c:v>
                </c:pt>
                <c:pt idx="1">
                  <c:v>0.86382978723404258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9-4893-86A6-03031A2E4C6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DADOS!$T$16:$W$16</c:f>
              <c:numCache>
                <c:formatCode>General</c:formatCode>
                <c:ptCount val="4"/>
                <c:pt idx="0" formatCode="0">
                  <c:v>3</c:v>
                </c:pt>
                <c:pt idx="1">
                  <c:v>23</c:v>
                </c:pt>
                <c:pt idx="2">
                  <c:v>11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9-4DA2-885A-CA9DE5A842F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DADOS!$Y$16:$AB$16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DADOS!$Y$16:$AB$16</c:f>
              <c:numCache>
                <c:formatCode>0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E-47CD-A31B-1051F07BD1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561-849D-92F146303BA3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DADOS!$C$16:$D$16</c:f>
              <c:numCache>
                <c:formatCode>0.00</c:formatCode>
                <c:ptCount val="2"/>
                <c:pt idx="0">
                  <c:v>3.9349939007594537E-2</c:v>
                </c:pt>
                <c:pt idx="1">
                  <c:v>2.266134880348078E-2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0-4561-849D-92F146303B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B-4FB0-98FC-4FA42AA5105C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DADOS!$E$16:$F$16</c:f>
              <c:numCache>
                <c:formatCode>0.00</c:formatCode>
                <c:ptCount val="2"/>
                <c:pt idx="0">
                  <c:v>0.28897611458702238</c:v>
                </c:pt>
                <c:pt idx="1">
                  <c:v>0.36258158085569248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B-4FB0-98FC-4FA42AA5105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DADOS!$AD$16:$AG$16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DADOS!$AD$16:$AG$16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A-4CE2-B74B-5F55C3EA0C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C-48C6-BDB5-36012742B860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DADOS!$I$16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5C-48C6-BDB5-36012742B86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'Capivari do Sul'!$AF$3:$AF$25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'Capivari do Sul'!$AD$3:$AD$25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'Capivari do Sul'!$AF$3:$AF$25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3.9349939007594537E-2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9-4788-98BA-AAF15AAE12A5}"/>
            </c:ext>
          </c:extLst>
        </c:ser>
        <c:ser>
          <c:idx val="1"/>
          <c:order val="1"/>
          <c:tx>
            <c:strRef>
              <c:f>'Capivari do Sul'!$AG$3:$AG$25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'Capivari do Sul'!$AD$3:$AD$25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'Capivari do Sul'!$AG$3:$AG$25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0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9-4788-98BA-AAF15AAE1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'Capivari do Sul'!$AJ$3:$AJ$25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'Capivari do Sul'!$AH$3:$AH$25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'Capivari do Sul'!$AJ$3:$AJ$25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2.266134880348078E-2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E-4DE7-886C-C803E41C7386}"/>
            </c:ext>
          </c:extLst>
        </c:ser>
        <c:ser>
          <c:idx val="1"/>
          <c:order val="1"/>
          <c:tx>
            <c:strRef>
              <c:f>'Capivari do Sul'!$AK$3:$AK$25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'Capivari do Sul'!$AH$3:$AH$25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'Capivari do Sul'!$AK$3:$AK$25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0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E-4DE7-886C-C803E41C7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'Capivari do Sul'!$AN$3:$AN$25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'Capivari do Sul'!$AL$3:$AL$25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'Capivari do Sul'!$AN$3:$AN$25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0.28897611458702238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CE-4CE4-828A-13E67DEC9265}"/>
            </c:ext>
          </c:extLst>
        </c:ser>
        <c:ser>
          <c:idx val="1"/>
          <c:order val="1"/>
          <c:tx>
            <c:strRef>
              <c:f>'Capivari do Sul'!$AO$3:$AO$25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'Capivari do Sul'!$AL$3:$AL$25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'Capivari do Sul'!$AO$3:$AO$25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E-4CE4-828A-13E67DEC9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'Capivari do Sul'!$AR$3:$AR$25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'Capivari do Sul'!$AP$3:$AP$25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'Capivari do Sul'!$AR$3:$AR$25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0.36258158085569248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A-4685-85BA-754BCFA7320F}"/>
            </c:ext>
          </c:extLst>
        </c:ser>
        <c:ser>
          <c:idx val="3"/>
          <c:order val="1"/>
          <c:tx>
            <c:strRef>
              <c:f>'Capivari do Sul'!$AS$3:$AS$25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'Capivari do Sul'!$AP$3:$AP$25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'Capivari do Sul'!$AS$3:$AS$25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A-4685-85BA-754BCFA73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'Capivari do Sul'!$AV$3:$AV$25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'Capivari do Sul'!$AT$3:$AT$25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'Capivari do Sul'!$AV$3:$AV$25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0.13617021276595745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8-4C37-ADBC-91D45A2AEFAE}"/>
            </c:ext>
          </c:extLst>
        </c:ser>
        <c:ser>
          <c:idx val="3"/>
          <c:order val="1"/>
          <c:tx>
            <c:strRef>
              <c:f>'Capivari do Sul'!$AW$3:$AW$25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'Capivari do Sul'!$AT$3:$AT$25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'Capivari do Sul'!$AW$3:$AW$25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8-4C37-ADBC-91D45A2AE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'Capivari do Sul'!$AZ$3:$AZ$25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'Capivari do Sul'!$AX$3:$AX$25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'Capivari do Sul'!$AZ$3:$AZ$25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C-4196-9607-9615743D7D8D}"/>
            </c:ext>
          </c:extLst>
        </c:ser>
        <c:ser>
          <c:idx val="3"/>
          <c:order val="1"/>
          <c:tx>
            <c:strRef>
              <c:f>'Capivari do Sul'!$BA$3:$BA$25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'Capivari do Sul'!$AX$3:$AX$25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'Capivari do Sul'!$BA$3:$BA$25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C-4196-9607-9615743D7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'Capivari do Sul'!$BD$3:$BD$25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'Capivari do Sul'!$BB$3:$BB$25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'Capivari do Sul'!$BD$3:$BD$25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6-417A-85B3-102D4F447644}"/>
            </c:ext>
          </c:extLst>
        </c:ser>
        <c:ser>
          <c:idx val="3"/>
          <c:order val="1"/>
          <c:tx>
            <c:strRef>
              <c:f>'Capivari do Sul'!$BE$3:$BE$25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'Capivari do Sul'!$BB$3:$BB$25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'Capivari do Sul'!$BE$3:$BE$25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6-417A-85B3-102D4F447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'Capivari do Sul'!$BH$3:$BH$25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'Capivari do Sul'!$BF$3:$BF$25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'Capivari do Sul'!$BH$3:$BH$25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9-486F-9198-E06CC426D26F}"/>
            </c:ext>
          </c:extLst>
        </c:ser>
        <c:ser>
          <c:idx val="3"/>
          <c:order val="1"/>
          <c:tx>
            <c:strRef>
              <c:f>'Capivari do Sul'!$BI$3:$BI$25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'Capivari do Sul'!$BF$3:$BF$25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'Capivari do Sul'!$BI$3:$BI$25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09-486F-9198-E06CC426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1"/>
          <c:order val="0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2A-4511-BB4C-211D76AA38EA}"/>
            </c:ext>
          </c:extLst>
        </c:ser>
        <c:ser>
          <c:idx val="0"/>
          <c:order val="1"/>
          <c:tx>
            <c:strRef>
              <c:f>DADOS!$L$17:$R$17</c:f>
              <c:strCache>
                <c:ptCount val="7"/>
                <c:pt idx="0">
                  <c:v>0,3</c:v>
                </c:pt>
                <c:pt idx="1">
                  <c:v>0,0</c:v>
                </c:pt>
                <c:pt idx="2">
                  <c:v>0,7</c:v>
                </c:pt>
                <c:pt idx="3">
                  <c:v>0,9</c:v>
                </c:pt>
                <c:pt idx="4">
                  <c:v>0,6</c:v>
                </c:pt>
                <c:pt idx="5">
                  <c:v>0,2</c:v>
                </c:pt>
                <c:pt idx="6">
                  <c:v>0,3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6"/>
              <c:layout>
                <c:manualLayout>
                  <c:x val="1.520325290845188E-2"/>
                  <c:y val="1.1002227084667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2A-4511-BB4C-211D76AA38E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DADOS!$L$17:$R$17</c:f>
              <c:numCache>
                <c:formatCode>0.0</c:formatCode>
                <c:ptCount val="7"/>
                <c:pt idx="0">
                  <c:v>0.28062097121412449</c:v>
                </c:pt>
                <c:pt idx="1">
                  <c:v>2.9472761793486197E-2</c:v>
                </c:pt>
                <c:pt idx="2">
                  <c:v>0.72500365123411714</c:v>
                </c:pt>
                <c:pt idx="3">
                  <c:v>0.87134483555144904</c:v>
                </c:pt>
                <c:pt idx="4">
                  <c:v>0.61537883464397858</c:v>
                </c:pt>
                <c:pt idx="5">
                  <c:v>0.22908339451287488</c:v>
                </c:pt>
                <c:pt idx="6">
                  <c:v>0.33355997682055244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2A-4511-BB4C-211D76AA3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Caraá!$AB$2:$AB$3</c:f>
              <c:strCache>
                <c:ptCount val="2"/>
                <c:pt idx="0">
                  <c:v>13%</c:v>
                </c:pt>
                <c:pt idx="1">
                  <c:v>87%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AC3-48F9-9916-ED0798EE565A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AC3-48F9-9916-ED0798EE56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Caraá!$AB$2:$AB$3</c:f>
              <c:numCache>
                <c:formatCode>0%</c:formatCode>
                <c:ptCount val="2"/>
                <c:pt idx="0">
                  <c:v>0.12820512820512819</c:v>
                </c:pt>
                <c:pt idx="1">
                  <c:v>0.87179487179487181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C3-48F9-9916-ED0798EE565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Caraá!$AB$4:$AB$5</c:f>
              <c:strCache>
                <c:ptCount val="2"/>
                <c:pt idx="0">
                  <c:v>21%</c:v>
                </c:pt>
                <c:pt idx="1">
                  <c:v>79%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7FA-4B32-AF60-E2BC6034217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7FA-4B32-AF60-E2BC603421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Caraá!$AB$4:$AB$5</c:f>
              <c:numCache>
                <c:formatCode>0%</c:formatCode>
                <c:ptCount val="2"/>
                <c:pt idx="0">
                  <c:v>0.20842105263157895</c:v>
                </c:pt>
                <c:pt idx="1">
                  <c:v>0.79157894736842105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FA-4B32-AF60-E2BC6034217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DADOS!$T$17:$W$17</c:f>
              <c:numCache>
                <c:formatCode>General</c:formatCode>
                <c:ptCount val="4"/>
                <c:pt idx="0" formatCode="0">
                  <c:v>13</c:v>
                </c:pt>
                <c:pt idx="1">
                  <c:v>7</c:v>
                </c:pt>
                <c:pt idx="2">
                  <c:v>6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2-4ECF-B59A-904502E9F6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DADOS!$Y$17:$AB$17</c:f>
              <c:strCache>
                <c:ptCount val="4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DADOS!$Y$17:$AB$17</c:f>
              <c:numCache>
                <c:formatCode>0</c:formatCode>
                <c:ptCount val="4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B-406E-8CAB-A73DDD2B16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4-46D3-9200-5E26AF577DE5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DADOS!$C$17:$D$17</c:f>
              <c:numCache>
                <c:formatCode>0.00</c:formatCode>
                <c:ptCount val="2"/>
                <c:pt idx="0">
                  <c:v>6.8931903634591285E-2</c:v>
                </c:pt>
                <c:pt idx="1">
                  <c:v>2.1385799828913598E-2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4-46D3-9200-5E26AF577DE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B-4E4C-8E31-94A43BCE5A46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DADOS!$E$17:$F$17</c:f>
              <c:numCache>
                <c:formatCode>0.00</c:formatCode>
                <c:ptCount val="2"/>
                <c:pt idx="0">
                  <c:v>0.33073388107505919</c:v>
                </c:pt>
                <c:pt idx="1">
                  <c:v>0.16680923866552608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B-4E4C-8E31-94A43BCE5A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DADOS!$AD$17:$AG$17</c:f>
              <c:strCach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DADOS!$AD$17:$AG$17</c:f>
              <c:numCache>
                <c:formatCode>0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496D-B826-3FEE416AD7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9E9-A4AA-8E08B26766F6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DADOS!$I$17</c:f>
              <c:numCache>
                <c:formatCode>0.0%</c:formatCode>
                <c:ptCount val="1"/>
                <c:pt idx="0">
                  <c:v>2.0202020202020204E-2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8F-49E9-A4AA-8E08B26766F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4.0000000000000008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Caraá!$AF$3:$AF$25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Caraá!$AD$3:$AD$25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Caraá!$AF$3:$AF$25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6.8931903634591285E-2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D-4B06-9BCE-D27502EF00D2}"/>
            </c:ext>
          </c:extLst>
        </c:ser>
        <c:ser>
          <c:idx val="1"/>
          <c:order val="1"/>
          <c:tx>
            <c:strRef>
              <c:f>Caraá!$AG$3:$AG$25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Caraá!$AD$3:$AD$25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Caraá!$AG$3:$AG$25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0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D-4B06-9BCE-D27502EF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Caraá!$AJ$3:$AJ$25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Caraá!$AH$3:$AH$25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Caraá!$AJ$3:$AJ$25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A-425D-B02F-C9D1817FB1BF}"/>
            </c:ext>
          </c:extLst>
        </c:ser>
        <c:ser>
          <c:idx val="1"/>
          <c:order val="1"/>
          <c:tx>
            <c:strRef>
              <c:f>Caraá!$AK$3:$AK$25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Caraá!$AH$3:$AH$25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Caraá!$AK$3:$AK$25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A-425D-B02F-C9D1817FB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Caraá!$AN$3:$AN$25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Caraá!$AL$3:$AL$25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Caraá!$AN$3:$AN$25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0.33073388107505919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C-4680-A759-CD16252FF3FD}"/>
            </c:ext>
          </c:extLst>
        </c:ser>
        <c:ser>
          <c:idx val="1"/>
          <c:order val="1"/>
          <c:tx>
            <c:strRef>
              <c:f>Caraá!$AO$3:$AO$25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Caraá!$AL$3:$AL$25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Caraá!$AO$3:$AO$25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C-4680-A759-CD16252F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Caraá!$AR$3:$AR$25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Caraá!$AP$3:$AP$25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Caraá!$AR$3:$AR$25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0.16680923866552608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0-4562-8970-15D6E086D064}"/>
            </c:ext>
          </c:extLst>
        </c:ser>
        <c:ser>
          <c:idx val="3"/>
          <c:order val="1"/>
          <c:tx>
            <c:strRef>
              <c:f>Caraá!$AS$3:$AS$25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Caraá!$AP$3:$AP$25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Caraá!$AS$3:$AS$25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0-4562-8970-15D6E086D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Caraá!$AV$3:$AV$25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Caraá!$AT$3:$AT$25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Caraá!$AV$3:$AV$25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0.20842105263157895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0-4365-8889-2C2DE7A82EF3}"/>
            </c:ext>
          </c:extLst>
        </c:ser>
        <c:ser>
          <c:idx val="3"/>
          <c:order val="1"/>
          <c:tx>
            <c:strRef>
              <c:f>Caraá!$AW$3:$AW$25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Caraá!$AT$3:$AT$25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Caraá!$AW$3:$AW$25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0-4365-8889-2C2DE7A8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Caraá!$AZ$3:$AZ$25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Caraá!$AX$3:$AX$25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Caraá!$AZ$3:$AZ$25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0.12820512820512819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0-4B0D-B065-DB6E2D7E6743}"/>
            </c:ext>
          </c:extLst>
        </c:ser>
        <c:ser>
          <c:idx val="3"/>
          <c:order val="1"/>
          <c:tx>
            <c:strRef>
              <c:f>Caraá!$BA$3:$BA$25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Caraá!$AX$3:$AX$25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Caraá!$BA$3:$BA$25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0-4B0D-B065-DB6E2D7E6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Caraá!$BD$3:$BD$25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Caraá!$BB$3:$BB$25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Caraá!$BD$3:$BD$25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2.0202020202020204E-2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A-4E97-ACF1-A42FB5DFD36F}"/>
            </c:ext>
          </c:extLst>
        </c:ser>
        <c:ser>
          <c:idx val="3"/>
          <c:order val="1"/>
          <c:tx>
            <c:strRef>
              <c:f>Caraá!$BE$3:$BE$25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Caraá!$BB$3:$BB$25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Caraá!$BE$3:$BE$25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0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A-4E97-ACF1-A42FB5DF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Caraá!$BH$3:$BH$25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Caraá!$BF$3:$BF$25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Caraá!$BH$3:$BH$25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0.23952095808383234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B-4244-9F52-8BE45012EA87}"/>
            </c:ext>
          </c:extLst>
        </c:ser>
        <c:ser>
          <c:idx val="3"/>
          <c:order val="1"/>
          <c:tx>
            <c:strRef>
              <c:f>Caraá!$BI$3:$BI$25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Caraá!$BF$3:$BF$25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Caraá!$BI$3:$BI$25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B-4244-9F52-8BE45012E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DADOS!$L$18:$R$18</c:f>
              <c:strCache>
                <c:ptCount val="7"/>
                <c:pt idx="0">
                  <c:v>0,3</c:v>
                </c:pt>
                <c:pt idx="1">
                  <c:v>0,2</c:v>
                </c:pt>
                <c:pt idx="2">
                  <c:v>0,6</c:v>
                </c:pt>
                <c:pt idx="3">
                  <c:v>0,4</c:v>
                </c:pt>
                <c:pt idx="4">
                  <c:v>0,4</c:v>
                </c:pt>
                <c:pt idx="5">
                  <c:v>0,3</c:v>
                </c:pt>
                <c:pt idx="6">
                  <c:v>0,4</c:v>
                </c:pt>
              </c:strCache>
            </c:strRef>
          </c:tx>
          <c:dLbls>
            <c:dLbl>
              <c:idx val="0"/>
              <c:layout>
                <c:manualLayout>
                  <c:x val="-4.1463417023049707E-3"/>
                  <c:y val="4.67594651098370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984-4E20-82A0-9A409B118AC9}"/>
                </c:ext>
              </c:extLst>
            </c:dLbl>
            <c:dLbl>
              <c:idx val="1"/>
              <c:layout>
                <c:manualLayout>
                  <c:x val="-6.9105695038418884E-3"/>
                  <c:y val="1.1002227084667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984-4E20-82A0-9A409B118AC9}"/>
                </c:ext>
              </c:extLst>
            </c:dLbl>
            <c:dLbl>
              <c:idx val="2"/>
              <c:layout>
                <c:manualLayout>
                  <c:x val="-8.2926834046101443E-3"/>
                  <c:y val="-8.2516703135007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984-4E20-82A0-9A409B118AC9}"/>
                </c:ext>
              </c:extLst>
            </c:dLbl>
            <c:dLbl>
              <c:idx val="3"/>
              <c:layout>
                <c:manualLayout>
                  <c:x val="-1.0135384854137233E-16"/>
                  <c:y val="-2.47550109405019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984-4E20-82A0-9A409B118AC9}"/>
                </c:ext>
              </c:extLst>
            </c:dLbl>
            <c:dLbl>
              <c:idx val="4"/>
              <c:layout>
                <c:manualLayout>
                  <c:x val="1.3821139007683574E-3"/>
                  <c:y val="-3.02561244828357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984-4E20-82A0-9A409B118AC9}"/>
                </c:ext>
              </c:extLst>
            </c:dLbl>
            <c:dLbl>
              <c:idx val="5"/>
              <c:layout>
                <c:manualLayout>
                  <c:x val="1.3821139007683524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984-4E20-82A0-9A409B118AC9}"/>
                </c:ext>
              </c:extLst>
            </c:dLbl>
            <c:dLbl>
              <c:idx val="6"/>
              <c:layout>
                <c:manualLayout>
                  <c:x val="1.520325290845193E-2"/>
                  <c:y val="3.57572380251695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84-4E20-82A0-9A409B118AC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DADOS!$L$18:$R$18</c:f>
              <c:numCache>
                <c:formatCode>0.0</c:formatCode>
                <c:ptCount val="7"/>
                <c:pt idx="0">
                  <c:v>0.26832809833359383</c:v>
                </c:pt>
                <c:pt idx="1">
                  <c:v>0.21370107206469158</c:v>
                </c:pt>
                <c:pt idx="2">
                  <c:v>0.57672432685250696</c:v>
                </c:pt>
                <c:pt idx="3">
                  <c:v>0.38540684920794965</c:v>
                </c:pt>
                <c:pt idx="4">
                  <c:v>0.38228935312983342</c:v>
                </c:pt>
                <c:pt idx="5">
                  <c:v>0.34771144421197447</c:v>
                </c:pt>
                <c:pt idx="6">
                  <c:v>0.4198917274394881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4-4E20-82A0-9A409B118AC9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4-4E20-82A0-9A409B118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Cidreira!$AB$2:$AB$3</c:f>
              <c:strCache>
                <c:ptCount val="2"/>
                <c:pt idx="0">
                  <c:v>19%</c:v>
                </c:pt>
                <c:pt idx="1">
                  <c:v>81%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9DF-4E81-92AA-8C13514C1B5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9DF-4E81-92AA-8C13514C1B5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Cidreira!$AB$2:$AB$3</c:f>
              <c:numCache>
                <c:formatCode>0%</c:formatCode>
                <c:ptCount val="2"/>
                <c:pt idx="0">
                  <c:v>0.19459459459459461</c:v>
                </c:pt>
                <c:pt idx="1">
                  <c:v>0.80540540540540539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DF-4E81-92AA-8C13514C1B5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Cidreira!$AB$4:$AB$5</c:f>
              <c:strCache>
                <c:ptCount val="2"/>
                <c:pt idx="0">
                  <c:v>13%</c:v>
                </c:pt>
                <c:pt idx="1">
                  <c:v>87%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FE7-46EE-BD7B-8A9583E53189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FE7-46EE-BD7B-8A9583E531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Cidreira!$AB$4:$AB$5</c:f>
              <c:numCache>
                <c:formatCode>0%</c:formatCode>
                <c:ptCount val="2"/>
                <c:pt idx="0">
                  <c:v>0.12947658402203857</c:v>
                </c:pt>
                <c:pt idx="1">
                  <c:v>0.87052341597796146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E7-46EE-BD7B-8A9583E5318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DADOS!$T$18:$W$18</c:f>
              <c:numCache>
                <c:formatCode>General</c:formatCode>
                <c:ptCount val="4"/>
                <c:pt idx="0" formatCode="0">
                  <c:v>37</c:v>
                </c:pt>
                <c:pt idx="1">
                  <c:v>82</c:v>
                </c:pt>
                <c:pt idx="2">
                  <c:v>163</c:v>
                </c:pt>
                <c:pt idx="3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F-48CF-805B-C9B933B3A15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DADOS!$Y$18:$AB$18</c:f>
              <c:strCache>
                <c:ptCount val="4"/>
                <c:pt idx="0">
                  <c:v>15</c:v>
                </c:pt>
                <c:pt idx="1">
                  <c:v>21</c:v>
                </c:pt>
                <c:pt idx="2">
                  <c:v>23</c:v>
                </c:pt>
                <c:pt idx="3">
                  <c:v>13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DADOS!$Y$18:$AB$18</c:f>
              <c:numCache>
                <c:formatCode>0</c:formatCode>
                <c:ptCount val="4"/>
                <c:pt idx="0">
                  <c:v>15</c:v>
                </c:pt>
                <c:pt idx="1">
                  <c:v>21</c:v>
                </c:pt>
                <c:pt idx="2">
                  <c:v>23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F-4EBC-B0A7-C510D277691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8-47B3-891F-28025345F50B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DADOS!$C$18:$D$18</c:f>
              <c:numCache>
                <c:formatCode>0.00</c:formatCode>
                <c:ptCount val="2"/>
                <c:pt idx="0">
                  <c:v>6.5912274969182505E-2</c:v>
                </c:pt>
                <c:pt idx="1">
                  <c:v>0.15506413624968771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8-47B3-891F-28025345F5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4-480F-B9E0-633B6C6F6FFD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DADOS!$E$18:$F$18</c:f>
              <c:numCache>
                <c:formatCode>0.00</c:formatCode>
                <c:ptCount val="2"/>
                <c:pt idx="0">
                  <c:v>0.50906714497474992</c:v>
                </c:pt>
                <c:pt idx="1">
                  <c:v>0.79685736683867314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4-480F-B9E0-633B6C6F6F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DADOS!$AD$18:$AG$18</c:f>
              <c:strCach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DADOS!$AD$18:$AG$18</c:f>
              <c:numCache>
                <c:formatCode>0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0-40B2-9158-03266B947D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1-4484-AEFE-4FE29C41F162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DADOS!$I$18</c:f>
              <c:numCache>
                <c:formatCode>0.0%</c:formatCode>
                <c:ptCount val="1"/>
                <c:pt idx="0">
                  <c:v>2.6595744680851064E-2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1-4484-AEFE-4FE29C41F1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4.0000000000000008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Cidreira!$AF$3:$AF$25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Cidreira!$AD$3:$AD$25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Cidreira!$AF$3:$AF$25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6.5912274969182505E-2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F-469F-898E-815A50EB0EFA}"/>
            </c:ext>
          </c:extLst>
        </c:ser>
        <c:ser>
          <c:idx val="1"/>
          <c:order val="1"/>
          <c:tx>
            <c:strRef>
              <c:f>Cidreira!$AG$3:$AG$25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Cidreira!$AD$3:$AD$25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Cidreira!$AG$3:$AG$25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0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F-469F-898E-815A50EB0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Cidreira!$AJ$3:$AJ$25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Cidreira!$AH$3:$AH$25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Cidreira!$AJ$3:$AJ$25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0.15506413624968771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F-4BFA-9992-B717F4BE9535}"/>
            </c:ext>
          </c:extLst>
        </c:ser>
        <c:ser>
          <c:idx val="1"/>
          <c:order val="1"/>
          <c:tx>
            <c:strRef>
              <c:f>Cidreira!$AK$3:$AK$25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Cidreira!$AH$3:$AH$25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Cidreira!$AK$3:$AK$25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DF-4BFA-9992-B717F4BE9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Cidreira!$AN$3:$AN$25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Cidreira!$AL$3:$AL$25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Cidreira!$AN$3:$AN$25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0.50906714497474992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5-40D1-A4FB-13E1680D515E}"/>
            </c:ext>
          </c:extLst>
        </c:ser>
        <c:ser>
          <c:idx val="1"/>
          <c:order val="1"/>
          <c:tx>
            <c:strRef>
              <c:f>Cidreira!$AO$3:$AO$25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Cidreira!$AL$3:$AL$25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Cidreira!$AO$3:$AO$25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5-40D1-A4FB-13E1680D5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Cidreira!$AR$3:$AR$25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Cidreira!$AP$3:$AP$25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Cidreira!$AR$3:$AR$25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0.79685736683867314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3-488A-BE7E-DB4DDE0B0140}"/>
            </c:ext>
          </c:extLst>
        </c:ser>
        <c:ser>
          <c:idx val="3"/>
          <c:order val="1"/>
          <c:tx>
            <c:strRef>
              <c:f>Cidreira!$AS$3:$AS$25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Cidreira!$AP$3:$AP$25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Cidreira!$AS$3:$AS$25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03-488A-BE7E-DB4DDE0B0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Cidreira!$AV$3:$AV$25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Cidreira!$AT$3:$AT$25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Cidreira!$AV$3:$AV$25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0.12947658402203857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2-4400-B4E4-F0A5E2D98BEF}"/>
            </c:ext>
          </c:extLst>
        </c:ser>
        <c:ser>
          <c:idx val="3"/>
          <c:order val="1"/>
          <c:tx>
            <c:strRef>
              <c:f>Cidreira!$AW$3:$AW$25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Cidreira!$AT$3:$AT$25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Cidreira!$AW$3:$AW$25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2-4400-B4E4-F0A5E2D98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Cidreira!$AZ$3:$AZ$25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Cidreira!$AX$3:$AX$25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Cidreira!$AZ$3:$AZ$25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0.19459459459459461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6-4C86-A240-00E7DE2C50B7}"/>
            </c:ext>
          </c:extLst>
        </c:ser>
        <c:ser>
          <c:idx val="3"/>
          <c:order val="1"/>
          <c:tx>
            <c:strRef>
              <c:f>Cidreira!$BA$3:$BA$25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Cidreira!$AX$3:$AX$25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Cidreira!$BA$3:$BA$25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6-4C86-A240-00E7DE2C5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Cidreira!$BD$3:$BD$25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3%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Cidreira!$BB$3:$BB$25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Cidreira!$BD$3:$BD$25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2.6595744680851064E-2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B-4A0B-BF03-B9D6045876CE}"/>
            </c:ext>
          </c:extLst>
        </c:ser>
        <c:ser>
          <c:idx val="3"/>
          <c:order val="1"/>
          <c:tx>
            <c:strRef>
              <c:f>Cidreira!$BE$3:$BE$25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Cidreira!$BB$3:$BB$25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Cidreira!$BE$3:$BE$25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0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B-4A0B-BF03-B9D604587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Cidreira!$BH$3:$BH$25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Cidreira!$BF$3:$BF$25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Cidreira!$BH$3:$BH$25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0.30151359826328167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1-4694-BFAA-7E949FD75E0C}"/>
            </c:ext>
          </c:extLst>
        </c:ser>
        <c:ser>
          <c:idx val="3"/>
          <c:order val="1"/>
          <c:tx>
            <c:strRef>
              <c:f>Cidreira!$BI$3:$BI$25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Cidreira!$BF$3:$BF$25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Cidreira!$BI$3:$BI$25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01-4694-BFAA-7E949FD75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DADOS!$L$19:$R$19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0,5</c:v>
                </c:pt>
                <c:pt idx="5">
                  <c:v>0,6</c:v>
                </c:pt>
                <c:pt idx="6">
                  <c:v>0,8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6"/>
              <c:layout>
                <c:manualLayout>
                  <c:x val="1.2439025106915216E-2"/>
                  <c:y val="1.37527838558344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6F-4BE3-97C9-EE147A8E206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DADOS!$L$19:$R$19</c:f>
              <c:numCache>
                <c:formatCode>0.0</c:formatCode>
                <c:ptCount val="7"/>
                <c:pt idx="0">
                  <c:v>0.37937192642984852</c:v>
                </c:pt>
                <c:pt idx="1">
                  <c:v>0.28553281536425007</c:v>
                </c:pt>
                <c:pt idx="2">
                  <c:v>0.57601767509231105</c:v>
                </c:pt>
                <c:pt idx="3">
                  <c:v>0.53126300395278092</c:v>
                </c:pt>
                <c:pt idx="4">
                  <c:v>0.53959360893623609</c:v>
                </c:pt>
                <c:pt idx="5">
                  <c:v>0.60915357177287188</c:v>
                </c:pt>
                <c:pt idx="6">
                  <c:v>0.77796260332325573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6F-4BE3-97C9-EE147A8E206A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6F-4BE3-97C9-EE147A8E2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Imbé!$AB$2:$AB$3</c:f>
              <c:strCache>
                <c:ptCount val="2"/>
                <c:pt idx="0">
                  <c:v>34%</c:v>
                </c:pt>
                <c:pt idx="1">
                  <c:v>66%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273-4577-AB82-1C2CF1F780DC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273-4577-AB82-1C2CF1F780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Imbé!$AB$2:$AB$3</c:f>
              <c:numCache>
                <c:formatCode>0%</c:formatCode>
                <c:ptCount val="2"/>
                <c:pt idx="0">
                  <c:v>0.34090909090909088</c:v>
                </c:pt>
                <c:pt idx="1">
                  <c:v>0.65909090909090917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73-4577-AB82-1C2CF1F780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Imbé!$AB$4:$AB$5</c:f>
              <c:strCache>
                <c:ptCount val="2"/>
                <c:pt idx="0">
                  <c:v>18%</c:v>
                </c:pt>
                <c:pt idx="1">
                  <c:v>82%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766-460C-AC23-CE15EB016717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766-460C-AC23-CE15EB0167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Imbé!$AB$4:$AB$5</c:f>
              <c:numCache>
                <c:formatCode>0%</c:formatCode>
                <c:ptCount val="2"/>
                <c:pt idx="0">
                  <c:v>0.18275355218030379</c:v>
                </c:pt>
                <c:pt idx="1">
                  <c:v>0.81724644781969624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66-460C-AC23-CE15EB0167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DADOS!$T$19:$W$19</c:f>
              <c:numCache>
                <c:formatCode>General</c:formatCode>
                <c:ptCount val="4"/>
                <c:pt idx="0" formatCode="0">
                  <c:v>96</c:v>
                </c:pt>
                <c:pt idx="1">
                  <c:v>74</c:v>
                </c:pt>
                <c:pt idx="2">
                  <c:v>118</c:v>
                </c:pt>
                <c:pt idx="3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B-45CB-A10B-DD1324A77A9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DADOS!$Y$19:$AB$19</c:f>
              <c:strCache>
                <c:ptCount val="4"/>
                <c:pt idx="0">
                  <c:v>30</c:v>
                </c:pt>
                <c:pt idx="1">
                  <c:v>35</c:v>
                </c:pt>
                <c:pt idx="2">
                  <c:v>20</c:v>
                </c:pt>
                <c:pt idx="3">
                  <c:v>50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DADOS!$Y$19:$AB$19</c:f>
              <c:numCache>
                <c:formatCode>0</c:formatCode>
                <c:ptCount val="4"/>
                <c:pt idx="0">
                  <c:v>30</c:v>
                </c:pt>
                <c:pt idx="1">
                  <c:v>35</c:v>
                </c:pt>
                <c:pt idx="2">
                  <c:v>20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97-45EB-BCA1-CA57979C90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7-43B4-9991-D1EBE8FC2A16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DADOS!$C$19:$D$19</c:f>
              <c:numCache>
                <c:formatCode>0.00</c:formatCode>
                <c:ptCount val="2"/>
                <c:pt idx="0">
                  <c:v>9.3189147486691187E-2</c:v>
                </c:pt>
                <c:pt idx="1">
                  <c:v>0.20718613602460451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7-43B4-9991-D1EBE8FC2A1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F-4D4B-BFB4-59796F5CDB27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DADOS!$E$19:$F$19</c:f>
              <c:numCache>
                <c:formatCode>0.00</c:formatCode>
                <c:ptCount val="2"/>
                <c:pt idx="0">
                  <c:v>0.50991702418320839</c:v>
                </c:pt>
                <c:pt idx="1">
                  <c:v>0.60774599900550652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BF-4D4B-BFB4-59796F5CDB2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DADOS!$AD$19:$AG$19</c:f>
              <c:strCach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DADOS!$AD$19:$AG$19</c:f>
              <c:numCache>
                <c:formatCode>0</c:formatCod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B-4070-8FF8-41AF0369D64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7-4943-9CA2-9949E7B9D602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DADOS!$I$19</c:f>
              <c:numCache>
                <c:formatCode>0.0%</c:formatCode>
                <c:ptCount val="1"/>
                <c:pt idx="0">
                  <c:v>3.4852546916890083E-2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7-4943-9CA2-9949E7B9D6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4.0000000000000008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Imbé!$AF$3:$AF$25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Imbé!$AD$3:$AD$25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Imbé!$AF$3:$AF$25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9.3189147486691187E-2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4-4CA4-BC37-09A8D1B214BF}"/>
            </c:ext>
          </c:extLst>
        </c:ser>
        <c:ser>
          <c:idx val="1"/>
          <c:order val="1"/>
          <c:tx>
            <c:strRef>
              <c:f>Imbé!$AG$3:$AG$25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Imbé!$AD$3:$AD$25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Imbé!$AG$3:$AG$25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0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4-4CA4-BC37-09A8D1B21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Imbé!$AJ$3:$AJ$25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Imbé!$AH$3:$AH$25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Imbé!$AJ$3:$AJ$25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0.20718613602460451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B-46AD-AB9F-0AEE51F9171F}"/>
            </c:ext>
          </c:extLst>
        </c:ser>
        <c:ser>
          <c:idx val="1"/>
          <c:order val="1"/>
          <c:tx>
            <c:strRef>
              <c:f>Imbé!$AK$3:$AK$25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Imbé!$AH$3:$AH$25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Imbé!$AK$3:$AK$25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5B-46AD-AB9F-0AEE51F91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Imbé!$AN$3:$AN$25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Imbé!$AL$3:$AL$25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Imbé!$AN$3:$AN$25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0.50991702418320839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8-4C39-92CA-A4F0F97FE49D}"/>
            </c:ext>
          </c:extLst>
        </c:ser>
        <c:ser>
          <c:idx val="1"/>
          <c:order val="1"/>
          <c:tx>
            <c:strRef>
              <c:f>Imbé!$AO$3:$AO$25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Imbé!$AL$3:$AL$25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Imbé!$AO$3:$AO$25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8-4C39-92CA-A4F0F97FE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Imbé!$AR$3:$AR$25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Imbé!$AP$3:$AP$25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Imbé!$AR$3:$AR$25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0.60774599900550652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3-42B8-BC42-03C777DE9E35}"/>
            </c:ext>
          </c:extLst>
        </c:ser>
        <c:ser>
          <c:idx val="3"/>
          <c:order val="1"/>
          <c:tx>
            <c:strRef>
              <c:f>Imbé!$AS$3:$AS$25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Imbé!$AP$3:$AP$25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Imbé!$AS$3:$AS$25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3-42B8-BC42-03C777DE9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Imbé!$AV$3:$AV$25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Imbé!$AT$3:$AT$25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Imbé!$AV$3:$AV$25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0.18275355218030379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C-4E30-B8EA-AFBEE5ADEFEC}"/>
            </c:ext>
          </c:extLst>
        </c:ser>
        <c:ser>
          <c:idx val="3"/>
          <c:order val="1"/>
          <c:tx>
            <c:strRef>
              <c:f>Imbé!$AW$3:$AW$25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Imbé!$AT$3:$AT$25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Imbé!$AW$3:$AW$25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C-4E30-B8EA-AFBEE5ADE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Imbé!$AZ$3:$AZ$25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Imbé!$AX$3:$AX$25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Imbé!$AZ$3:$AZ$25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0.34090909090909088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E-4286-B34A-E848D4621166}"/>
            </c:ext>
          </c:extLst>
        </c:ser>
        <c:ser>
          <c:idx val="3"/>
          <c:order val="1"/>
          <c:tx>
            <c:strRef>
              <c:f>Imbé!$BA$3:$BA$25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Imbé!$AX$3:$AX$25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Imbé!$BA$3:$BA$25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E-4286-B34A-E848D4621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Imbé!$BD$3:$BD$25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Imbé!$BB$3:$BB$25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Imbé!$BD$3:$BD$25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3.4852546916890083E-2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4-409E-A60E-C51D9D3401DF}"/>
            </c:ext>
          </c:extLst>
        </c:ser>
        <c:ser>
          <c:idx val="3"/>
          <c:order val="1"/>
          <c:tx>
            <c:strRef>
              <c:f>Imbé!$BE$3:$BE$25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Imbé!$BB$3:$BB$25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Imbé!$BE$3:$BE$25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0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4-409E-A60E-C51D9D340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Imbé!$BH$3:$BH$25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Imbé!$BF$3:$BF$25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Imbé!$BH$3:$BH$25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0.55863521120708182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A-41C0-9F3F-3BB7DDE12198}"/>
            </c:ext>
          </c:extLst>
        </c:ser>
        <c:ser>
          <c:idx val="3"/>
          <c:order val="1"/>
          <c:tx>
            <c:strRef>
              <c:f>Imbé!$BI$3:$BI$25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Imbé!$BF$3:$BF$25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Imbé!$BI$3:$BI$25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A-41C0-9F3F-3BB7DDE12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1"/>
          <c:order val="0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5-4D5D-AD01-49B27FBCB747}"/>
            </c:ext>
          </c:extLst>
        </c:ser>
        <c:ser>
          <c:idx val="0"/>
          <c:order val="1"/>
          <c:tx>
            <c:strRef>
              <c:f>DADOS!$L$20:$R$20</c:f>
              <c:strCache>
                <c:ptCount val="7"/>
                <c:pt idx="0">
                  <c:v>0,2</c:v>
                </c:pt>
                <c:pt idx="1">
                  <c:v>0,0</c:v>
                </c:pt>
                <c:pt idx="2">
                  <c:v>0,8</c:v>
                </c:pt>
                <c:pt idx="3">
                  <c:v>0,9</c:v>
                </c:pt>
                <c:pt idx="4">
                  <c:v>0,5</c:v>
                </c:pt>
                <c:pt idx="5">
                  <c:v>0,2</c:v>
                </c:pt>
                <c:pt idx="6">
                  <c:v>0,2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-2.7642278015368163E-3"/>
                  <c:y val="2.47550109405019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15-4D5D-AD01-49B27FBCB747}"/>
                </c:ext>
              </c:extLst>
            </c:dLbl>
            <c:dLbl>
              <c:idx val="1"/>
              <c:layout>
                <c:manualLayout>
                  <c:x val="-1.2439025106915318E-2"/>
                  <c:y val="1.37527838558344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15-4D5D-AD01-49B27FBCB747}"/>
                </c:ext>
              </c:extLst>
            </c:dLbl>
            <c:dLbl>
              <c:idx val="2"/>
              <c:layout>
                <c:manualLayout>
                  <c:x val="-1.6585366809220289E-2"/>
                  <c:y val="-2.75055677116698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C15-4D5D-AD01-49B27FBCB747}"/>
                </c:ext>
              </c:extLst>
            </c:dLbl>
            <c:dLbl>
              <c:idx val="3"/>
              <c:layout>
                <c:manualLayout>
                  <c:x val="1.6585366809220289E-2"/>
                  <c:y val="-6.87639192791723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C15-4D5D-AD01-49B27FBCB747}"/>
                </c:ext>
              </c:extLst>
            </c:dLbl>
            <c:dLbl>
              <c:idx val="4"/>
              <c:layout>
                <c:manualLayout>
                  <c:x val="1.2439025106915165E-2"/>
                  <c:y val="-4.12583515675033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15-4D5D-AD01-49B27FBCB747}"/>
                </c:ext>
              </c:extLst>
            </c:dLbl>
            <c:dLbl>
              <c:idx val="5"/>
              <c:layout>
                <c:manualLayout>
                  <c:x val="1.2439025106915115E-2"/>
                  <c:y val="-1.1002227084667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C15-4D5D-AD01-49B27FBCB747}"/>
                </c:ext>
              </c:extLst>
            </c:dLbl>
            <c:dLbl>
              <c:idx val="6"/>
              <c:layout>
                <c:manualLayout>
                  <c:x val="1.1056911206146859E-2"/>
                  <c:y val="8.25167031350066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15-4D5D-AD01-49B27FBCB74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DADOS!$L$20:$R$20</c:f>
              <c:numCache>
                <c:formatCode>0.0</c:formatCode>
                <c:ptCount val="7"/>
                <c:pt idx="0">
                  <c:v>0.15844120305480491</c:v>
                </c:pt>
                <c:pt idx="1">
                  <c:v>3.4480860104000741E-2</c:v>
                </c:pt>
                <c:pt idx="2">
                  <c:v>0.79605298380375411</c:v>
                </c:pt>
                <c:pt idx="3">
                  <c:v>0.85420041719031037</c:v>
                </c:pt>
                <c:pt idx="4">
                  <c:v>0.46848979453588513</c:v>
                </c:pt>
                <c:pt idx="5">
                  <c:v>0.23649491610005616</c:v>
                </c:pt>
                <c:pt idx="6">
                  <c:v>0.21679970471328813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5-4D5D-AD01-49B27FBC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Mostardas!$AB$2:$AB$3</c:f>
              <c:strCache>
                <c:ptCount val="2"/>
                <c:pt idx="0">
                  <c:v>13%</c:v>
                </c:pt>
                <c:pt idx="1">
                  <c:v>87%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294-4CF5-A4E3-A763BBA32DDC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294-4CF5-A4E3-A763BBA32D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Mostardas!$AB$2:$AB$3</c:f>
              <c:numCache>
                <c:formatCode>0%</c:formatCode>
                <c:ptCount val="2"/>
                <c:pt idx="0">
                  <c:v>0.13235294117647059</c:v>
                </c:pt>
                <c:pt idx="1">
                  <c:v>0.86764705882352944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94-4CF5-A4E3-A763BBA32D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Mostardas!$AB$4:$AB$5</c:f>
              <c:strCache>
                <c:ptCount val="2"/>
                <c:pt idx="0">
                  <c:v>16%</c:v>
                </c:pt>
                <c:pt idx="1">
                  <c:v>84%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4FF-4CD3-B0B7-8B7F0E6EBF1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4FF-4CD3-B0B7-8B7F0E6EBF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Mostardas!$AB$4:$AB$5</c:f>
              <c:numCache>
                <c:formatCode>0%</c:formatCode>
                <c:ptCount val="2"/>
                <c:pt idx="0">
                  <c:v>0.15867158671586715</c:v>
                </c:pt>
                <c:pt idx="1">
                  <c:v>0.84132841328413288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FF-4CD3-B0B7-8B7F0E6EBF1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DADOS!$T$20:$W$20</c:f>
              <c:numCache>
                <c:formatCode>General</c:formatCode>
                <c:ptCount val="4"/>
                <c:pt idx="0" formatCode="0">
                  <c:v>24</c:v>
                </c:pt>
                <c:pt idx="1">
                  <c:v>16</c:v>
                </c:pt>
                <c:pt idx="2">
                  <c:v>10</c:v>
                </c:pt>
                <c:pt idx="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5-4736-9721-295FE34D37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DADOS!$Y$20:$AB$20</c:f>
              <c:strCache>
                <c:ptCount val="4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DADOS!$Y$20:$AB$20</c:f>
              <c:numCache>
                <c:formatCode>0</c:formatCode>
                <c:ptCount val="4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8-4BDE-ADFC-555C14E0FF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9-41EA-B57A-B0FA963BF84E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DADOS!$C$20:$D$20</c:f>
              <c:numCache>
                <c:formatCode>0.00</c:formatCode>
                <c:ptCount val="2"/>
                <c:pt idx="0">
                  <c:v>3.8919592122674554E-2</c:v>
                </c:pt>
                <c:pt idx="1">
                  <c:v>2.5019737793147926E-2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09-41EA-B57A-B0FA963BF84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A-44DA-9EE9-388F8C5B076C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DADOS!$E$20:$F$20</c:f>
              <c:numCache>
                <c:formatCode>0.00</c:formatCode>
                <c:ptCount val="2"/>
                <c:pt idx="0">
                  <c:v>0.24528394105220477</c:v>
                </c:pt>
                <c:pt idx="1">
                  <c:v>0.18903801888156213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A-44DA-9EE9-388F8C5B076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DADOS!$AD$20:$AG$20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DADOS!$AD$20:$AG$20</c:f>
              <c:numCache>
                <c:formatCode>0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5-4D29-A420-CC9B8A354C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6-48D3-A923-1E256DD14C14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DADOS!$I$20</c:f>
              <c:numCache>
                <c:formatCode>0.0%</c:formatCode>
                <c:ptCount val="1"/>
                <c:pt idx="0">
                  <c:v>2.3255813953488372E-2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6-48D3-A923-1E256DD14C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4.0000000000000008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Mostardas!$AF$3:$AF$25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Mostardas!$AD$3:$AD$25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Mostardas!$AF$3:$AF$25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D-45A4-88EB-EE3BF0116833}"/>
            </c:ext>
          </c:extLst>
        </c:ser>
        <c:ser>
          <c:idx val="1"/>
          <c:order val="1"/>
          <c:tx>
            <c:strRef>
              <c:f>Mostardas!$AG$3:$AG$25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Mostardas!$AD$3:$AD$25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Mostardas!$AG$3:$AG$25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D-45A4-88EB-EE3BF0116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Mostardas!$AJ$3:$AJ$25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Mostardas!$AH$3:$AH$25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Mostardas!$AJ$3:$AJ$25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2.5019737793147926E-2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C-4499-9699-778C2DE9C720}"/>
            </c:ext>
          </c:extLst>
        </c:ser>
        <c:ser>
          <c:idx val="1"/>
          <c:order val="1"/>
          <c:tx>
            <c:strRef>
              <c:f>Mostardas!$AK$3:$AK$25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Mostardas!$AH$3:$AH$25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Mostardas!$AK$3:$AK$25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0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6C-4499-9699-778C2DE9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Mostardas!$AN$3:$AN$25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Mostardas!$AL$3:$AL$25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Mostardas!$AN$3:$AN$25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2-4D04-91E4-DDF45CF0A5F7}"/>
            </c:ext>
          </c:extLst>
        </c:ser>
        <c:ser>
          <c:idx val="1"/>
          <c:order val="1"/>
          <c:tx>
            <c:strRef>
              <c:f>Mostardas!$AO$3:$AO$25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Mostardas!$AL$3:$AL$25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Mostardas!$AO$3:$AO$25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62-4D04-91E4-DDF45CF0A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Mostardas!$AR$3:$AR$25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Mostardas!$AP$3:$AP$25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Mostardas!$AR$3:$AR$25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0.18903801888156213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E-44D0-82FC-38757C6C6748}"/>
            </c:ext>
          </c:extLst>
        </c:ser>
        <c:ser>
          <c:idx val="3"/>
          <c:order val="1"/>
          <c:tx>
            <c:strRef>
              <c:f>Mostardas!$AS$3:$AS$25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Mostardas!$AP$3:$AP$25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Mostardas!$AS$3:$AS$25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E-44D0-82FC-38757C6C6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Mostardas!$AV$3:$AV$25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Mostardas!$AT$3:$AT$25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Mostardas!$AV$3:$AV$25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0.15867158671586715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D-425C-8A02-4093F869F904}"/>
            </c:ext>
          </c:extLst>
        </c:ser>
        <c:ser>
          <c:idx val="3"/>
          <c:order val="1"/>
          <c:tx>
            <c:strRef>
              <c:f>Mostardas!$AW$3:$AW$25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Mostardas!$AT$3:$AT$25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Mostardas!$AW$3:$AW$25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AD-425C-8A02-4093F869F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Mostardas!$AZ$3:$AZ$25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Mostardas!$AX$3:$AX$25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Mostardas!$AZ$3:$AZ$25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0.13235294117647059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2-45C3-A13A-FFB81E29DCB3}"/>
            </c:ext>
          </c:extLst>
        </c:ser>
        <c:ser>
          <c:idx val="3"/>
          <c:order val="1"/>
          <c:tx>
            <c:strRef>
              <c:f>Mostardas!$BA$3:$BA$25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Mostardas!$AX$3:$AX$25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Mostardas!$BA$3:$BA$25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2-45C3-A13A-FFB81E29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Mostardas!$BD$3:$BD$25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Mostardas!$BB$3:$BB$25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Mostardas!$BD$3:$BD$25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2.3255813953488372E-2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5-4306-95A4-CE4CF1BA1E3E}"/>
            </c:ext>
          </c:extLst>
        </c:ser>
        <c:ser>
          <c:idx val="3"/>
          <c:order val="1"/>
          <c:tx>
            <c:strRef>
              <c:f>Mostardas!$BE$3:$BE$25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Mostardas!$BB$3:$BB$25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Mostardas!$BE$3:$BE$25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0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C5-4306-95A4-CE4CF1BA1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Mostardas!$BH$3:$BH$25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Mostardas!$BF$3:$BF$25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Mostardas!$BH$3:$BH$25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4-4FD3-99DC-DED3D4110EB5}"/>
            </c:ext>
          </c:extLst>
        </c:ser>
        <c:ser>
          <c:idx val="3"/>
          <c:order val="1"/>
          <c:tx>
            <c:strRef>
              <c:f>Mostardas!$BI$3:$BI$25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Mostardas!$BF$3:$BF$25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Mostardas!$BI$3:$BI$25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64-4FD3-99DC-DED3D4110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DADOS!$L$21:$R$21</c:f>
              <c:strCache>
                <c:ptCount val="7"/>
                <c:pt idx="0">
                  <c:v>1,0</c:v>
                </c:pt>
                <c:pt idx="1">
                  <c:v>1,0</c:v>
                </c:pt>
                <c:pt idx="2">
                  <c:v>0,4</c:v>
                </c:pt>
                <c:pt idx="3">
                  <c:v>0,0</c:v>
                </c:pt>
                <c:pt idx="4">
                  <c:v>1,0</c:v>
                </c:pt>
                <c:pt idx="5">
                  <c:v>1,0</c:v>
                </c:pt>
                <c:pt idx="6">
                  <c:v>0,8</c:v>
                </c:pt>
              </c:strCache>
            </c:strRef>
          </c:tx>
          <c:spPr>
            <a:solidFill>
              <a:srgbClr val="0070C0"/>
            </a:solidFill>
          </c:spPr>
          <c:dLbls>
            <c:dLbl>
              <c:idx val="0"/>
              <c:layout>
                <c:manualLayout>
                  <c:x val="-3.0406505816903861E-2"/>
                  <c:y val="7.42650328215059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82-428C-9440-66883235F0DB}"/>
                </c:ext>
              </c:extLst>
            </c:dLbl>
            <c:dLbl>
              <c:idx val="1"/>
              <c:layout>
                <c:manualLayout>
                  <c:x val="-3.3170733618440577E-2"/>
                  <c:y val="-8.25167031350066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482-428C-9440-66883235F0DB}"/>
                </c:ext>
              </c:extLst>
            </c:dLbl>
            <c:dLbl>
              <c:idx val="2"/>
              <c:layout>
                <c:manualLayout>
                  <c:x val="-8.2926834046101443E-3"/>
                  <c:y val="-1.008525832184718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82-428C-9440-66883235F0DB}"/>
                </c:ext>
              </c:extLst>
            </c:dLbl>
            <c:dLbl>
              <c:idx val="3"/>
              <c:layout>
                <c:manualLayout>
                  <c:x val="-2.2113822412293819E-2"/>
                  <c:y val="-1.92538973981681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482-428C-9440-66883235F0DB}"/>
                </c:ext>
              </c:extLst>
            </c:dLbl>
            <c:dLbl>
              <c:idx val="4"/>
              <c:layout>
                <c:manualLayout>
                  <c:x val="2.7642278015367096E-2"/>
                  <c:y val="-1.3752783855834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82-428C-9440-66883235F0DB}"/>
                </c:ext>
              </c:extLst>
            </c:dLbl>
            <c:dLbl>
              <c:idx val="5"/>
              <c:layout>
                <c:manualLayout>
                  <c:x val="3.4552847519208937E-2"/>
                  <c:y val="4.95100218810039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482-428C-9440-66883235F0DB}"/>
                </c:ext>
              </c:extLst>
            </c:dLbl>
            <c:dLbl>
              <c:idx val="6"/>
              <c:layout>
                <c:manualLayout>
                  <c:x val="2.3495936313062075E-2"/>
                  <c:y val="-8.251670313500689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482-428C-9440-66883235F0D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DADOS!$L$21:$R$21</c:f>
              <c:numCache>
                <c:formatCode>0.0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0.39695550228221732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0.84011637200677758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82-428C-9440-66883235F0DB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2-428C-9440-66883235F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Osório!$AB$2:$AB$3</c:f>
              <c:strCache>
                <c:ptCount val="2"/>
                <c:pt idx="0">
                  <c:v>56%</c:v>
                </c:pt>
                <c:pt idx="1">
                  <c:v>44%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8BB-4918-A560-96459A414ADA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8BB-4918-A560-96459A414A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Osório!$AB$2:$AB$3</c:f>
              <c:numCache>
                <c:formatCode>0%</c:formatCode>
                <c:ptCount val="2"/>
                <c:pt idx="0">
                  <c:v>0.55964391691394655</c:v>
                </c:pt>
                <c:pt idx="1">
                  <c:v>0.44035608308605345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BB-4918-A560-96459A414AD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Osório!$AB$4:$AB$5</c:f>
              <c:strCache>
                <c:ptCount val="2"/>
                <c:pt idx="0">
                  <c:v>34%</c:v>
                </c:pt>
                <c:pt idx="1">
                  <c:v>66%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6C9-4799-8D23-3D834E5422E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6C9-4799-8D23-3D834E5422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Osório!$AB$4:$AB$5</c:f>
              <c:numCache>
                <c:formatCode>0%</c:formatCode>
                <c:ptCount val="2"/>
                <c:pt idx="0">
                  <c:v>0.33868739205526771</c:v>
                </c:pt>
                <c:pt idx="1">
                  <c:v>0.66131260794473223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C9-4799-8D23-3D834E5422E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DADOS!$T$21:$W$21</c:f>
              <c:numCache>
                <c:formatCode>General</c:formatCode>
                <c:ptCount val="4"/>
                <c:pt idx="0" formatCode="0">
                  <c:v>379</c:v>
                </c:pt>
                <c:pt idx="1">
                  <c:v>409</c:v>
                </c:pt>
                <c:pt idx="2">
                  <c:v>461</c:v>
                </c:pt>
                <c:pt idx="3">
                  <c:v>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5-45ED-9214-6B465ECF564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DADOS!$Y$21:$AB$21</c:f>
              <c:strCache>
                <c:ptCount val="4"/>
                <c:pt idx="0">
                  <c:v>256</c:v>
                </c:pt>
                <c:pt idx="1">
                  <c:v>223</c:v>
                </c:pt>
                <c:pt idx="2">
                  <c:v>253</c:v>
                </c:pt>
                <c:pt idx="3">
                  <c:v>211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DADOS!$Y$21:$AB$21</c:f>
              <c:numCache>
                <c:formatCode>0</c:formatCode>
                <c:ptCount val="4"/>
                <c:pt idx="0">
                  <c:v>256</c:v>
                </c:pt>
                <c:pt idx="1">
                  <c:v>223</c:v>
                </c:pt>
                <c:pt idx="2">
                  <c:v>253</c:v>
                </c:pt>
                <c:pt idx="3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4-4709-91F6-33D75C3AB59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C-4D63-A04B-8B5BFB815388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DADOS!$C$21:$D$21</c:f>
              <c:numCache>
                <c:formatCode>0.00</c:formatCode>
                <c:ptCount val="2"/>
                <c:pt idx="0">
                  <c:v>0.24564059961859946</c:v>
                </c:pt>
                <c:pt idx="1">
                  <c:v>0.7256123460285997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C-4D63-A04B-8B5BFB81538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9-4016-BA30-FCE806722EB1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DADOS!$E$21:$F$21</c:f>
              <c:numCache>
                <c:formatCode>0.00</c:formatCode>
                <c:ptCount val="2"/>
                <c:pt idx="0">
                  <c:v>0.72527234665563012</c:v>
                </c:pt>
                <c:pt idx="1">
                  <c:v>1.2965607667637229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9-4016-BA30-FCE806722E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DADOS!$AD$21:$AG$21</c:f>
              <c:strCache>
                <c:ptCount val="4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DADOS!$AD$21:$AG$21</c:f>
              <c:numCache>
                <c:formatCode>0</c:formatCode>
                <c:ptCount val="4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4-4663-AA77-47C8EEB00C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C-4F72-A843-B920E7D5EDF6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7C-4F72-A843-B920E7D5EDF6}"/>
              </c:ext>
            </c:extLst>
          </c:dPt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DADOS!$I$21</c:f>
              <c:numCache>
                <c:formatCode>0.0%</c:formatCode>
                <c:ptCount val="1"/>
                <c:pt idx="0">
                  <c:v>1.4278429372768995E-2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C-4F72-A843-B920E7D5EDF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4.0000000000000008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Osório!$AF$3:$AF$25</c:f>
              <c:strCache>
                <c:ptCount val="23"/>
                <c:pt idx="0">
                  <c:v>0,25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Osório!$AD$3:$AD$25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Osório!$AF$3:$AF$25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7-42B0-89F8-1BEFBBC01A0D}"/>
            </c:ext>
          </c:extLst>
        </c:ser>
        <c:ser>
          <c:idx val="1"/>
          <c:order val="1"/>
          <c:tx>
            <c:strRef>
              <c:f>Osório!$AG$3:$AG$25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Osório!$AD$3:$AD$25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Osório!$AG$3:$AG$25</c:f>
              <c:numCache>
                <c:formatCode>0.00</c:formatCode>
                <c:ptCount val="23"/>
                <c:pt idx="0">
                  <c:v>0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07-42B0-89F8-1BEFBBC01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Osório!$AJ$3:$AJ$25</c:f>
              <c:strCache>
                <c:ptCount val="23"/>
                <c:pt idx="0">
                  <c:v>0,73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Osório!$AH$3:$AH$25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Osório!$AJ$3:$AJ$25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B-4401-8422-BD5DCD19F060}"/>
            </c:ext>
          </c:extLst>
        </c:ser>
        <c:ser>
          <c:idx val="1"/>
          <c:order val="1"/>
          <c:tx>
            <c:strRef>
              <c:f>Osório!$AK$3:$AK$25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Osório!$AH$3:$AH$25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Osório!$AK$3:$AK$25</c:f>
              <c:numCache>
                <c:formatCode>0.00</c:formatCode>
                <c:ptCount val="23"/>
                <c:pt idx="0">
                  <c:v>0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B-4401-8422-BD5DCD19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Osório!$AN$3:$AN$25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Osório!$AL$3:$AL$25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Osório!$AN$3:$AN$25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0.72527234665563012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0-4010-BE2B-2B1123B21CA5}"/>
            </c:ext>
          </c:extLst>
        </c:ser>
        <c:ser>
          <c:idx val="1"/>
          <c:order val="1"/>
          <c:tx>
            <c:strRef>
              <c:f>Osório!$AO$3:$AO$25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Osório!$AL$3:$AL$25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Osório!$AO$3:$AO$25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A0-4010-BE2B-2B1123B21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Osório!$AR$3:$AR$25</c:f>
              <c:strCache>
                <c:ptCount val="23"/>
                <c:pt idx="0">
                  <c:v>1,30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Osório!$AP$3:$AP$25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Osório!$AR$3:$AR$25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7-4072-8634-306FDE6C4985}"/>
            </c:ext>
          </c:extLst>
        </c:ser>
        <c:ser>
          <c:idx val="3"/>
          <c:order val="1"/>
          <c:tx>
            <c:strRef>
              <c:f>Osório!$AS$3:$AS$25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Osório!$AP$3:$AP$25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Osório!$AS$3:$AS$25</c:f>
              <c:numCache>
                <c:formatCode>0.00</c:formatCode>
                <c:ptCount val="23"/>
                <c:pt idx="0">
                  <c:v>0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7-4072-8634-306FDE6C4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Osório!$AV$3:$AV$25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Osório!$AT$3:$AT$25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Osório!$AV$3:$AV$25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2-4C0B-908F-B788A6BD1701}"/>
            </c:ext>
          </c:extLst>
        </c:ser>
        <c:ser>
          <c:idx val="3"/>
          <c:order val="1"/>
          <c:tx>
            <c:strRef>
              <c:f>Osório!$AW$3:$AW$25</c:f>
              <c:strCache>
                <c:ptCount val="23"/>
                <c:pt idx="0">
                  <c:v>-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Osório!$AT$3:$AT$25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Osório!$AW$3:$AW$25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32-4C0B-908F-B788A6BD1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Osório!$AZ$3:$AZ$25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Osório!$AX$3:$AX$25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Osório!$AZ$3:$AZ$25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4-46CE-AFCD-B78B6DD07DC5}"/>
            </c:ext>
          </c:extLst>
        </c:ser>
        <c:ser>
          <c:idx val="3"/>
          <c:order val="1"/>
          <c:tx>
            <c:strRef>
              <c:f>Osório!$BA$3:$BA$25</c:f>
              <c:strCache>
                <c:ptCount val="23"/>
                <c:pt idx="0">
                  <c:v>-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Osório!$AX$3:$AX$25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Osório!$BA$3:$BA$25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4-46CE-AFCD-B78B6DD07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Osório!$BD$3:$BD$25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Osório!$BB$3:$BB$25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Osório!$BD$3:$BD$25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1.4278429372768995E-2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A-4BA1-9168-8A83DC982902}"/>
            </c:ext>
          </c:extLst>
        </c:ser>
        <c:ser>
          <c:idx val="3"/>
          <c:order val="1"/>
          <c:tx>
            <c:strRef>
              <c:f>Osório!$BE$3:$BE$25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Osório!$BB$3:$BB$25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Osório!$BE$3:$BE$25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0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A-4BA1-9168-8A83DC982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Osório!$BH$3:$BH$25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Osório!$BF$3:$BF$25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Osório!$BH$3:$BH$25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0.6032662558710733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D-4674-97E4-E806CC1D64AA}"/>
            </c:ext>
          </c:extLst>
        </c:ser>
        <c:ser>
          <c:idx val="3"/>
          <c:order val="1"/>
          <c:tx>
            <c:strRef>
              <c:f>Osório!$BI$3:$BI$25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Osório!$BF$3:$BF$25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Osório!$BI$3:$BI$25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D-4674-97E4-E806CC1D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DADOS!$L$22:$R$22</c:f>
              <c:strCache>
                <c:ptCount val="7"/>
                <c:pt idx="0">
                  <c:v>0,2</c:v>
                </c:pt>
                <c:pt idx="1">
                  <c:v>0,1</c:v>
                </c:pt>
                <c:pt idx="2">
                  <c:v>0,6</c:v>
                </c:pt>
                <c:pt idx="3">
                  <c:v>0,7</c:v>
                </c:pt>
                <c:pt idx="4">
                  <c:v>0,4</c:v>
                </c:pt>
                <c:pt idx="5">
                  <c:v>0,3</c:v>
                </c:pt>
                <c:pt idx="6">
                  <c:v>0,4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0"/>
              <c:layout>
                <c:manualLayout>
                  <c:x val="-8.3538085692973635E-3"/>
                  <c:y val="3.25641025641025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F2-42A2-ACDE-910CD0DE988C}"/>
                </c:ext>
              </c:extLst>
            </c:dLbl>
            <c:dLbl>
              <c:idx val="1"/>
              <c:layout>
                <c:manualLayout>
                  <c:x val="-1.2530712853946045E-2"/>
                  <c:y val="1.62820512820512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F2-42A2-ACDE-910CD0DE988C}"/>
                </c:ext>
              </c:extLst>
            </c:dLbl>
            <c:dLbl>
              <c:idx val="2"/>
              <c:layout>
                <c:manualLayout>
                  <c:x val="-1.6707617138594727E-2"/>
                  <c:y val="-1.0854700854700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0F2-42A2-ACDE-910CD0DE988C}"/>
                </c:ext>
              </c:extLst>
            </c:dLbl>
            <c:dLbl>
              <c:idx val="3"/>
              <c:layout>
                <c:manualLayout>
                  <c:x val="-1.0210092525725548E-16"/>
                  <c:y val="-3.79914529914530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0F2-42A2-ACDE-910CD0DE988C}"/>
                </c:ext>
              </c:extLst>
            </c:dLbl>
            <c:dLbl>
              <c:idx val="4"/>
              <c:layout>
                <c:manualLayout>
                  <c:x val="4.1769042846487329E-3"/>
                  <c:y val="-3.52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0F2-42A2-ACDE-910CD0DE988C}"/>
                </c:ext>
              </c:extLst>
            </c:dLbl>
            <c:dLbl>
              <c:idx val="5"/>
              <c:layout>
                <c:manualLayout>
                  <c:x val="1.531531571037844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F2-42A2-ACDE-910CD0DE988C}"/>
                </c:ext>
              </c:extLst>
            </c:dLbl>
            <c:dLbl>
              <c:idx val="6"/>
              <c:layout>
                <c:manualLayout>
                  <c:x val="1.6707617138594727E-2"/>
                  <c:y val="3.2564102564102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0F2-42A2-ACDE-910CD0DE988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DADOS!$L$22:$R$22</c:f>
              <c:numCache>
                <c:formatCode>0.0</c:formatCode>
                <c:ptCount val="7"/>
                <c:pt idx="0">
                  <c:v>0.23396964551022068</c:v>
                </c:pt>
                <c:pt idx="1">
                  <c:v>0.11294857167459585</c:v>
                </c:pt>
                <c:pt idx="2">
                  <c:v>0.61258562417927798</c:v>
                </c:pt>
                <c:pt idx="3">
                  <c:v>0.66692675363586607</c:v>
                </c:pt>
                <c:pt idx="4">
                  <c:v>0.36419429986049551</c:v>
                </c:pt>
                <c:pt idx="5">
                  <c:v>0.33911030954168636</c:v>
                </c:pt>
                <c:pt idx="6">
                  <c:v>0.36874128064231415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F2-42A2-ACDE-910CD0DE988C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F2-42A2-ACDE-910CD0DE9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'Palmares do Sul'!$AB$2:$AB$3</c:f>
              <c:strCache>
                <c:ptCount val="2"/>
                <c:pt idx="0">
                  <c:v>19%</c:v>
                </c:pt>
                <c:pt idx="1">
                  <c:v>81%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146-4DD2-AFA7-D441F2D6A721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146-4DD2-AFA7-D441F2D6A72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'Palmares do Sul'!$AB$2:$AB$3</c:f>
              <c:numCache>
                <c:formatCode>0%</c:formatCode>
                <c:ptCount val="2"/>
                <c:pt idx="0">
                  <c:v>0.18978102189781021</c:v>
                </c:pt>
                <c:pt idx="1">
                  <c:v>0.81021897810218979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46-4DD2-AFA7-D441F2D6A72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'Palmares do Sul'!$AB$4:$AB$5</c:f>
              <c:strCache>
                <c:ptCount val="2"/>
                <c:pt idx="0">
                  <c:v>12%</c:v>
                </c:pt>
                <c:pt idx="1">
                  <c:v>88%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416-4FC0-8ACA-3F2394093C1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416-4FC0-8ACA-3F2394093C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'Palmares do Sul'!$AB$4:$AB$5</c:f>
              <c:numCache>
                <c:formatCode>0%</c:formatCode>
                <c:ptCount val="2"/>
                <c:pt idx="0">
                  <c:v>0.12334801762114538</c:v>
                </c:pt>
                <c:pt idx="1">
                  <c:v>0.87665198237885467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16-4FC0-8ACA-3F2394093C1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DADOS!$T$22:$W$22</c:f>
              <c:numCache>
                <c:formatCode>General</c:formatCode>
                <c:ptCount val="4"/>
                <c:pt idx="0" formatCode="0">
                  <c:v>38</c:v>
                </c:pt>
                <c:pt idx="1">
                  <c:v>17</c:v>
                </c:pt>
                <c:pt idx="2">
                  <c:v>66</c:v>
                </c:pt>
                <c:pt idx="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2-43F1-B7A7-9522A02BD30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DADOS!$Y$22:$AB$22</c:f>
              <c:strCache>
                <c:ptCount val="4"/>
                <c:pt idx="0">
                  <c:v>11</c:v>
                </c:pt>
                <c:pt idx="1">
                  <c:v>6</c:v>
                </c:pt>
                <c:pt idx="2">
                  <c:v>4</c:v>
                </c:pt>
                <c:pt idx="3">
                  <c:v>5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DADOS!$Y$22:$AB$22</c:f>
              <c:numCache>
                <c:formatCode>0</c:formatCode>
                <c:ptCount val="4"/>
                <c:pt idx="0">
                  <c:v>11</c:v>
                </c:pt>
                <c:pt idx="1">
                  <c:v>6</c:v>
                </c:pt>
                <c:pt idx="2">
                  <c:v>4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E-4DD2-915D-5B7EE74675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F-4FE5-B264-A48317C034B2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DADOS!$C$22:$D$22</c:f>
              <c:numCache>
                <c:formatCode>0.00</c:formatCode>
                <c:ptCount val="2"/>
                <c:pt idx="0">
                  <c:v>5.7472444015681766E-2</c:v>
                </c:pt>
                <c:pt idx="1">
                  <c:v>8.1956878073382936E-2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F-4FE5-B264-A48317C034B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F-4BE5-A099-7ED487F78C1C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DADOS!$E$22:$F$22</c:f>
              <c:numCache>
                <c:formatCode>0.00</c:formatCode>
                <c:ptCount val="2"/>
                <c:pt idx="0">
                  <c:v>0.46593731398427723</c:v>
                </c:pt>
                <c:pt idx="1">
                  <c:v>0.43184970369436387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F-4BE5-A099-7ED487F78C1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DADOS!$AD$22:$AG$22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DADOS!$AD$22:$AG$22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0-4D92-859C-60A8F33F9B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3-418E-85BD-A5FD161D737D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DADOS!$I$22</c:f>
              <c:numCache>
                <c:formatCode>0.0%</c:formatCode>
                <c:ptCount val="1"/>
                <c:pt idx="0">
                  <c:v>2.6785714285714284E-2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3-418E-85BD-A5FD161D737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4.0000000000000008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'Palmares do Sul'!$AF$3:$AF$25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'Palmares do Sul'!$AD$3:$AD$25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'Palmares do Sul'!$AF$3:$AF$25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5.7472444015681766E-2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2-47F7-AD32-ABD6BAE594D3}"/>
            </c:ext>
          </c:extLst>
        </c:ser>
        <c:ser>
          <c:idx val="1"/>
          <c:order val="1"/>
          <c:tx>
            <c:strRef>
              <c:f>'Palmares do Sul'!$AG$3:$AG$25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'Palmares do Sul'!$AD$3:$AD$25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'Palmares do Sul'!$AG$3:$AG$25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0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2-47F7-AD32-ABD6BAE59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'Palmares do Sul'!$AJ$3:$AJ$25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'Palmares do Sul'!$AH$3:$AH$25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'Palmares do Sul'!$AJ$3:$AJ$25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8.1956878073382936E-2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9-441E-B4B1-38F765DC19D3}"/>
            </c:ext>
          </c:extLst>
        </c:ser>
        <c:ser>
          <c:idx val="1"/>
          <c:order val="1"/>
          <c:tx>
            <c:strRef>
              <c:f>'Palmares do Sul'!$AK$3:$AK$25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'Palmares do Sul'!$AH$3:$AH$25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'Palmares do Sul'!$AK$3:$AK$25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0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9-441E-B4B1-38F765DC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'Palmares do Sul'!$AN$3:$AN$25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'Palmares do Sul'!$AL$3:$AL$25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'Palmares do Sul'!$AN$3:$AN$25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0.46593731398427723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F-414E-9867-0239076EA7B5}"/>
            </c:ext>
          </c:extLst>
        </c:ser>
        <c:ser>
          <c:idx val="1"/>
          <c:order val="1"/>
          <c:tx>
            <c:strRef>
              <c:f>'Palmares do Sul'!$AO$3:$AO$25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'Palmares do Sul'!$AL$3:$AL$25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'Palmares do Sul'!$AO$3:$AO$25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F-414E-9867-0239076E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'Palmares do Sul'!$AR$3:$AR$25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'Palmares do Sul'!$AP$3:$AP$25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'Palmares do Sul'!$AR$3:$AR$25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0.43184970369436387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3-421B-8538-6719C284E3BD}"/>
            </c:ext>
          </c:extLst>
        </c:ser>
        <c:ser>
          <c:idx val="3"/>
          <c:order val="1"/>
          <c:tx>
            <c:strRef>
              <c:f>'Palmares do Sul'!$AS$3:$AS$25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'Palmares do Sul'!$AP$3:$AP$25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'Palmares do Sul'!$AS$3:$AS$25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3-421B-8538-6719C284E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'Palmares do Sul'!$AV$3:$AV$25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'Palmares do Sul'!$AT$3:$AT$25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'Palmares do Sul'!$AV$3:$AV$25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0.12334801762114538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2-4DE1-9536-9B2B359B68BE}"/>
            </c:ext>
          </c:extLst>
        </c:ser>
        <c:ser>
          <c:idx val="3"/>
          <c:order val="1"/>
          <c:tx>
            <c:strRef>
              <c:f>'Palmares do Sul'!$AW$3:$AW$25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'Palmares do Sul'!$AT$3:$AT$25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'Palmares do Sul'!$AW$3:$AW$25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02-4DE1-9536-9B2B359B6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'Palmares do Sul'!$AZ$3:$AZ$25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'Palmares do Sul'!$AX$3:$AX$25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'Palmares do Sul'!$AZ$3:$AZ$25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0.18978102189781021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A-40DF-8028-F3F2598E8566}"/>
            </c:ext>
          </c:extLst>
        </c:ser>
        <c:ser>
          <c:idx val="3"/>
          <c:order val="1"/>
          <c:tx>
            <c:strRef>
              <c:f>'Palmares do Sul'!$BA$3:$BA$25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'Palmares do Sul'!$AX$3:$AX$25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'Palmares do Sul'!$BA$3:$BA$25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3A-40DF-8028-F3F2598E8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'Palmares do Sul'!$BD$3:$BD$25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3%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'Palmares do Sul'!$BB$3:$BB$25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'Palmares do Sul'!$BD$3:$BD$25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2.6785714285714284E-2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4-43F1-A8D2-554D53E5ECCF}"/>
            </c:ext>
          </c:extLst>
        </c:ser>
        <c:ser>
          <c:idx val="3"/>
          <c:order val="1"/>
          <c:tx>
            <c:strRef>
              <c:f>'Palmares do Sul'!$BE$3:$BE$25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'Palmares do Sul'!$BB$3:$BB$25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'Palmares do Sul'!$BE$3:$BE$25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0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D4-43F1-A8D2-554D53E5E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'Palmares do Sul'!$BH$3:$BH$25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'Palmares do Sul'!$BF$3:$BF$25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'Palmares do Sul'!$BH$3:$BH$25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0.26478375992939102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4-410B-8940-C951BDB3D5FA}"/>
            </c:ext>
          </c:extLst>
        </c:ser>
        <c:ser>
          <c:idx val="3"/>
          <c:order val="1"/>
          <c:tx>
            <c:strRef>
              <c:f>'Palmares do Sul'!$BI$3:$BI$25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'Palmares do Sul'!$BF$3:$BF$25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'Palmares do Sul'!$BI$3:$BI$25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4-410B-8940-C951BDB3D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DADOS!$L$23:$R$23</c:f>
              <c:strCache>
                <c:ptCount val="7"/>
                <c:pt idx="0">
                  <c:v>0,3</c:v>
                </c:pt>
                <c:pt idx="1">
                  <c:v>0,2</c:v>
                </c:pt>
                <c:pt idx="2">
                  <c:v>0,7</c:v>
                </c:pt>
                <c:pt idx="3">
                  <c:v>0,7</c:v>
                </c:pt>
                <c:pt idx="4">
                  <c:v>0,7</c:v>
                </c:pt>
                <c:pt idx="5">
                  <c:v>0,6</c:v>
                </c:pt>
                <c:pt idx="6">
                  <c:v>1,0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2"/>
              <c:layout>
                <c:manualLayout>
                  <c:x val="-1.2530712853946045E-2"/>
                  <c:y val="-1.08547008547009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5B-4BDF-8FB4-686E92A4F5A4}"/>
                </c:ext>
              </c:extLst>
            </c:dLbl>
            <c:dLbl>
              <c:idx val="3"/>
              <c:layout>
                <c:manualLayout>
                  <c:x val="0"/>
                  <c:y val="-3.25641025641025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5B-4BDF-8FB4-686E92A4F5A4}"/>
                </c:ext>
              </c:extLst>
            </c:dLbl>
            <c:dLbl>
              <c:idx val="4"/>
              <c:layout>
                <c:manualLayout>
                  <c:x val="1.6707617138594779E-2"/>
                  <c:y val="-2.44230769230769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5B-4BDF-8FB4-686E92A4F5A4}"/>
                </c:ext>
              </c:extLst>
            </c:dLbl>
            <c:dLbl>
              <c:idx val="5"/>
              <c:layout>
                <c:manualLayout>
                  <c:x val="1.2530712853945995E-2"/>
                  <c:y val="2.713675213675213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5B-4BDF-8FB4-686E92A4F5A4}"/>
                </c:ext>
              </c:extLst>
            </c:dLbl>
            <c:dLbl>
              <c:idx val="6"/>
              <c:layout>
                <c:manualLayout>
                  <c:x val="4.8730549987567956E-2"/>
                  <c:y val="-2.713675213675238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D5B-4BDF-8FB4-686E92A4F5A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DADOS!$L$23:$R$23</c:f>
              <c:numCache>
                <c:formatCode>0.0</c:formatCode>
                <c:ptCount val="7"/>
                <c:pt idx="0">
                  <c:v>0.29770019916882134</c:v>
                </c:pt>
                <c:pt idx="1">
                  <c:v>0.20977948724612444</c:v>
                </c:pt>
                <c:pt idx="2">
                  <c:v>0.74637276265514729</c:v>
                </c:pt>
                <c:pt idx="3">
                  <c:v>0.67267863833473773</c:v>
                </c:pt>
                <c:pt idx="4">
                  <c:v>0.70783591288401981</c:v>
                </c:pt>
                <c:pt idx="5">
                  <c:v>0.6408976370465459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5B-4BDF-8FB4-686E92A4F5A4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5B-4BDF-8FB4-686E92A4F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'Santo A. da Patrulha'!$AB$2:$AB$3</c:f>
              <c:strCache>
                <c:ptCount val="2"/>
                <c:pt idx="0">
                  <c:v>36%</c:v>
                </c:pt>
                <c:pt idx="1">
                  <c:v>64%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2F0-41C5-8FD6-0AFC49247BDA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2F0-41C5-8FD6-0AFC49247B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'Santo A. da Patrulha'!$AB$2:$AB$3</c:f>
              <c:numCache>
                <c:formatCode>0%</c:formatCode>
                <c:ptCount val="2"/>
                <c:pt idx="0">
                  <c:v>0.35867446393762181</c:v>
                </c:pt>
                <c:pt idx="1">
                  <c:v>0.64132553606237819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F0-41C5-8FD6-0AFC49247BD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'Santo A. da Patrulha'!$AB$4:$AB$5</c:f>
              <c:strCache>
                <c:ptCount val="2"/>
                <c:pt idx="0">
                  <c:v>24%</c:v>
                </c:pt>
                <c:pt idx="1">
                  <c:v>76%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AC5-469B-84BA-78F616B91F2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AC5-469B-84BA-78F616B91F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'Santo A. da Patrulha'!$AB$4:$AB$5</c:f>
              <c:numCache>
                <c:formatCode>0%</c:formatCode>
                <c:ptCount val="2"/>
                <c:pt idx="0">
                  <c:v>0.23973509933774834</c:v>
                </c:pt>
                <c:pt idx="1">
                  <c:v>0.76026490066225172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C5-469B-84BA-78F616B91F2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DADOS!$T$23:$W$23</c:f>
              <c:numCache>
                <c:formatCode>General</c:formatCode>
                <c:ptCount val="4"/>
                <c:pt idx="0" formatCode="0">
                  <c:v>131</c:v>
                </c:pt>
                <c:pt idx="1">
                  <c:v>105</c:v>
                </c:pt>
                <c:pt idx="2">
                  <c:v>125</c:v>
                </c:pt>
                <c:pt idx="3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1-47B4-8638-59BD348256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DADOS!$Y$23:$AB$23</c:f>
              <c:strCache>
                <c:ptCount val="4"/>
                <c:pt idx="0">
                  <c:v>57</c:v>
                </c:pt>
                <c:pt idx="1">
                  <c:v>58</c:v>
                </c:pt>
                <c:pt idx="2">
                  <c:v>37</c:v>
                </c:pt>
                <c:pt idx="3">
                  <c:v>32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DADOS!$Y$23:$AB$23</c:f>
              <c:numCache>
                <c:formatCode>0</c:formatCode>
                <c:ptCount val="4"/>
                <c:pt idx="0">
                  <c:v>57</c:v>
                </c:pt>
                <c:pt idx="1">
                  <c:v>58</c:v>
                </c:pt>
                <c:pt idx="2">
                  <c:v>37</c:v>
                </c:pt>
                <c:pt idx="3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0-4ABD-8F0A-358378BB45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D-4706-9292-75E51BD51C63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DADOS!$C$23:$D$23</c:f>
              <c:numCache>
                <c:formatCode>0.00</c:formatCode>
                <c:ptCount val="2"/>
                <c:pt idx="0">
                  <c:v>7.3127255430405755E-2</c:v>
                </c:pt>
                <c:pt idx="1">
                  <c:v>0.15221858588933707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BD-4706-9292-75E51BD51C6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4-4A70-B628-B9A031D77D08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DADOS!$E$23:$F$23</c:f>
              <c:numCache>
                <c:formatCode>0.00</c:formatCode>
                <c:ptCount val="2"/>
                <c:pt idx="0">
                  <c:v>0.30503357928152675</c:v>
                </c:pt>
                <c:pt idx="1">
                  <c:v>0.4243920356588583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4-4A70-B628-B9A031D77D0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DADOS!$AD$23:$AG$23</c:f>
              <c:strCache>
                <c:ptCount val="4"/>
                <c:pt idx="0">
                  <c:v>6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DADOS!$AD$23:$AG$23</c:f>
              <c:numCache>
                <c:formatCode>0</c:formatCode>
                <c:ptCount val="4"/>
                <c:pt idx="0">
                  <c:v>6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8-4560-B95B-25C7884B9FC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9-49F2-87C3-3C38345D925A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DADOS!$I$23</c:f>
              <c:numCache>
                <c:formatCode>0.0%</c:formatCode>
                <c:ptCount val="1"/>
                <c:pt idx="0">
                  <c:v>5.70902394106814E-2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9-49F2-87C3-3C38345D925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6.0000000000000012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'Santo A. da Patrulha'!$AF$3:$AF$25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'Santo A. da Patrulha'!$AD$3:$AD$25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'Santo A. da Patrulha'!$AF$3:$AF$25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7.3127255430405755E-2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9-41EA-A3B6-A996557BDCC3}"/>
            </c:ext>
          </c:extLst>
        </c:ser>
        <c:ser>
          <c:idx val="1"/>
          <c:order val="1"/>
          <c:tx>
            <c:strRef>
              <c:f>'Santo A. da Patrulha'!$AG$3:$AG$25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'Santo A. da Patrulha'!$AD$3:$AD$25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'Santo A. da Patrulha'!$AG$3:$AG$25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0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9-41EA-A3B6-A996557BD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'Santo A. da Patrulha'!$AJ$3:$AJ$25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'Santo A. da Patrulha'!$AH$3:$AH$25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'Santo A. da Patrulha'!$AJ$3:$AJ$25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0.15221858588933707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0-482F-B483-56812BEEC0DE}"/>
            </c:ext>
          </c:extLst>
        </c:ser>
        <c:ser>
          <c:idx val="1"/>
          <c:order val="1"/>
          <c:tx>
            <c:strRef>
              <c:f>'Santo A. da Patrulha'!$AK$3:$AK$25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'Santo A. da Patrulha'!$AH$3:$AH$25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'Santo A. da Patrulha'!$AK$3:$AK$25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0-482F-B483-56812BEEC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'Santo A. da Patrulha'!$AN$3:$AN$25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'Santo A. da Patrulha'!$AL$3:$AL$25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'Santo A. da Patrulha'!$AN$3:$AN$25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0.30503357928152675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2-4C70-AC87-6C4F7E9B7BDB}"/>
            </c:ext>
          </c:extLst>
        </c:ser>
        <c:ser>
          <c:idx val="1"/>
          <c:order val="1"/>
          <c:tx>
            <c:strRef>
              <c:f>'Santo A. da Patrulha'!$AO$3:$AO$25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'Santo A. da Patrulha'!$AL$3:$AL$25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'Santo A. da Patrulha'!$AO$3:$AO$25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E2-4C70-AC87-6C4F7E9B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'Santo A. da Patrulha'!$AR$3:$AR$25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'Santo A. da Patrulha'!$AP$3:$AP$25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'Santo A. da Patrulha'!$AR$3:$AR$25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0.4243920356588583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4-4DF9-846C-BE3D3945E862}"/>
            </c:ext>
          </c:extLst>
        </c:ser>
        <c:ser>
          <c:idx val="3"/>
          <c:order val="1"/>
          <c:tx>
            <c:strRef>
              <c:f>'Santo A. da Patrulha'!$AS$3:$AS$25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'Santo A. da Patrulha'!$AP$3:$AP$25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'Santo A. da Patrulha'!$AS$3:$AS$25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4-4DF9-846C-BE3D3945E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'Santo A. da Patrulha'!$AV$3:$AV$25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'Santo A. da Patrulha'!$AT$3:$AT$25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'Santo A. da Patrulha'!$AV$3:$AV$25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0.23973509933774834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E-43B4-9E11-A0DF418176EE}"/>
            </c:ext>
          </c:extLst>
        </c:ser>
        <c:ser>
          <c:idx val="3"/>
          <c:order val="1"/>
          <c:tx>
            <c:strRef>
              <c:f>'Santo A. da Patrulha'!$AW$3:$AW$25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'Santo A. da Patrulha'!$AT$3:$AT$25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'Santo A. da Patrulha'!$AW$3:$AW$25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E-43B4-9E11-A0DF41817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'Santo A. da Patrulha'!$AZ$3:$AZ$25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'Santo A. da Patrulha'!$AX$3:$AX$25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'Santo A. da Patrulha'!$AZ$3:$AZ$25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0.35867446393762181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3-4D8A-BE11-2E0A84DE755B}"/>
            </c:ext>
          </c:extLst>
        </c:ser>
        <c:ser>
          <c:idx val="3"/>
          <c:order val="1"/>
          <c:tx>
            <c:strRef>
              <c:f>'Santo A. da Patrulha'!$BA$3:$BA$25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'Santo A. da Patrulha'!$AX$3:$AX$25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'Santo A. da Patrulha'!$BA$3:$BA$25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0.43518518518518517</c:v>
                </c:pt>
                <c:pt idx="4">
                  <c:v>0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3-4D8A-BE11-2E0A84DE7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'Santo A. da Patrulha'!$BD$3:$BD$25</c:f>
              <c:strCache>
                <c:ptCount val="23"/>
                <c:pt idx="0">
                  <c:v>6%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'Santo A. da Patrulha'!$BB$3:$BB$25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'Santo A. da Patrulha'!$BD$3:$BD$25</c:f>
              <c:numCache>
                <c:formatCode>0%</c:formatCode>
                <c:ptCount val="23"/>
                <c:pt idx="0">
                  <c:v>5.70902394106814E-2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F-47C8-91AB-79909BE4260B}"/>
            </c:ext>
          </c:extLst>
        </c:ser>
        <c:ser>
          <c:idx val="3"/>
          <c:order val="1"/>
          <c:tx>
            <c:strRef>
              <c:f>'Santo A. da Patrulha'!$BE$3:$BE$25</c:f>
              <c:strCache>
                <c:ptCount val="23"/>
                <c:pt idx="0">
                  <c:v>6%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'Santo A. da Patrulha'!$BB$3:$BB$25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'Santo A. da Patrulha'!$BE$3:$BE$25</c:f>
              <c:numCache>
                <c:formatCode>0.0%</c:formatCode>
                <c:ptCount val="23"/>
                <c:pt idx="0">
                  <c:v>0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F-47C8-91AB-79909BE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'Santo A. da Patrulha'!$BH$3:$BH$25</c:f>
              <c:strCache>
                <c:ptCount val="23"/>
                <c:pt idx="0">
                  <c:v>0,72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'Santo A. da Patrulha'!$BF$3:$BF$25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'Santo A. da Patrulha'!$BH$3:$BH$25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C-4D30-80BE-2EE6B6962346}"/>
            </c:ext>
          </c:extLst>
        </c:ser>
        <c:ser>
          <c:idx val="3"/>
          <c:order val="1"/>
          <c:tx>
            <c:strRef>
              <c:f>'Santo A. da Patrulha'!$BI$3:$BI$25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'Santo A. da Patrulha'!$BF$3:$BF$25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'Santo A. da Patrulha'!$BI$3:$BI$25</c:f>
              <c:numCache>
                <c:formatCode>0.00</c:formatCode>
                <c:ptCount val="23"/>
                <c:pt idx="0">
                  <c:v>0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EC-4D30-80BE-2EE6B6962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DADOS!$L$24:$R$24</c:f>
              <c:strCache>
                <c:ptCount val="7"/>
                <c:pt idx="0">
                  <c:v>0,4</c:v>
                </c:pt>
                <c:pt idx="1">
                  <c:v>0,4</c:v>
                </c:pt>
                <c:pt idx="2">
                  <c:v>0,7</c:v>
                </c:pt>
                <c:pt idx="3">
                  <c:v>0,5</c:v>
                </c:pt>
                <c:pt idx="4">
                  <c:v>0,9</c:v>
                </c:pt>
                <c:pt idx="5">
                  <c:v>0,8</c:v>
                </c:pt>
                <c:pt idx="6">
                  <c:v>0,3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4"/>
              <c:layout>
                <c:manualLayout>
                  <c:x val="3.2022932848973173E-2"/>
                  <c:y val="-3.79914529914528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59-48F7-9885-8ACFD6391900}"/>
                </c:ext>
              </c:extLst>
            </c:dLbl>
            <c:dLbl>
              <c:idx val="5"/>
              <c:layout>
                <c:manualLayout>
                  <c:x val="1.8099918566810955E-2"/>
                  <c:y val="-1.89957264957264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59-48F7-9885-8ACFD639190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DADOS!$L$24:$R$24</c:f>
              <c:numCache>
                <c:formatCode>0.0</c:formatCode>
                <c:ptCount val="7"/>
                <c:pt idx="0">
                  <c:v>0.41440443192685966</c:v>
                </c:pt>
                <c:pt idx="1">
                  <c:v>0.42190718095399077</c:v>
                </c:pt>
                <c:pt idx="2">
                  <c:v>0.715223551287127</c:v>
                </c:pt>
                <c:pt idx="3">
                  <c:v>0.45743146742751128</c:v>
                </c:pt>
                <c:pt idx="4">
                  <c:v>0.87754557524988031</c:v>
                </c:pt>
                <c:pt idx="5">
                  <c:v>0.77761085581870315</c:v>
                </c:pt>
                <c:pt idx="6">
                  <c:v>0.25398739799850562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59-48F7-9885-8ACFD6391900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59-48F7-9885-8ACFD6391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Tavares!$AB$2:$AB$3</c:f>
              <c:strCache>
                <c:ptCount val="2"/>
                <c:pt idx="0">
                  <c:v>44%</c:v>
                </c:pt>
                <c:pt idx="1">
                  <c:v>56%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2C5-42DF-95EC-D478BAB9157E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2C5-42DF-95EC-D478BAB915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Tavares!$AB$2:$AB$3</c:f>
              <c:numCache>
                <c:formatCode>0%</c:formatCode>
                <c:ptCount val="2"/>
                <c:pt idx="0">
                  <c:v>0.43518518518518517</c:v>
                </c:pt>
                <c:pt idx="1">
                  <c:v>0.56481481481481488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C5-42DF-95EC-D478BAB9157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Tavares!$AB$4:$AB$5</c:f>
              <c:strCache>
                <c:ptCount val="2"/>
                <c:pt idx="0">
                  <c:v>30%</c:v>
                </c:pt>
                <c:pt idx="1">
                  <c:v>70%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415-419C-BB95-3A4E9106377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415-419C-BB95-3A4E910637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Tavares!$AB$4:$AB$5</c:f>
              <c:numCache>
                <c:formatCode>0%</c:formatCode>
                <c:ptCount val="2"/>
                <c:pt idx="0">
                  <c:v>0.29721362229102166</c:v>
                </c:pt>
                <c:pt idx="1">
                  <c:v>0.70278637770897834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15-419C-BB95-3A4E9106377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DADOS!$T$24:$W$24</c:f>
              <c:numCache>
                <c:formatCode>General</c:formatCode>
                <c:ptCount val="4"/>
                <c:pt idx="0" formatCode="0">
                  <c:v>36</c:v>
                </c:pt>
                <c:pt idx="1">
                  <c:v>25</c:v>
                </c:pt>
                <c:pt idx="2">
                  <c:v>26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A-4E28-A94D-A1DCB5E7F5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DADOS!$Y$24:$AB$24</c:f>
              <c:strCache>
                <c:ptCount val="4"/>
                <c:pt idx="0">
                  <c:v>21</c:v>
                </c:pt>
                <c:pt idx="1">
                  <c:v>12</c:v>
                </c:pt>
                <c:pt idx="2">
                  <c:v>14</c:v>
                </c:pt>
                <c:pt idx="3">
                  <c:v>0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DADOS!$Y$24:$AB$24</c:f>
              <c:numCache>
                <c:formatCode>0</c:formatCode>
                <c:ptCount val="4"/>
                <c:pt idx="0">
                  <c:v>21</c:v>
                </c:pt>
                <c:pt idx="1">
                  <c:v>12</c:v>
                </c:pt>
                <c:pt idx="2">
                  <c:v>14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D-4C58-A1B0-96F777A8C0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B-4B99-BB32-868C4906B540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DADOS!$C$24:$D$24</c:f>
              <c:numCache>
                <c:formatCode>0.00</c:formatCode>
                <c:ptCount val="2"/>
                <c:pt idx="0">
                  <c:v>0.10179455314311889</c:v>
                </c:pt>
                <c:pt idx="1">
                  <c:v>0.30614105937833819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B-4B99-BB32-868C4906B5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3-426D-B2B1-A462EFB0D201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DADOS!$E$24:$F$24</c:f>
              <c:numCache>
                <c:formatCode>0.00</c:formatCode>
                <c:ptCount val="2"/>
                <c:pt idx="0">
                  <c:v>0.34249625692945213</c:v>
                </c:pt>
                <c:pt idx="1">
                  <c:v>0.7034730726140539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3-426D-B2B1-A462EFB0D20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DADOS!$AD$24:$AG$24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DADOS!$AD$24:$AG$24</c:f>
              <c:numCache>
                <c:formatCode>0</c:formatCode>
                <c:ptCount val="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D-4CB0-BB2B-D4F51C87E8F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5-4F27-B4C4-E75B7ED02A4A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DADOS!$I$24</c:f>
              <c:numCache>
                <c:formatCode>0.0%</c:formatCode>
                <c:ptCount val="1"/>
                <c:pt idx="0">
                  <c:v>1.0416666666666666E-2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D5-4F27-B4C4-E75B7ED02A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3.0000000000000006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Tavares!$AF$3:$AF$25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Tavares!$AD$3:$AD$25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Tavares!$AF$3:$AF$25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0.10179455314311889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DC7-9B8F-6B9D948B95EB}"/>
            </c:ext>
          </c:extLst>
        </c:ser>
        <c:ser>
          <c:idx val="1"/>
          <c:order val="1"/>
          <c:tx>
            <c:strRef>
              <c:f>Tavares!$AG$3:$AG$25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Tavares!$AD$3:$AD$25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Tavares!$AG$3:$AG$25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7.0255251911473068E-2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DC7-9B8F-6B9D948B9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Tavares!$AJ$3:$AJ$25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Tavares!$AH$3:$AH$25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Tavares!$AJ$3:$AJ$25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0.30614105937833819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7-478A-9373-46B98D063709}"/>
            </c:ext>
          </c:extLst>
        </c:ser>
        <c:ser>
          <c:idx val="1"/>
          <c:order val="1"/>
          <c:tx>
            <c:strRef>
              <c:f>Tavares!$AK$3:$AK$25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Tavares!$AH$3:$AH$25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Tavares!$AK$3:$AK$25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0.14114172800903307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C7-478A-9373-46B98D06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Tavares!$AN$3:$AN$25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Tavares!$AL$3:$AL$25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Tavares!$AN$3:$AN$25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0.34249625692945213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E-4AFE-94C0-A57DEAD47A28}"/>
            </c:ext>
          </c:extLst>
        </c:ser>
        <c:ser>
          <c:idx val="1"/>
          <c:order val="1"/>
          <c:tx>
            <c:strRef>
              <c:f>Tavares!$AO$3:$AO$25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Tavares!$AL$3:$AL$25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Tavares!$AO$3:$AO$25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</c:v>
                </c:pt>
                <c:pt idx="16">
                  <c:v>0.33073388107505919</c:v>
                </c:pt>
                <c:pt idx="17">
                  <c:v>0.30885799425232502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E-4AFE-94C0-A57DEAD47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Tavares!$AR$3:$AR$25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Tavares!$AP$3:$AP$25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Tavares!$AR$3:$AR$25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0.7034730726140539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D-43C9-81B3-7F9F3CED7DB7}"/>
            </c:ext>
          </c:extLst>
        </c:ser>
        <c:ser>
          <c:idx val="3"/>
          <c:order val="1"/>
          <c:tx>
            <c:strRef>
              <c:f>Tavares!$AS$3:$AS$25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Tavares!$AP$3:$AP$25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Tavares!$AS$3:$AS$25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0.31960458602045472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FD-43C9-81B3-7F9F3CED7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Tavares!$AV$3:$AV$25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Tavares!$AT$3:$AT$25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Tavares!$AV$3:$AV$25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0.29721362229102166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8-4E0B-BF83-122D182007EA}"/>
            </c:ext>
          </c:extLst>
        </c:ser>
        <c:ser>
          <c:idx val="3"/>
          <c:order val="1"/>
          <c:tx>
            <c:strRef>
              <c:f>Tavares!$AW$3:$AW$25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Tavares!$AT$3:$AT$25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Tavares!$AW$3:$AW$25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0.22746781115879827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C8-4E0B-BF83-122D18200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Tavares!$AZ$3:$AZ$25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Tavares!$AX$3:$AX$25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Tavares!$AZ$3:$AZ$25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0.43518518518518517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7-4B4B-9B8E-70EFA7CBBDEA}"/>
            </c:ext>
          </c:extLst>
        </c:ser>
        <c:ser>
          <c:idx val="3"/>
          <c:order val="1"/>
          <c:tx>
            <c:strRef>
              <c:f>Tavares!$BA$3:$BA$25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Tavares!$AX$3:$AX$25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Tavares!$BA$3:$BA$25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0.44161358811040341</c:v>
                </c:pt>
                <c:pt idx="3">
                  <c:v>0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67-4B4B-9B8E-70EFA7CBB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Tavares!$BD$3:$BD$25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Tavares!$BB$3:$BB$25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Tavares!$BD$3:$BD$25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4-40C3-93EB-20082A7E4010}"/>
            </c:ext>
          </c:extLst>
        </c:ser>
        <c:ser>
          <c:idx val="3"/>
          <c:order val="1"/>
          <c:tx>
            <c:strRef>
              <c:f>Tavares!$BE$3:$BE$25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3,0%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Tavares!$BB$3:$BB$25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Tavares!$BE$3:$BE$25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2.9874213836477988E-2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4-40C3-93EB-20082A7E4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Tavares!$BH$3:$BH$25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Tavares!$BF$3:$BF$25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Tavares!$BH$3:$BH$25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0.18238190771475468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2A-4F3D-9075-278A1471D817}"/>
            </c:ext>
          </c:extLst>
        </c:ser>
        <c:ser>
          <c:idx val="3"/>
          <c:order val="1"/>
          <c:tx>
            <c:strRef>
              <c:f>Tavares!$BI$3:$BI$25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Tavares!$BF$3:$BF$25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Tavares!$BI$3:$BI$25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0.36099711202310381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2A-4F3D-9075-278A1471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strRef>
              <c:f>DADOS!$L$25:$R$25</c:f>
              <c:strCache>
                <c:ptCount val="7"/>
                <c:pt idx="0">
                  <c:v>0,3</c:v>
                </c:pt>
                <c:pt idx="1">
                  <c:v>0,2</c:v>
                </c:pt>
                <c:pt idx="2">
                  <c:v>0,7</c:v>
                </c:pt>
                <c:pt idx="3">
                  <c:v>0,8</c:v>
                </c:pt>
                <c:pt idx="4">
                  <c:v>0,7</c:v>
                </c:pt>
                <c:pt idx="5">
                  <c:v>0,8</c:v>
                </c:pt>
                <c:pt idx="6">
                  <c:v>0,5</c:v>
                </c:pt>
              </c:strCache>
            </c:strRef>
          </c:tx>
          <c:spPr>
            <a:ln w="25400">
              <a:noFill/>
            </a:ln>
          </c:spPr>
          <c:dLbls>
            <c:dLbl>
              <c:idx val="2"/>
              <c:layout>
                <c:manualLayout>
                  <c:x val="-1.9492219995027284E-2"/>
                  <c:y val="-1.6282051282051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68-4027-9CE0-636235FEAA01}"/>
                </c:ext>
              </c:extLst>
            </c:dLbl>
            <c:dLbl>
              <c:idx val="3"/>
              <c:layout>
                <c:manualLayout>
                  <c:x val="0"/>
                  <c:y val="-4.07051282051283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68-4027-9CE0-636235FEAA01}"/>
                </c:ext>
              </c:extLst>
            </c:dLbl>
            <c:dLbl>
              <c:idx val="4"/>
              <c:layout>
                <c:manualLayout>
                  <c:x val="1.3923014282162273E-3"/>
                  <c:y val="-1.89957264957265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68-4027-9CE0-636235FEAA01}"/>
                </c:ext>
              </c:extLst>
            </c:dLbl>
            <c:dLbl>
              <c:idx val="5"/>
              <c:layout>
                <c:manualLayout>
                  <c:x val="1.5315315710378448E-2"/>
                  <c:y val="-1.35683760683760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68-4027-9CE0-636235FEAA0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DADOS!$L$25:$R$25</c:f>
              <c:numCache>
                <c:formatCode>0.0</c:formatCode>
                <c:ptCount val="7"/>
                <c:pt idx="0">
                  <c:v>0.2860083065281423</c:v>
                </c:pt>
                <c:pt idx="1">
                  <c:v>0.1945139560834733</c:v>
                </c:pt>
                <c:pt idx="2">
                  <c:v>0.74319286421318398</c:v>
                </c:pt>
                <c:pt idx="3">
                  <c:v>0.75349818210356401</c:v>
                </c:pt>
                <c:pt idx="4">
                  <c:v>0.67161582183041402</c:v>
                </c:pt>
                <c:pt idx="5">
                  <c:v>0.78909745065326597</c:v>
                </c:pt>
                <c:pt idx="6">
                  <c:v>0.50272923623062626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68-4027-9CE0-636235FEAA01}"/>
            </c:ext>
          </c:extLst>
        </c:ser>
        <c:ser>
          <c:idx val="1"/>
          <c:order val="1"/>
          <c:tx>
            <c:strRef>
              <c:f>DADOS!$L$26:$R$26</c:f>
              <c:strCache>
                <c:ptCount val="7"/>
                <c:pt idx="0">
                  <c:v>0,4</c:v>
                </c:pt>
                <c:pt idx="1">
                  <c:v>0,3</c:v>
                </c:pt>
                <c:pt idx="2">
                  <c:v>0,6</c:v>
                </c:pt>
                <c:pt idx="3">
                  <c:v>0,5</c:v>
                </c:pt>
                <c:pt idx="4">
                  <c:v>0,7</c:v>
                </c:pt>
                <c:pt idx="5">
                  <c:v>0,6</c:v>
                </c:pt>
                <c:pt idx="6">
                  <c:v>0,6</c:v>
                </c:pt>
              </c:strCache>
            </c:strRef>
          </c:tx>
          <c:spPr>
            <a:solidFill>
              <a:srgbClr val="FFFFFF">
                <a:alpha val="20000"/>
              </a:srgbClr>
            </a:solidFill>
            <a:ln w="38100">
              <a:solidFill>
                <a:schemeClr val="bg1">
                  <a:lumMod val="50000"/>
                </a:schemeClr>
              </a:solidFill>
              <a:prstDash val="sysDash"/>
            </a:ln>
          </c:spPr>
          <c:cat>
            <c:strRef>
              <c:f>DADOS!$L$2:$R$2</c:f>
              <c:strCache>
                <c:ptCount val="7"/>
                <c:pt idx="0">
                  <c:v>Positivos por mil por dia TOTAL</c:v>
                </c:pt>
                <c:pt idx="1">
                  <c:v>Positivos por mil por dia 4 Sem.</c:v>
                </c:pt>
                <c:pt idx="2">
                  <c:v>Deficiência de Testes por mil por dia TOTAL</c:v>
                </c:pt>
                <c:pt idx="3">
                  <c:v>Deficiência de Testes por mil por dia 4 Sem.</c:v>
                </c:pt>
                <c:pt idx="4">
                  <c:v>Positivos x Testes TOTAL</c:v>
                </c:pt>
                <c:pt idx="5">
                  <c:v>Positivos x Testes 4 Sem.</c:v>
                </c:pt>
                <c:pt idx="6">
                  <c:v>Óbitos por Mil</c:v>
                </c:pt>
              </c:strCache>
            </c:strRef>
          </c:cat>
          <c:val>
            <c:numRef>
              <c:f>DADOS!$L$26:$R$26</c:f>
              <c:numCache>
                <c:formatCode>0.0</c:formatCode>
                <c:ptCount val="7"/>
                <c:pt idx="0">
                  <c:v>0.42863253917788369</c:v>
                </c:pt>
                <c:pt idx="1">
                  <c:v>0.28654654469875968</c:v>
                </c:pt>
                <c:pt idx="2">
                  <c:v>0.60921467064035095</c:v>
                </c:pt>
                <c:pt idx="3">
                  <c:v>0.54440167701555087</c:v>
                </c:pt>
                <c:pt idx="4">
                  <c:v>0.66144881824909885</c:v>
                </c:pt>
                <c:pt idx="5">
                  <c:v>0.62894556507957178</c:v>
                </c:pt>
                <c:pt idx="6">
                  <c:v>0.57168444067666835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68-4027-9CE0-636235FEA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2368"/>
        <c:axId val="91107136"/>
      </c:radarChart>
      <c:catAx>
        <c:axId val="897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050"/>
            </a:pPr>
            <a:endParaRPr lang="pt-BR"/>
          </a:p>
        </c:txPr>
        <c:crossAx val="91107136"/>
        <c:crosses val="autoZero"/>
        <c:auto val="1"/>
        <c:lblAlgn val="ctr"/>
        <c:lblOffset val="100"/>
        <c:noMultiLvlLbl val="0"/>
      </c:catAx>
      <c:valAx>
        <c:axId val="91107136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9732368"/>
        <c:crosses val="autoZero"/>
        <c:crossBetween val="between"/>
        <c:majorUnit val="0.2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>
          <a:latin typeface="Poppins SemiBold" panose="00000700000000000000" pitchFamily="2" charset="0"/>
          <a:cs typeface="Poppins SemiBold" panose="00000700000000000000" pitchFamily="2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4 SEMANAS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Tramandaí!$AB$2:$AB$3</c:f>
              <c:strCache>
                <c:ptCount val="2"/>
                <c:pt idx="0">
                  <c:v>44%</c:v>
                </c:pt>
                <c:pt idx="1">
                  <c:v>56%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21B-46A3-9350-3D8C8799DDDA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21B-46A3-9350-3D8C8799DD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Tramandaí!$AB$2:$AB$3</c:f>
              <c:numCache>
                <c:formatCode>0%</c:formatCode>
                <c:ptCount val="2"/>
                <c:pt idx="0">
                  <c:v>0.44161358811040341</c:v>
                </c:pt>
                <c:pt idx="1">
                  <c:v>0.55838641188959659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1B-46A3-9350-3D8C8799DDD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Positivos sobre Testes TOTAL</a:t>
            </a:r>
            <a:endParaRPr lang="en-US" sz="14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47134737713965713"/>
          <c:y val="0.19418680423567744"/>
          <c:w val="0.46550171809677737"/>
          <c:h val="0.74552588832271549"/>
        </c:manualLayout>
      </c:layout>
      <c:doughnutChart>
        <c:varyColors val="1"/>
        <c:ser>
          <c:idx val="0"/>
          <c:order val="0"/>
          <c:tx>
            <c:strRef>
              <c:f>Tramandaí!$AB$4:$AB$5</c:f>
              <c:strCache>
                <c:ptCount val="2"/>
                <c:pt idx="0">
                  <c:v>23%</c:v>
                </c:pt>
                <c:pt idx="1">
                  <c:v>77%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A89-4E25-8239-364626F4CA59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A89-4E25-8239-364626F4CA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DADOS!$AL$1:$AM$1</c:f>
              <c:strCache>
                <c:ptCount val="2"/>
                <c:pt idx="0">
                  <c:v>POSITIVOS</c:v>
                </c:pt>
                <c:pt idx="1">
                  <c:v>NEGATIVOS</c:v>
                </c:pt>
              </c:strCache>
            </c:strRef>
          </c:cat>
          <c:val>
            <c:numRef>
              <c:f>Tramandaí!$AB$4:$AB$5</c:f>
              <c:numCache>
                <c:formatCode>0%</c:formatCode>
                <c:ptCount val="2"/>
                <c:pt idx="0">
                  <c:v>0.22746781115879827</c:v>
                </c:pt>
                <c:pt idx="1">
                  <c:v>0.77253218884120178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89-4E25-8239-364626F4CA5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0585119875905767E-2"/>
          <c:y val="0.4030165625848493"/>
          <c:w val="0.3606915519694584"/>
          <c:h val="0.26293239207168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Testagem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DADOS!$T$25:$W$25</c:f>
              <c:numCache>
                <c:formatCode>General</c:formatCode>
                <c:ptCount val="4"/>
                <c:pt idx="0" formatCode="0">
                  <c:v>93</c:v>
                </c:pt>
                <c:pt idx="1">
                  <c:v>71</c:v>
                </c:pt>
                <c:pt idx="2">
                  <c:v>112</c:v>
                </c:pt>
                <c:pt idx="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9-4EA0-AFA8-3F884524798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Positivos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DADOS!$Y$25:$AB$25</c:f>
              <c:strCache>
                <c:ptCount val="4"/>
                <c:pt idx="0">
                  <c:v>59</c:v>
                </c:pt>
                <c:pt idx="1">
                  <c:v>42</c:v>
                </c:pt>
                <c:pt idx="2">
                  <c:v>56</c:v>
                </c:pt>
                <c:pt idx="3">
                  <c:v>51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DADOS!$Y$25:$AB$25</c:f>
              <c:numCache>
                <c:formatCode>0</c:formatCode>
                <c:ptCount val="4"/>
                <c:pt idx="0">
                  <c:v>59</c:v>
                </c:pt>
                <c:pt idx="1">
                  <c:v>42</c:v>
                </c:pt>
                <c:pt idx="2">
                  <c:v>56</c:v>
                </c:pt>
                <c:pt idx="3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3-4FEE-B929-53CE1BBD946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Positivos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DADOS!$C$26:$D$26</c:f>
              <c:numCache>
                <c:formatCode>0.00</c:formatCode>
                <c:ptCount val="2"/>
                <c:pt idx="0">
                  <c:v>0.10528955393969817</c:v>
                </c:pt>
                <c:pt idx="1">
                  <c:v>0.20792171054525602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8-4679-8435-E176BD363C5E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DADOS!$C$25:$D$25</c:f>
              <c:numCache>
                <c:formatCode>0.00</c:formatCode>
                <c:ptCount val="2"/>
                <c:pt idx="0">
                  <c:v>7.0255251911473068E-2</c:v>
                </c:pt>
                <c:pt idx="1">
                  <c:v>0.14114172800903307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38-4679-8435-E176BD363C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Testes por mil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DADOS!$E$26:$F$26</c:f>
              <c:numCache>
                <c:formatCode>0.00</c:formatCode>
                <c:ptCount val="2"/>
                <c:pt idx="0">
                  <c:v>0.46999150798305711</c:v>
                </c:pt>
                <c:pt idx="1">
                  <c:v>0.59071091098498374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F-4424-B261-84908E2D1F65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DADOS!$E$25:$F$25</c:f>
              <c:numCache>
                <c:formatCode>0.00</c:formatCode>
                <c:ptCount val="2"/>
                <c:pt idx="0">
                  <c:v>0.30885799425232502</c:v>
                </c:pt>
                <c:pt idx="1">
                  <c:v>0.31960458602045472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F-4424-B261-84908E2D1F6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Evolução Óbitos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DADOS!$AD$25:$AG$25</c:f>
              <c:strCache>
                <c:ptCount val="4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DADOS!$T$2:$W$2</c:f>
              <c:strCache>
                <c:ptCount val="4"/>
                <c:pt idx="0">
                  <c:v>Sem. 4</c:v>
                </c:pt>
                <c:pt idx="1">
                  <c:v>Sem. 3</c:v>
                </c:pt>
                <c:pt idx="2">
                  <c:v>Sem. 2</c:v>
                </c:pt>
                <c:pt idx="3">
                  <c:v>Sem. 1 (ATUAL)</c:v>
                </c:pt>
              </c:strCache>
            </c:strRef>
          </c:cat>
          <c:val>
            <c:numRef>
              <c:f>DADOS!$AD$25:$AG$25</c:f>
              <c:numCache>
                <c:formatCode>0</c:formatCode>
                <c:ptCount val="4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8-426F-9DC8-9C377800E1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 sz="1400">
                <a:latin typeface="Poppins Medium" panose="00000600000000000000" pitchFamily="2" charset="0"/>
                <a:cs typeface="Poppins Medium" panose="00000600000000000000" pitchFamily="2" charset="0"/>
              </a:rPr>
              <a:t>Letalidade Aparente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DADOS!$B$26</c:f>
              <c:strCache>
                <c:ptCount val="1"/>
                <c:pt idx="0">
                  <c:v>LITORAL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DADOS!$I$26</c:f>
              <c:numCache>
                <c:formatCode>0.0%</c:formatCode>
                <c:ptCount val="1"/>
                <c:pt idx="0">
                  <c:v>2.2667948894078856E-2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F-46FA-8214-8FBCE7ED75AD}"/>
            </c:ext>
          </c:extLst>
        </c:ser>
        <c:ser>
          <c:idx val="0"/>
          <c:order val="1"/>
          <c:tx>
            <c:strRef>
              <c:f>DADOS!$B$27</c:f>
              <c:strCache>
                <c:ptCount val="1"/>
                <c:pt idx="0">
                  <c:v>MUNICÍPIO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solidFill>
                <a:schemeClr val="dk1">
                  <a:lumMod val="65000"/>
                  <a:lumOff val="35000"/>
                  <a:alpha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lt1"/>
                    </a:solidFill>
                    <a:latin typeface="Poppins Medium" panose="00000600000000000000" pitchFamily="2" charset="0"/>
                    <a:ea typeface="+mn-ea"/>
                    <a:cs typeface="Poppins Medium" panose="00000600000000000000" pitchFamily="2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DADOS!$AJ$1:$AK$1</c:f>
              <c:strCache>
                <c:ptCount val="2"/>
                <c:pt idx="0">
                  <c:v>TOTAL</c:v>
                </c:pt>
                <c:pt idx="1">
                  <c:v>4 SEMANAS</c:v>
                </c:pt>
              </c:strCache>
            </c:strRef>
          </c:cat>
          <c:val>
            <c:numRef>
              <c:f>DADOS!$I$25</c:f>
              <c:numCache>
                <c:formatCode>0.0%</c:formatCode>
                <c:ptCount val="1"/>
                <c:pt idx="0">
                  <c:v>2.9874213836477988E-2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F-46FA-8214-8FBCE7ED75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78005376"/>
        <c:axId val="868743280"/>
      </c:barChart>
      <c:catAx>
        <c:axId val="147800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Poppins Medium" panose="00000600000000000000" pitchFamily="2" charset="0"/>
                <a:ea typeface="+mn-ea"/>
                <a:cs typeface="Poppins Medium" panose="00000600000000000000" pitchFamily="2" charset="0"/>
              </a:defRPr>
            </a:pPr>
            <a:endParaRPr lang="pt-BR"/>
          </a:p>
        </c:txPr>
        <c:crossAx val="868743280"/>
        <c:crosses val="autoZero"/>
        <c:auto val="1"/>
        <c:lblAlgn val="ctr"/>
        <c:lblOffset val="100"/>
        <c:noMultiLvlLbl val="0"/>
      </c:catAx>
      <c:valAx>
        <c:axId val="868743280"/>
        <c:scaling>
          <c:orientation val="minMax"/>
          <c:max val="3.0000000000000006E-2"/>
          <c:min val="0"/>
        </c:scaling>
        <c:delete val="1"/>
        <c:axPos val="l"/>
        <c:numFmt formatCode="0.0%" sourceLinked="1"/>
        <c:majorTickMark val="out"/>
        <c:minorTickMark val="none"/>
        <c:tickLblPos val="nextTo"/>
        <c:crossAx val="147800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Poppins Medium" panose="00000600000000000000" pitchFamily="2" charset="0"/>
              <a:ea typeface="+mn-ea"/>
              <a:cs typeface="Poppins Medium" panose="00000600000000000000" pitchFamily="2" charset="0"/>
            </a:defRPr>
          </a:pPr>
          <a:endParaRPr lang="pt-B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Tramandaí!$AF$3:$AF$25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4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Tramandaí!$AD$3:$AD$25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Tramandaí!$AF$3:$AF$25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7.0255251911473068E-2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6-49CB-9BF1-D33DF63360E4}"/>
            </c:ext>
          </c:extLst>
        </c:ser>
        <c:ser>
          <c:idx val="1"/>
          <c:order val="1"/>
          <c:tx>
            <c:strRef>
              <c:f>Tramandaí!$AG$3:$AG$25</c:f>
              <c:strCache>
                <c:ptCount val="23"/>
                <c:pt idx="0">
                  <c:v>0,25</c:v>
                </c:pt>
                <c:pt idx="1">
                  <c:v>0,21</c:v>
                </c:pt>
                <c:pt idx="2">
                  <c:v>0,18</c:v>
                </c:pt>
                <c:pt idx="3">
                  <c:v>0,15</c:v>
                </c:pt>
                <c:pt idx="4">
                  <c:v>0,14</c:v>
                </c:pt>
                <c:pt idx="5">
                  <c:v>0,13</c:v>
                </c:pt>
                <c:pt idx="6">
                  <c:v>0,11</c:v>
                </c:pt>
                <c:pt idx="7">
                  <c:v>0,10</c:v>
                </c:pt>
                <c:pt idx="8">
                  <c:v>0,10</c:v>
                </c:pt>
                <c:pt idx="9">
                  <c:v>0,09</c:v>
                </c:pt>
                <c:pt idx="10">
                  <c:v>0,09</c:v>
                </c:pt>
                <c:pt idx="11">
                  <c:v>0,09</c:v>
                </c:pt>
                <c:pt idx="12">
                  <c:v>0,08</c:v>
                </c:pt>
                <c:pt idx="13">
                  <c:v>0,07</c:v>
                </c:pt>
                <c:pt idx="15">
                  <c:v>0,07</c:v>
                </c:pt>
                <c:pt idx="16">
                  <c:v>0,07</c:v>
                </c:pt>
                <c:pt idx="17">
                  <c:v>0,07</c:v>
                </c:pt>
                <c:pt idx="18">
                  <c:v>0,06</c:v>
                </c:pt>
                <c:pt idx="19">
                  <c:v>0,05</c:v>
                </c:pt>
                <c:pt idx="20">
                  <c:v>0,04</c:v>
                </c:pt>
                <c:pt idx="21">
                  <c:v>0,04</c:v>
                </c:pt>
                <c:pt idx="22">
                  <c:v>0,04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Tramandaí!$AD$3:$AD$25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Itati</c:v>
                </c:pt>
                <c:pt idx="3">
                  <c:v>Três Cachoeiras</c:v>
                </c:pt>
                <c:pt idx="4">
                  <c:v>Três Forquilhas</c:v>
                </c:pt>
                <c:pt idx="5">
                  <c:v>Torres</c:v>
                </c:pt>
                <c:pt idx="6">
                  <c:v>Bal. Pinhal</c:v>
                </c:pt>
                <c:pt idx="7">
                  <c:v>Tavares</c:v>
                </c:pt>
                <c:pt idx="8">
                  <c:v>Capão da Canoa</c:v>
                </c:pt>
                <c:pt idx="9">
                  <c:v>Imbé</c:v>
                </c:pt>
                <c:pt idx="10">
                  <c:v>Maquiné</c:v>
                </c:pt>
                <c:pt idx="11">
                  <c:v>Morrinhos do Sul</c:v>
                </c:pt>
                <c:pt idx="12">
                  <c:v>Terra de Areia</c:v>
                </c:pt>
                <c:pt idx="13">
                  <c:v>Sto Ant. da Patrulha</c:v>
                </c:pt>
                <c:pt idx="14">
                  <c:v>Tramandaí</c:v>
                </c:pt>
                <c:pt idx="15">
                  <c:v>D. Pedro de Alcântara</c:v>
                </c:pt>
                <c:pt idx="16">
                  <c:v>Caraá</c:v>
                </c:pt>
                <c:pt idx="17">
                  <c:v>Cidreira</c:v>
                </c:pt>
                <c:pt idx="18">
                  <c:v>Palmares do Sul</c:v>
                </c:pt>
                <c:pt idx="19">
                  <c:v>Arroio do Sal</c:v>
                </c:pt>
                <c:pt idx="20">
                  <c:v>Xangri-Lá</c:v>
                </c:pt>
                <c:pt idx="21">
                  <c:v>Capivari do Sul</c:v>
                </c:pt>
                <c:pt idx="22">
                  <c:v>Mostardas</c:v>
                </c:pt>
              </c:strCache>
            </c:strRef>
          </c:cat>
          <c:val>
            <c:numRef>
              <c:f>Tramandaí!$AG$3:$AG$25</c:f>
              <c:numCache>
                <c:formatCode>0.00</c:formatCode>
                <c:ptCount val="23"/>
                <c:pt idx="0">
                  <c:v>0.24564059961859946</c:v>
                </c:pt>
                <c:pt idx="1">
                  <c:v>0.20924756920814461</c:v>
                </c:pt>
                <c:pt idx="2">
                  <c:v>0.17948792579872128</c:v>
                </c:pt>
                <c:pt idx="3">
                  <c:v>0.15378338511753445</c:v>
                </c:pt>
                <c:pt idx="4">
                  <c:v>0.13941289743567403</c:v>
                </c:pt>
                <c:pt idx="5">
                  <c:v>0.13141820935471427</c:v>
                </c:pt>
                <c:pt idx="6">
                  <c:v>0.11010202247700404</c:v>
                </c:pt>
                <c:pt idx="7">
                  <c:v>0.10179455314311889</c:v>
                </c:pt>
                <c:pt idx="8">
                  <c:v>9.8528822692435611E-2</c:v>
                </c:pt>
                <c:pt idx="9">
                  <c:v>9.3189147486691187E-2</c:v>
                </c:pt>
                <c:pt idx="10">
                  <c:v>9.3113758906722632E-2</c:v>
                </c:pt>
                <c:pt idx="11">
                  <c:v>8.7637531171076422E-2</c:v>
                </c:pt>
                <c:pt idx="12">
                  <c:v>7.9129371383941868E-2</c:v>
                </c:pt>
                <c:pt idx="13">
                  <c:v>7.3127255430405755E-2</c:v>
                </c:pt>
                <c:pt idx="14">
                  <c:v>0</c:v>
                </c:pt>
                <c:pt idx="15">
                  <c:v>6.9022004214943727E-2</c:v>
                </c:pt>
                <c:pt idx="16">
                  <c:v>6.8931903634591285E-2</c:v>
                </c:pt>
                <c:pt idx="17">
                  <c:v>6.5912274969182505E-2</c:v>
                </c:pt>
                <c:pt idx="18">
                  <c:v>5.7472444015681766E-2</c:v>
                </c:pt>
                <c:pt idx="19">
                  <c:v>4.8642864091837719E-2</c:v>
                </c:pt>
                <c:pt idx="20">
                  <c:v>4.2283298097251586E-2</c:v>
                </c:pt>
                <c:pt idx="21">
                  <c:v>3.9349939007594537E-2</c:v>
                </c:pt>
                <c:pt idx="22">
                  <c:v>3.8919592122674554E-2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16-49CB-9BF1-D33DF6336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por mil por dia 4 Semanas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Tramandaí!$AJ$3:$AJ$25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2">
                  <c:v>0,14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Tramandaí!$AH$3:$AH$25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Tramandaí!$AJ$3:$AJ$25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0.14114172800903307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9-4D2E-9C6C-596BC3DCABA1}"/>
            </c:ext>
          </c:extLst>
        </c:ser>
        <c:ser>
          <c:idx val="1"/>
          <c:order val="1"/>
          <c:tx>
            <c:strRef>
              <c:f>Tramandaí!$AK$3:$AK$25</c:f>
              <c:strCache>
                <c:ptCount val="23"/>
                <c:pt idx="0">
                  <c:v>0,73</c:v>
                </c:pt>
                <c:pt idx="1">
                  <c:v>0,34</c:v>
                </c:pt>
                <c:pt idx="2">
                  <c:v>0,31</c:v>
                </c:pt>
                <c:pt idx="3">
                  <c:v>0,31</c:v>
                </c:pt>
                <c:pt idx="4">
                  <c:v>0,21</c:v>
                </c:pt>
                <c:pt idx="5">
                  <c:v>0,20</c:v>
                </c:pt>
                <c:pt idx="6">
                  <c:v>0,18</c:v>
                </c:pt>
                <c:pt idx="7">
                  <c:v>0,18</c:v>
                </c:pt>
                <c:pt idx="8">
                  <c:v>0,17</c:v>
                </c:pt>
                <c:pt idx="9">
                  <c:v>0,16</c:v>
                </c:pt>
                <c:pt idx="10">
                  <c:v>0,15</c:v>
                </c:pt>
                <c:pt idx="11">
                  <c:v>0,15</c:v>
                </c:pt>
                <c:pt idx="13">
                  <c:v>0,12</c:v>
                </c:pt>
                <c:pt idx="14">
                  <c:v>0,09</c:v>
                </c:pt>
                <c:pt idx="15">
                  <c:v>0,09</c:v>
                </c:pt>
                <c:pt idx="16">
                  <c:v>0,08</c:v>
                </c:pt>
                <c:pt idx="17">
                  <c:v>0,07</c:v>
                </c:pt>
                <c:pt idx="18">
                  <c:v>0,07</c:v>
                </c:pt>
                <c:pt idx="19">
                  <c:v>0,03</c:v>
                </c:pt>
                <c:pt idx="20">
                  <c:v>0,02</c:v>
                </c:pt>
                <c:pt idx="21">
                  <c:v>0,02</c:v>
                </c:pt>
                <c:pt idx="22">
                  <c:v>0,00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Tramandaí!$AH$3:$AH$25</c:f>
              <c:strCache>
                <c:ptCount val="23"/>
                <c:pt idx="0">
                  <c:v>Osório</c:v>
                </c:pt>
                <c:pt idx="1">
                  <c:v>Itati</c:v>
                </c:pt>
                <c:pt idx="2">
                  <c:v>Três Forquilhas</c:v>
                </c:pt>
                <c:pt idx="3">
                  <c:v>Tavares</c:v>
                </c:pt>
                <c:pt idx="4">
                  <c:v>Imbé</c:v>
                </c:pt>
                <c:pt idx="5">
                  <c:v>Mampituba</c:v>
                </c:pt>
                <c:pt idx="6">
                  <c:v>Três Cachoeiras</c:v>
                </c:pt>
                <c:pt idx="7">
                  <c:v>Bal. Pinhal</c:v>
                </c:pt>
                <c:pt idx="8">
                  <c:v>Torres</c:v>
                </c:pt>
                <c:pt idx="9">
                  <c:v>Cidreira</c:v>
                </c:pt>
                <c:pt idx="10">
                  <c:v>Sto Ant. da Patrulha</c:v>
                </c:pt>
                <c:pt idx="11">
                  <c:v>Capão da Canoa</c:v>
                </c:pt>
                <c:pt idx="12">
                  <c:v>Tramandaí</c:v>
                </c:pt>
                <c:pt idx="13">
                  <c:v>Maquiné</c:v>
                </c:pt>
                <c:pt idx="14">
                  <c:v>Terra de Areia</c:v>
                </c:pt>
                <c:pt idx="15">
                  <c:v>Xangri-Lá</c:v>
                </c:pt>
                <c:pt idx="16">
                  <c:v>Palmares do Sul</c:v>
                </c:pt>
                <c:pt idx="17">
                  <c:v>D. Pedro de Alcântara</c:v>
                </c:pt>
                <c:pt idx="18">
                  <c:v>Arroio do Sal</c:v>
                </c:pt>
                <c:pt idx="19">
                  <c:v>Mostardas</c:v>
                </c:pt>
                <c:pt idx="20">
                  <c:v>Capivari do Sul</c:v>
                </c:pt>
                <c:pt idx="21">
                  <c:v>Caraá</c:v>
                </c:pt>
                <c:pt idx="22">
                  <c:v>Morrinhos do Sul</c:v>
                </c:pt>
              </c:strCache>
            </c:strRef>
          </c:cat>
          <c:val>
            <c:numRef>
              <c:f>Tramandaí!$AK$3:$AK$25</c:f>
              <c:numCache>
                <c:formatCode>0.00</c:formatCode>
                <c:ptCount val="23"/>
                <c:pt idx="0">
                  <c:v>0.7256123460285997</c:v>
                </c:pt>
                <c:pt idx="1">
                  <c:v>0.34269026759640026</c:v>
                </c:pt>
                <c:pt idx="2">
                  <c:v>0.30776641866937859</c:v>
                </c:pt>
                <c:pt idx="3">
                  <c:v>0.30614105937833819</c:v>
                </c:pt>
                <c:pt idx="4">
                  <c:v>0.20718613602460451</c:v>
                </c:pt>
                <c:pt idx="5">
                  <c:v>0.20421892268511846</c:v>
                </c:pt>
                <c:pt idx="6">
                  <c:v>0.17672386093438724</c:v>
                </c:pt>
                <c:pt idx="7">
                  <c:v>0.17654489213355748</c:v>
                </c:pt>
                <c:pt idx="8">
                  <c:v>0.16730786109241977</c:v>
                </c:pt>
                <c:pt idx="9">
                  <c:v>0.15506413624968771</c:v>
                </c:pt>
                <c:pt idx="10">
                  <c:v>0.15221858588933707</c:v>
                </c:pt>
                <c:pt idx="11">
                  <c:v>0.14602610761793758</c:v>
                </c:pt>
                <c:pt idx="12">
                  <c:v>0</c:v>
                </c:pt>
                <c:pt idx="13">
                  <c:v>0.11760429362584728</c:v>
                </c:pt>
                <c:pt idx="14">
                  <c:v>8.8378258948298719E-2</c:v>
                </c:pt>
                <c:pt idx="15">
                  <c:v>8.728975942090697E-2</c:v>
                </c:pt>
                <c:pt idx="16">
                  <c:v>8.1956878073382936E-2</c:v>
                </c:pt>
                <c:pt idx="17">
                  <c:v>7.0665385267680486E-2</c:v>
                </c:pt>
                <c:pt idx="18">
                  <c:v>6.6015315553208345E-2</c:v>
                </c:pt>
                <c:pt idx="19">
                  <c:v>2.5019737793147926E-2</c:v>
                </c:pt>
                <c:pt idx="20">
                  <c:v>2.266134880348078E-2</c:v>
                </c:pt>
                <c:pt idx="21">
                  <c:v>2.1385799828913598E-2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9-4D2E-9C6C-596BC3DCA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Poppins" panose="00000500000000000000" pitchFamily="2" charset="0"/>
              <a:ea typeface="+mn-ea"/>
              <a:cs typeface="Poppins" panose="00000500000000000000" pitchFamily="2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Tramandaí!$AN$3:$AN$25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7">
                  <c:v>0,31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Tramandaí!$AL$3:$AL$25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Tramandaí!$AN$3:$AN$25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0.30885799425232502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3-4040-A121-5F9D51883F81}"/>
            </c:ext>
          </c:extLst>
        </c:ser>
        <c:ser>
          <c:idx val="1"/>
          <c:order val="1"/>
          <c:tx>
            <c:strRef>
              <c:f>Tramandaí!$AO$3:$AO$25</c:f>
              <c:strCache>
                <c:ptCount val="23"/>
                <c:pt idx="0">
                  <c:v>1,20</c:v>
                </c:pt>
                <c:pt idx="1">
                  <c:v>0,78</c:v>
                </c:pt>
                <c:pt idx="2">
                  <c:v>0,73</c:v>
                </c:pt>
                <c:pt idx="3">
                  <c:v>0,71</c:v>
                </c:pt>
                <c:pt idx="4">
                  <c:v>0,65</c:v>
                </c:pt>
                <c:pt idx="5">
                  <c:v>0,60</c:v>
                </c:pt>
                <c:pt idx="6">
                  <c:v>0,51</c:v>
                </c:pt>
                <c:pt idx="7">
                  <c:v>0,51</c:v>
                </c:pt>
                <c:pt idx="8">
                  <c:v>0,47</c:v>
                </c:pt>
                <c:pt idx="9">
                  <c:v>0,46</c:v>
                </c:pt>
                <c:pt idx="10">
                  <c:v>0,46</c:v>
                </c:pt>
                <c:pt idx="11">
                  <c:v>0,46</c:v>
                </c:pt>
                <c:pt idx="12">
                  <c:v>0,40</c:v>
                </c:pt>
                <c:pt idx="13">
                  <c:v>0,39</c:v>
                </c:pt>
                <c:pt idx="14">
                  <c:v>0,35</c:v>
                </c:pt>
                <c:pt idx="15">
                  <c:v>0,34</c:v>
                </c:pt>
                <c:pt idx="16">
                  <c:v>0,33</c:v>
                </c:pt>
                <c:pt idx="18">
                  <c:v>0,31</c:v>
                </c:pt>
                <c:pt idx="19">
                  <c:v>0,31</c:v>
                </c:pt>
                <c:pt idx="20">
                  <c:v>0,29</c:v>
                </c:pt>
                <c:pt idx="21">
                  <c:v>0,25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Tramandaí!$AL$3:$AL$25</c:f>
              <c:strCache>
                <c:ptCount val="23"/>
                <c:pt idx="0">
                  <c:v>Mampituba</c:v>
                </c:pt>
                <c:pt idx="1">
                  <c:v>Três Cachoeiras</c:v>
                </c:pt>
                <c:pt idx="2">
                  <c:v>Osório</c:v>
                </c:pt>
                <c:pt idx="3">
                  <c:v>Torres</c:v>
                </c:pt>
                <c:pt idx="4">
                  <c:v>Três Forquilhas</c:v>
                </c:pt>
                <c:pt idx="5">
                  <c:v>Bal. Pinhal</c:v>
                </c:pt>
                <c:pt idx="6">
                  <c:v>Imbé</c:v>
                </c:pt>
                <c:pt idx="7">
                  <c:v>Cidreira</c:v>
                </c:pt>
                <c:pt idx="8">
                  <c:v>Palmares do Sul</c:v>
                </c:pt>
                <c:pt idx="9">
                  <c:v>Morrinhos do Sul</c:v>
                </c:pt>
                <c:pt idx="10">
                  <c:v>Arroio do Sal</c:v>
                </c:pt>
                <c:pt idx="11">
                  <c:v>D. Pedro de Alcântara</c:v>
                </c:pt>
                <c:pt idx="12">
                  <c:v>Capão da Canoa</c:v>
                </c:pt>
                <c:pt idx="13">
                  <c:v>Maquiné</c:v>
                </c:pt>
                <c:pt idx="14">
                  <c:v>Xangri-Lá</c:v>
                </c:pt>
                <c:pt idx="15">
                  <c:v>Tavares</c:v>
                </c:pt>
                <c:pt idx="16">
                  <c:v>Caraá</c:v>
                </c:pt>
                <c:pt idx="17">
                  <c:v>Tramandaí</c:v>
                </c:pt>
                <c:pt idx="18">
                  <c:v>Terra de Areia</c:v>
                </c:pt>
                <c:pt idx="19">
                  <c:v>Sto Ant. da Patrulha</c:v>
                </c:pt>
                <c:pt idx="20">
                  <c:v>Capivari do Sul</c:v>
                </c:pt>
                <c:pt idx="21">
                  <c:v>Mostardas</c:v>
                </c:pt>
                <c:pt idx="22">
                  <c:v>Itati</c:v>
                </c:pt>
              </c:strCache>
            </c:strRef>
          </c:cat>
          <c:val>
            <c:numRef>
              <c:f>Tramandaí!$AO$3:$AO$25</c:f>
              <c:numCache>
                <c:formatCode>0.00</c:formatCode>
                <c:ptCount val="23"/>
                <c:pt idx="0">
                  <c:v>1.202684626757093</c:v>
                </c:pt>
                <c:pt idx="1">
                  <c:v>0.78147067131155257</c:v>
                </c:pt>
                <c:pt idx="2">
                  <c:v>0.72527234665563012</c:v>
                </c:pt>
                <c:pt idx="3">
                  <c:v>0.70531245088560701</c:v>
                </c:pt>
                <c:pt idx="4">
                  <c:v>0.65131963020728956</c:v>
                </c:pt>
                <c:pt idx="5">
                  <c:v>0.60313240253947076</c:v>
                </c:pt>
                <c:pt idx="6">
                  <c:v>0.50991702418320839</c:v>
                </c:pt>
                <c:pt idx="7">
                  <c:v>0.50906714497474992</c:v>
                </c:pt>
                <c:pt idx="8">
                  <c:v>0.46593731398427723</c:v>
                </c:pt>
                <c:pt idx="9">
                  <c:v>0.46009703864815121</c:v>
                </c:pt>
                <c:pt idx="10">
                  <c:v>0.45871352068000465</c:v>
                </c:pt>
                <c:pt idx="11">
                  <c:v>0.45784596129246002</c:v>
                </c:pt>
                <c:pt idx="12">
                  <c:v>0.40261286390588052</c:v>
                </c:pt>
                <c:pt idx="13">
                  <c:v>0.38637858836060612</c:v>
                </c:pt>
                <c:pt idx="14">
                  <c:v>0.34658441063320972</c:v>
                </c:pt>
                <c:pt idx="15">
                  <c:v>0.34249625692945213</c:v>
                </c:pt>
                <c:pt idx="16">
                  <c:v>0.33073388107505919</c:v>
                </c:pt>
                <c:pt idx="17">
                  <c:v>0</c:v>
                </c:pt>
                <c:pt idx="18">
                  <c:v>0.3082962521452281</c:v>
                </c:pt>
                <c:pt idx="19">
                  <c:v>0.30503357928152675</c:v>
                </c:pt>
                <c:pt idx="20">
                  <c:v>0.28897611458702238</c:v>
                </c:pt>
                <c:pt idx="21">
                  <c:v>0.24528394105220477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C3-4040-A121-5F9D51883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Testes por mil por dia 4 Semanas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Tramandaí!$AR$3:$AR$25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8">
                  <c:v>0,32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Tramandaí!$AP$3:$AP$25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Tramandaí!$AR$3:$AR$25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0.31960458602045472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D-46B5-8C08-124FECD22A89}"/>
            </c:ext>
          </c:extLst>
        </c:ser>
        <c:ser>
          <c:idx val="3"/>
          <c:order val="1"/>
          <c:tx>
            <c:strRef>
              <c:f>Tramandaí!$AS$3:$AS$25</c:f>
              <c:strCache>
                <c:ptCount val="23"/>
                <c:pt idx="0">
                  <c:v>1,30</c:v>
                </c:pt>
                <c:pt idx="1">
                  <c:v>1,07</c:v>
                </c:pt>
                <c:pt idx="2">
                  <c:v>0,90</c:v>
                </c:pt>
                <c:pt idx="3">
                  <c:v>0,83</c:v>
                </c:pt>
                <c:pt idx="4">
                  <c:v>0,80</c:v>
                </c:pt>
                <c:pt idx="5">
                  <c:v>0,78</c:v>
                </c:pt>
                <c:pt idx="6">
                  <c:v>0,75</c:v>
                </c:pt>
                <c:pt idx="7">
                  <c:v>0,70</c:v>
                </c:pt>
                <c:pt idx="8">
                  <c:v>0,61</c:v>
                </c:pt>
                <c:pt idx="9">
                  <c:v>0,57</c:v>
                </c:pt>
                <c:pt idx="10">
                  <c:v>0,46</c:v>
                </c:pt>
                <c:pt idx="11">
                  <c:v>0,43</c:v>
                </c:pt>
                <c:pt idx="12">
                  <c:v>0,43</c:v>
                </c:pt>
                <c:pt idx="13">
                  <c:v>0,42</c:v>
                </c:pt>
                <c:pt idx="14">
                  <c:v>0,42</c:v>
                </c:pt>
                <c:pt idx="15">
                  <c:v>0,41</c:v>
                </c:pt>
                <c:pt idx="16">
                  <c:v>0,37</c:v>
                </c:pt>
                <c:pt idx="17">
                  <c:v>0,36</c:v>
                </c:pt>
                <c:pt idx="19">
                  <c:v>0,19</c:v>
                </c:pt>
                <c:pt idx="20">
                  <c:v>0,17</c:v>
                </c:pt>
                <c:pt idx="21">
                  <c:v>0,12</c:v>
                </c:pt>
                <c:pt idx="22">
                  <c:v>0,00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Tramandaí!$AP$3:$AP$25</c:f>
              <c:strCache>
                <c:ptCount val="23"/>
                <c:pt idx="0">
                  <c:v>Osório</c:v>
                </c:pt>
                <c:pt idx="1">
                  <c:v>Mampituba</c:v>
                </c:pt>
                <c:pt idx="2">
                  <c:v>Três Forquilhas</c:v>
                </c:pt>
                <c:pt idx="3">
                  <c:v>Bal. Pinhal</c:v>
                </c:pt>
                <c:pt idx="4">
                  <c:v>Cidreira</c:v>
                </c:pt>
                <c:pt idx="5">
                  <c:v>Três Cachoeiras</c:v>
                </c:pt>
                <c:pt idx="6">
                  <c:v>Torres</c:v>
                </c:pt>
                <c:pt idx="7">
                  <c:v>Tavares</c:v>
                </c:pt>
                <c:pt idx="8">
                  <c:v>Imbé</c:v>
                </c:pt>
                <c:pt idx="9">
                  <c:v>Arroio do Sal</c:v>
                </c:pt>
                <c:pt idx="10">
                  <c:v>Xangri-Lá</c:v>
                </c:pt>
                <c:pt idx="11">
                  <c:v>Palmares do Sul</c:v>
                </c:pt>
                <c:pt idx="12">
                  <c:v>Capão da Canoa</c:v>
                </c:pt>
                <c:pt idx="13">
                  <c:v>Sto Ant. da Patrulha</c:v>
                </c:pt>
                <c:pt idx="14">
                  <c:v>Maquiné</c:v>
                </c:pt>
                <c:pt idx="15">
                  <c:v>D. Pedro de Alcântara</c:v>
                </c:pt>
                <c:pt idx="16">
                  <c:v>Terra de Areia</c:v>
                </c:pt>
                <c:pt idx="17">
                  <c:v>Capivari do Sul</c:v>
                </c:pt>
                <c:pt idx="18">
                  <c:v>Tramandaí</c:v>
                </c:pt>
                <c:pt idx="19">
                  <c:v>Mostardas</c:v>
                </c:pt>
                <c:pt idx="20">
                  <c:v>Caraá</c:v>
                </c:pt>
                <c:pt idx="21">
                  <c:v>Morrinhos do Sul</c:v>
                </c:pt>
                <c:pt idx="22">
                  <c:v>Itati</c:v>
                </c:pt>
              </c:strCache>
            </c:strRef>
          </c:cat>
          <c:val>
            <c:numRef>
              <c:f>Tramandaí!$AS$3:$AS$25</c:f>
              <c:numCache>
                <c:formatCode>0.00</c:formatCode>
                <c:ptCount val="23"/>
                <c:pt idx="0">
                  <c:v>1.2965607667637229</c:v>
                </c:pt>
                <c:pt idx="1">
                  <c:v>1.0691461246456202</c:v>
                </c:pt>
                <c:pt idx="2">
                  <c:v>0.89653695873253747</c:v>
                </c:pt>
                <c:pt idx="3">
                  <c:v>0.8305069573606787</c:v>
                </c:pt>
                <c:pt idx="4">
                  <c:v>0.79685736683867314</c:v>
                </c:pt>
                <c:pt idx="5">
                  <c:v>0.77758498811130394</c:v>
                </c:pt>
                <c:pt idx="6">
                  <c:v>0.74785699657704563</c:v>
                </c:pt>
                <c:pt idx="7">
                  <c:v>0.7034730726140539</c:v>
                </c:pt>
                <c:pt idx="8">
                  <c:v>0.60774599900550652</c:v>
                </c:pt>
                <c:pt idx="9">
                  <c:v>0.57329089822523038</c:v>
                </c:pt>
                <c:pt idx="10">
                  <c:v>0.46412603789652973</c:v>
                </c:pt>
                <c:pt idx="11">
                  <c:v>0.43184970369436387</c:v>
                </c:pt>
                <c:pt idx="12">
                  <c:v>0.42684554534474056</c:v>
                </c:pt>
                <c:pt idx="13">
                  <c:v>0.4243920356588583</c:v>
                </c:pt>
                <c:pt idx="14">
                  <c:v>0.42230632711099708</c:v>
                </c:pt>
                <c:pt idx="15">
                  <c:v>0.4098592345525468</c:v>
                </c:pt>
                <c:pt idx="16">
                  <c:v>0.36613850135723752</c:v>
                </c:pt>
                <c:pt idx="17">
                  <c:v>0.36258158085569248</c:v>
                </c:pt>
                <c:pt idx="18">
                  <c:v>0</c:v>
                </c:pt>
                <c:pt idx="19">
                  <c:v>0.18903801888156213</c:v>
                </c:pt>
                <c:pt idx="20">
                  <c:v>0.16680923866552608</c:v>
                </c:pt>
                <c:pt idx="21">
                  <c:v>0.12235109871286644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D-46B5-8C08-124FECD22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TOTAL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Tramandaí!$AV$3:$AV$25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7">
                  <c:v>23%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Tramandaí!$AT$3:$AT$25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Tramandaí!$AV$3:$AV$25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0.22746781115879827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3-4C65-B181-3256FA01F35E}"/>
            </c:ext>
          </c:extLst>
        </c:ser>
        <c:ser>
          <c:idx val="3"/>
          <c:order val="1"/>
          <c:tx>
            <c:strRef>
              <c:f>Tramandaí!$AW$3:$AW$25</c:f>
              <c:strCache>
                <c:ptCount val="23"/>
                <c:pt idx="0">
                  <c:v>-</c:v>
                </c:pt>
                <c:pt idx="1">
                  <c:v>34%</c:v>
                </c:pt>
                <c:pt idx="2">
                  <c:v>30%</c:v>
                </c:pt>
                <c:pt idx="3">
                  <c:v>26%</c:v>
                </c:pt>
                <c:pt idx="4">
                  <c:v>24%</c:v>
                </c:pt>
                <c:pt idx="5">
                  <c:v>24%</c:v>
                </c:pt>
                <c:pt idx="6">
                  <c:v>24%</c:v>
                </c:pt>
                <c:pt idx="8">
                  <c:v>21%</c:v>
                </c:pt>
                <c:pt idx="9">
                  <c:v>21%</c:v>
                </c:pt>
                <c:pt idx="10">
                  <c:v>20%</c:v>
                </c:pt>
                <c:pt idx="11">
                  <c:v>19%</c:v>
                </c:pt>
                <c:pt idx="12">
                  <c:v>19%</c:v>
                </c:pt>
                <c:pt idx="13">
                  <c:v>18%</c:v>
                </c:pt>
                <c:pt idx="14">
                  <c:v>18%</c:v>
                </c:pt>
                <c:pt idx="15">
                  <c:v>17%</c:v>
                </c:pt>
                <c:pt idx="16">
                  <c:v>16%</c:v>
                </c:pt>
                <c:pt idx="17">
                  <c:v>15%</c:v>
                </c:pt>
                <c:pt idx="18">
                  <c:v>14%</c:v>
                </c:pt>
                <c:pt idx="19">
                  <c:v>13%</c:v>
                </c:pt>
                <c:pt idx="20">
                  <c:v>12%</c:v>
                </c:pt>
                <c:pt idx="21">
                  <c:v>12%</c:v>
                </c:pt>
                <c:pt idx="22">
                  <c:v>11%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Tramandaí!$AT$3:$AT$25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Tavares</c:v>
                </c:pt>
                <c:pt idx="3">
                  <c:v>Terra de Areia</c:v>
                </c:pt>
                <c:pt idx="4">
                  <c:v>Capão da Canoa</c:v>
                </c:pt>
                <c:pt idx="5">
                  <c:v>Maquiné</c:v>
                </c:pt>
                <c:pt idx="6">
                  <c:v>Sto Ant. da Patrulha</c:v>
                </c:pt>
                <c:pt idx="7">
                  <c:v>Tramandaí</c:v>
                </c:pt>
                <c:pt idx="8">
                  <c:v>Três Forquilhas</c:v>
                </c:pt>
                <c:pt idx="9">
                  <c:v>Caraá</c:v>
                </c:pt>
                <c:pt idx="10">
                  <c:v>Três Cachoeiras</c:v>
                </c:pt>
                <c:pt idx="11">
                  <c:v>Morrinhos do Sul</c:v>
                </c:pt>
                <c:pt idx="12">
                  <c:v>Torres</c:v>
                </c:pt>
                <c:pt idx="13">
                  <c:v>Imbé</c:v>
                </c:pt>
                <c:pt idx="14">
                  <c:v>Bal. Pinhal</c:v>
                </c:pt>
                <c:pt idx="15">
                  <c:v>Mampituba</c:v>
                </c:pt>
                <c:pt idx="16">
                  <c:v>Mostardas</c:v>
                </c:pt>
                <c:pt idx="17">
                  <c:v>D. Pedro de Alcântara</c:v>
                </c:pt>
                <c:pt idx="18">
                  <c:v>Capivari do Sul</c:v>
                </c:pt>
                <c:pt idx="19">
                  <c:v>Cidreira</c:v>
                </c:pt>
                <c:pt idx="20">
                  <c:v>Palmares do Sul</c:v>
                </c:pt>
                <c:pt idx="21">
                  <c:v>Xangri-Lá</c:v>
                </c:pt>
                <c:pt idx="22">
                  <c:v>Arroio do Sal</c:v>
                </c:pt>
              </c:strCache>
            </c:strRef>
          </c:cat>
          <c:val>
            <c:numRef>
              <c:f>Tramandaí!$AW$3:$AW$25</c:f>
              <c:numCache>
                <c:formatCode>0%</c:formatCode>
                <c:ptCount val="23"/>
                <c:pt idx="0">
                  <c:v>0</c:v>
                </c:pt>
                <c:pt idx="1">
                  <c:v>0.33868739205526771</c:v>
                </c:pt>
                <c:pt idx="2">
                  <c:v>0.29721362229102166</c:v>
                </c:pt>
                <c:pt idx="3">
                  <c:v>0.25666666666666665</c:v>
                </c:pt>
                <c:pt idx="4">
                  <c:v>0.24472348383649478</c:v>
                </c:pt>
                <c:pt idx="5">
                  <c:v>0.240990990990991</c:v>
                </c:pt>
                <c:pt idx="6">
                  <c:v>0.23973509933774834</c:v>
                </c:pt>
                <c:pt idx="7">
                  <c:v>0</c:v>
                </c:pt>
                <c:pt idx="8">
                  <c:v>0.21404682274247491</c:v>
                </c:pt>
                <c:pt idx="9">
                  <c:v>0.20842105263157895</c:v>
                </c:pt>
                <c:pt idx="10">
                  <c:v>0.19678714859437751</c:v>
                </c:pt>
                <c:pt idx="11">
                  <c:v>0.19047619047619047</c:v>
                </c:pt>
                <c:pt idx="12">
                  <c:v>0.18632622916227051</c:v>
                </c:pt>
                <c:pt idx="13">
                  <c:v>0.18275355218030379</c:v>
                </c:pt>
                <c:pt idx="14">
                  <c:v>0.18255033557046979</c:v>
                </c:pt>
                <c:pt idx="15">
                  <c:v>0.17398373983739837</c:v>
                </c:pt>
                <c:pt idx="16">
                  <c:v>0.15867158671586715</c:v>
                </c:pt>
                <c:pt idx="17">
                  <c:v>0.15075376884422109</c:v>
                </c:pt>
                <c:pt idx="18">
                  <c:v>0.13617021276595745</c:v>
                </c:pt>
                <c:pt idx="19">
                  <c:v>0.12947658402203857</c:v>
                </c:pt>
                <c:pt idx="20">
                  <c:v>0.12334801762114538</c:v>
                </c:pt>
                <c:pt idx="21">
                  <c:v>0.122</c:v>
                </c:pt>
                <c:pt idx="22">
                  <c:v>0.1060419235511714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93-4C65-B181-3256FA01F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Positivos x</a:t>
            </a:r>
            <a:r>
              <a:rPr lang="pt-BR" baseline="0">
                <a:latin typeface="Poppins" panose="00000500000000000000" pitchFamily="2" charset="0"/>
                <a:cs typeface="Poppins" panose="00000500000000000000" pitchFamily="2" charset="0"/>
              </a:rPr>
              <a:t> Testes 4 Semanas</a:t>
            </a:r>
            <a:endParaRPr lang="pt-BR">
              <a:latin typeface="Poppins" panose="00000500000000000000" pitchFamily="2" charset="0"/>
              <a:cs typeface="Poppins" panose="000005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Tramandaí!$AZ$3:$AZ$25</c:f>
              <c:strCache>
                <c:ptCount val="23"/>
                <c:pt idx="0">
                  <c:v>-</c:v>
                </c:pt>
                <c:pt idx="1">
                  <c:v>56%</c:v>
                </c:pt>
                <c:pt idx="2">
                  <c:v>44%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Tramandaí!$AX$3:$AX$25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Tramandaí!$AZ$3:$AZ$25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0.44161358811040341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4A-40F7-A323-5651632C8647}"/>
            </c:ext>
          </c:extLst>
        </c:ser>
        <c:ser>
          <c:idx val="3"/>
          <c:order val="1"/>
          <c:tx>
            <c:strRef>
              <c:f>Tramandaí!$BA$3:$BA$25</c:f>
              <c:strCache>
                <c:ptCount val="23"/>
                <c:pt idx="0">
                  <c:v>-</c:v>
                </c:pt>
                <c:pt idx="1">
                  <c:v>56%</c:v>
                </c:pt>
                <c:pt idx="3">
                  <c:v>44%</c:v>
                </c:pt>
                <c:pt idx="4">
                  <c:v>36%</c:v>
                </c:pt>
                <c:pt idx="5">
                  <c:v>34%</c:v>
                </c:pt>
                <c:pt idx="6">
                  <c:v>34%</c:v>
                </c:pt>
                <c:pt idx="7">
                  <c:v>34%</c:v>
                </c:pt>
                <c:pt idx="8">
                  <c:v>28%</c:v>
                </c:pt>
                <c:pt idx="9">
                  <c:v>24%</c:v>
                </c:pt>
                <c:pt idx="10">
                  <c:v>23%</c:v>
                </c:pt>
                <c:pt idx="11">
                  <c:v>22%</c:v>
                </c:pt>
                <c:pt idx="12">
                  <c:v>21%</c:v>
                </c:pt>
                <c:pt idx="13">
                  <c:v>19%</c:v>
                </c:pt>
                <c:pt idx="14">
                  <c:v>19%</c:v>
                </c:pt>
                <c:pt idx="15">
                  <c:v>19%</c:v>
                </c:pt>
                <c:pt idx="16">
                  <c:v>19%</c:v>
                </c:pt>
                <c:pt idx="17">
                  <c:v>17%</c:v>
                </c:pt>
                <c:pt idx="18">
                  <c:v>13%</c:v>
                </c:pt>
                <c:pt idx="19">
                  <c:v>13%</c:v>
                </c:pt>
                <c:pt idx="20">
                  <c:v>12%</c:v>
                </c:pt>
                <c:pt idx="21">
                  <c:v>6%</c:v>
                </c:pt>
                <c:pt idx="22">
                  <c:v>0%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Tramandaí!$AX$3:$AX$25</c:f>
              <c:strCache>
                <c:ptCount val="23"/>
                <c:pt idx="0">
                  <c:v>Itati</c:v>
                </c:pt>
                <c:pt idx="1">
                  <c:v>Osório</c:v>
                </c:pt>
                <c:pt idx="2">
                  <c:v>Tramandaí</c:v>
                </c:pt>
                <c:pt idx="3">
                  <c:v>Tavares</c:v>
                </c:pt>
                <c:pt idx="4">
                  <c:v>Sto Ant. da Patrulha</c:v>
                </c:pt>
                <c:pt idx="5">
                  <c:v>Três Forquilhas</c:v>
                </c:pt>
                <c:pt idx="6">
                  <c:v>Capão da Canoa</c:v>
                </c:pt>
                <c:pt idx="7">
                  <c:v>Imbé</c:v>
                </c:pt>
                <c:pt idx="8">
                  <c:v>Maquiné</c:v>
                </c:pt>
                <c:pt idx="9">
                  <c:v>Terra de Areia</c:v>
                </c:pt>
                <c:pt idx="10">
                  <c:v>Três Cachoeiras</c:v>
                </c:pt>
                <c:pt idx="11">
                  <c:v>Torres</c:v>
                </c:pt>
                <c:pt idx="12">
                  <c:v>Bal. Pinhal</c:v>
                </c:pt>
                <c:pt idx="13">
                  <c:v>Cidreira</c:v>
                </c:pt>
                <c:pt idx="14">
                  <c:v>Mampituba</c:v>
                </c:pt>
                <c:pt idx="15">
                  <c:v>Palmares do Sul</c:v>
                </c:pt>
                <c:pt idx="16">
                  <c:v>Xangri-Lá</c:v>
                </c:pt>
                <c:pt idx="17">
                  <c:v>D. Pedro de Alcântara</c:v>
                </c:pt>
                <c:pt idx="18">
                  <c:v>Mostardas</c:v>
                </c:pt>
                <c:pt idx="19">
                  <c:v>Caraá</c:v>
                </c:pt>
                <c:pt idx="20">
                  <c:v>Arroio do Sal</c:v>
                </c:pt>
                <c:pt idx="21">
                  <c:v>Capivari do Sul</c:v>
                </c:pt>
                <c:pt idx="22">
                  <c:v>Morrinhos do Sul</c:v>
                </c:pt>
              </c:strCache>
            </c:strRef>
          </c:cat>
          <c:val>
            <c:numRef>
              <c:f>Tramandaí!$BA$3:$BA$25</c:f>
              <c:numCache>
                <c:formatCode>0%</c:formatCode>
                <c:ptCount val="23"/>
                <c:pt idx="0">
                  <c:v>0</c:v>
                </c:pt>
                <c:pt idx="1">
                  <c:v>0.55964391691394655</c:v>
                </c:pt>
                <c:pt idx="2">
                  <c:v>0</c:v>
                </c:pt>
                <c:pt idx="3">
                  <c:v>0.43518518518518517</c:v>
                </c:pt>
                <c:pt idx="4">
                  <c:v>0.35867446393762181</c:v>
                </c:pt>
                <c:pt idx="5">
                  <c:v>0.34328358208955223</c:v>
                </c:pt>
                <c:pt idx="6">
                  <c:v>0.34210526315789475</c:v>
                </c:pt>
                <c:pt idx="7">
                  <c:v>0.34090909090909088</c:v>
                </c:pt>
                <c:pt idx="8">
                  <c:v>0.27848101265822783</c:v>
                </c:pt>
                <c:pt idx="9">
                  <c:v>0.2413793103448276</c:v>
                </c:pt>
                <c:pt idx="10">
                  <c:v>0.22727272727272727</c:v>
                </c:pt>
                <c:pt idx="11">
                  <c:v>0.22371638141809291</c:v>
                </c:pt>
                <c:pt idx="12">
                  <c:v>0.21257485029940121</c:v>
                </c:pt>
                <c:pt idx="13">
                  <c:v>0.19459459459459461</c:v>
                </c:pt>
                <c:pt idx="14">
                  <c:v>0.19101123595505617</c:v>
                </c:pt>
                <c:pt idx="15">
                  <c:v>0.18978102189781021</c:v>
                </c:pt>
                <c:pt idx="16">
                  <c:v>0.18807339449541285</c:v>
                </c:pt>
                <c:pt idx="17">
                  <c:v>0.17241379310344829</c:v>
                </c:pt>
                <c:pt idx="18">
                  <c:v>0.13235294117647059</c:v>
                </c:pt>
                <c:pt idx="19">
                  <c:v>0.12820512820512819</c:v>
                </c:pt>
                <c:pt idx="20">
                  <c:v>0.11515151515151516</c:v>
                </c:pt>
                <c:pt idx="21">
                  <c:v>6.25E-2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4A-40F7-A323-5651632C8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Letalidade Aparente 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Tramandaí!$BD$3:$BD$25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6">
                  <c:v>3%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Tramandaí!$BB$3:$BB$25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Tramandaí!$BD$3:$BD$25</c:f>
              <c:numCache>
                <c:formatCode>0%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2.9874213836477988E-2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7-4D3B-B3E6-748B43A71E30}"/>
            </c:ext>
          </c:extLst>
        </c:ser>
        <c:ser>
          <c:idx val="3"/>
          <c:order val="1"/>
          <c:tx>
            <c:strRef>
              <c:f>Tramandaí!$BE$3:$BE$25</c:f>
              <c:strCache>
                <c:ptCount val="23"/>
                <c:pt idx="0">
                  <c:v>5,7%</c:v>
                </c:pt>
                <c:pt idx="1">
                  <c:v>4,9%</c:v>
                </c:pt>
                <c:pt idx="2">
                  <c:v>3,7%</c:v>
                </c:pt>
                <c:pt idx="3">
                  <c:v>3,5%</c:v>
                </c:pt>
                <c:pt idx="4">
                  <c:v>3,5%</c:v>
                </c:pt>
                <c:pt idx="5">
                  <c:v>3,3%</c:v>
                </c:pt>
                <c:pt idx="7">
                  <c:v>2,7%</c:v>
                </c:pt>
                <c:pt idx="8">
                  <c:v>2,7%</c:v>
                </c:pt>
                <c:pt idx="9">
                  <c:v>2,4%</c:v>
                </c:pt>
                <c:pt idx="10">
                  <c:v>2,4%</c:v>
                </c:pt>
                <c:pt idx="11">
                  <c:v>2,3%</c:v>
                </c:pt>
                <c:pt idx="12">
                  <c:v>2,0%</c:v>
                </c:pt>
                <c:pt idx="13">
                  <c:v>1,9%</c:v>
                </c:pt>
                <c:pt idx="14">
                  <c:v>1,6%</c:v>
                </c:pt>
                <c:pt idx="15">
                  <c:v>1,4%</c:v>
                </c:pt>
                <c:pt idx="16">
                  <c:v>1,4%</c:v>
                </c:pt>
                <c:pt idx="17">
                  <c:v>1,1%</c:v>
                </c:pt>
                <c:pt idx="18">
                  <c:v>1,1%</c:v>
                </c:pt>
                <c:pt idx="19">
                  <c:v>1,0%</c:v>
                </c:pt>
                <c:pt idx="20">
                  <c:v>0,0%</c:v>
                </c:pt>
                <c:pt idx="21">
                  <c:v>0,0%</c:v>
                </c:pt>
                <c:pt idx="22">
                  <c:v>0,0%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Tramandaí!$BB$3:$BB$25</c:f>
              <c:strCache>
                <c:ptCount val="23"/>
                <c:pt idx="0">
                  <c:v>Sto Ant. da Patrulha</c:v>
                </c:pt>
                <c:pt idx="1">
                  <c:v>Xangri-Lá</c:v>
                </c:pt>
                <c:pt idx="2">
                  <c:v>Maquiné</c:v>
                </c:pt>
                <c:pt idx="3">
                  <c:v>Arroio do Sal</c:v>
                </c:pt>
                <c:pt idx="4">
                  <c:v>Imbé</c:v>
                </c:pt>
                <c:pt idx="5">
                  <c:v>D. Pedro de Alcântara</c:v>
                </c:pt>
                <c:pt idx="6">
                  <c:v>Tramandaí</c:v>
                </c:pt>
                <c:pt idx="7">
                  <c:v>Palmares do Sul</c:v>
                </c:pt>
                <c:pt idx="8">
                  <c:v>Cidreira</c:v>
                </c:pt>
                <c:pt idx="9">
                  <c:v>Capão da Canoa</c:v>
                </c:pt>
                <c:pt idx="10">
                  <c:v>Três Cachoeiras</c:v>
                </c:pt>
                <c:pt idx="11">
                  <c:v>Mostardas</c:v>
                </c:pt>
                <c:pt idx="12">
                  <c:v>Caraá</c:v>
                </c:pt>
                <c:pt idx="13">
                  <c:v>Terra de Areia</c:v>
                </c:pt>
                <c:pt idx="14">
                  <c:v>Três Forquilhas</c:v>
                </c:pt>
                <c:pt idx="15">
                  <c:v>Osório</c:v>
                </c:pt>
                <c:pt idx="16">
                  <c:v>Itati</c:v>
                </c:pt>
                <c:pt idx="17">
                  <c:v>Torres</c:v>
                </c:pt>
                <c:pt idx="18">
                  <c:v>Bal. Pinhal</c:v>
                </c:pt>
                <c:pt idx="19">
                  <c:v>Tavares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Tramandaí!$BE$3:$BE$25</c:f>
              <c:numCache>
                <c:formatCode>0.0%</c:formatCode>
                <c:ptCount val="23"/>
                <c:pt idx="0">
                  <c:v>5.70902394106814E-2</c:v>
                </c:pt>
                <c:pt idx="1">
                  <c:v>4.9180327868852458E-2</c:v>
                </c:pt>
                <c:pt idx="2">
                  <c:v>3.7383177570093455E-2</c:v>
                </c:pt>
                <c:pt idx="3">
                  <c:v>3.4883720930232558E-2</c:v>
                </c:pt>
                <c:pt idx="4">
                  <c:v>3.4852546916890083E-2</c:v>
                </c:pt>
                <c:pt idx="5">
                  <c:v>3.3333333333333333E-2</c:v>
                </c:pt>
                <c:pt idx="6">
                  <c:v>0</c:v>
                </c:pt>
                <c:pt idx="7">
                  <c:v>2.6785714285714284E-2</c:v>
                </c:pt>
                <c:pt idx="8">
                  <c:v>2.6595744680851064E-2</c:v>
                </c:pt>
                <c:pt idx="9">
                  <c:v>2.4017467248908297E-2</c:v>
                </c:pt>
                <c:pt idx="10">
                  <c:v>2.3809523809523808E-2</c:v>
                </c:pt>
                <c:pt idx="11">
                  <c:v>2.3255813953488372E-2</c:v>
                </c:pt>
                <c:pt idx="12">
                  <c:v>2.0202020202020204E-2</c:v>
                </c:pt>
                <c:pt idx="13">
                  <c:v>1.948051948051948E-2</c:v>
                </c:pt>
                <c:pt idx="14">
                  <c:v>1.5625E-2</c:v>
                </c:pt>
                <c:pt idx="15">
                  <c:v>1.4278429372768995E-2</c:v>
                </c:pt>
                <c:pt idx="16">
                  <c:v>1.3513513513513514E-2</c:v>
                </c:pt>
                <c:pt idx="17">
                  <c:v>1.1325028312570781E-2</c:v>
                </c:pt>
                <c:pt idx="18">
                  <c:v>1.1029411764705883E-2</c:v>
                </c:pt>
                <c:pt idx="19">
                  <c:v>1.0416666666666666E-2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37-4D3B-B3E6-748B43A71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r>
              <a:rPr lang="pt-BR">
                <a:latin typeface="Poppins" panose="00000500000000000000" pitchFamily="2" charset="0"/>
                <a:cs typeface="Poppins" panose="00000500000000000000" pitchFamily="2" charset="0"/>
              </a:rPr>
              <a:t>Óbitos por mil habitantes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5483814523184598E-2"/>
          <c:y val="0.10061714761260082"/>
          <c:w val="0.88396062992125979"/>
          <c:h val="0.5607689182486610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Tramandaí!$BH$3:$BH$25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9">
                  <c:v>0,36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Tramandaí!$BF$3:$BF$25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Tramandaí!$BH$3:$BH$25</c:f>
              <c:numCache>
                <c:formatCode>0.00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0.36099711202310381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7-4086-8E8B-729955D9ED90}"/>
            </c:ext>
          </c:extLst>
        </c:ser>
        <c:ser>
          <c:idx val="3"/>
          <c:order val="1"/>
          <c:tx>
            <c:strRef>
              <c:f>Tramandaí!$BI$3:$BI$25</c:f>
              <c:strCache>
                <c:ptCount val="23"/>
                <c:pt idx="0">
                  <c:v>0,72</c:v>
                </c:pt>
                <c:pt idx="1">
                  <c:v>0,63</c:v>
                </c:pt>
                <c:pt idx="2">
                  <c:v>0,60</c:v>
                </c:pt>
                <c:pt idx="3">
                  <c:v>0,60</c:v>
                </c:pt>
                <c:pt idx="4">
                  <c:v>0,56</c:v>
                </c:pt>
                <c:pt idx="5">
                  <c:v>0,42</c:v>
                </c:pt>
                <c:pt idx="6">
                  <c:v>0,41</c:v>
                </c:pt>
                <c:pt idx="7">
                  <c:v>0,40</c:v>
                </c:pt>
                <c:pt idx="8">
                  <c:v>0,37</c:v>
                </c:pt>
                <c:pt idx="10">
                  <c:v>0,36</c:v>
                </c:pt>
                <c:pt idx="11">
                  <c:v>0,30</c:v>
                </c:pt>
                <c:pt idx="12">
                  <c:v>0,29</c:v>
                </c:pt>
                <c:pt idx="13">
                  <c:v>0,27</c:v>
                </c:pt>
                <c:pt idx="14">
                  <c:v>0,26</c:v>
                </c:pt>
                <c:pt idx="15">
                  <c:v>0,26</c:v>
                </c:pt>
                <c:pt idx="16">
                  <c:v>0,24</c:v>
                </c:pt>
                <c:pt idx="17">
                  <c:v>0,21</c:v>
                </c:pt>
                <c:pt idx="18">
                  <c:v>0,18</c:v>
                </c:pt>
                <c:pt idx="19">
                  <c:v>0,16</c:v>
                </c:pt>
                <c:pt idx="20">
                  <c:v>0,00</c:v>
                </c:pt>
                <c:pt idx="21">
                  <c:v>0,00</c:v>
                </c:pt>
                <c:pt idx="22">
                  <c:v>0,00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Tramandaí!$BF$3:$BF$25</c:f>
              <c:strCache>
                <c:ptCount val="23"/>
                <c:pt idx="0">
                  <c:v>Sto Ant. da Patrulha</c:v>
                </c:pt>
                <c:pt idx="1">
                  <c:v>Três Cachoeiras</c:v>
                </c:pt>
                <c:pt idx="2">
                  <c:v>Osório</c:v>
                </c:pt>
                <c:pt idx="3">
                  <c:v>Maquiné</c:v>
                </c:pt>
                <c:pt idx="4">
                  <c:v>Imbé</c:v>
                </c:pt>
                <c:pt idx="5">
                  <c:v>Itati</c:v>
                </c:pt>
                <c:pt idx="6">
                  <c:v>Capão da Canoa</c:v>
                </c:pt>
                <c:pt idx="7">
                  <c:v>D. Pedro de Alcântara</c:v>
                </c:pt>
                <c:pt idx="8">
                  <c:v>Três Forquilhas</c:v>
                </c:pt>
                <c:pt idx="9">
                  <c:v>Tramandaí</c:v>
                </c:pt>
                <c:pt idx="10">
                  <c:v>Xangri-Lá</c:v>
                </c:pt>
                <c:pt idx="11">
                  <c:v>Cidreira</c:v>
                </c:pt>
                <c:pt idx="12">
                  <c:v>Arroio do Sal</c:v>
                </c:pt>
                <c:pt idx="13">
                  <c:v>Terra de Areia</c:v>
                </c:pt>
                <c:pt idx="14">
                  <c:v>Palmares do Sul</c:v>
                </c:pt>
                <c:pt idx="15">
                  <c:v>Torres</c:v>
                </c:pt>
                <c:pt idx="16">
                  <c:v>Caraá</c:v>
                </c:pt>
                <c:pt idx="17">
                  <c:v>Bal. Pinhal</c:v>
                </c:pt>
                <c:pt idx="18">
                  <c:v>Tavares</c:v>
                </c:pt>
                <c:pt idx="19">
                  <c:v>Mostardas</c:v>
                </c:pt>
                <c:pt idx="20">
                  <c:v>Mampituba</c:v>
                </c:pt>
                <c:pt idx="21">
                  <c:v>Morrinhos do Sul</c:v>
                </c:pt>
                <c:pt idx="22">
                  <c:v>Capivari do Sul</c:v>
                </c:pt>
              </c:strCache>
            </c:strRef>
          </c:cat>
          <c:val>
            <c:numRef>
              <c:f>Tramandaí!$BI$3:$BI$25</c:f>
              <c:numCache>
                <c:formatCode>0.00</c:formatCode>
                <c:ptCount val="23"/>
                <c:pt idx="0">
                  <c:v>0.71807463343448152</c:v>
                </c:pt>
                <c:pt idx="1">
                  <c:v>0.62977957714799826</c:v>
                </c:pt>
                <c:pt idx="2">
                  <c:v>0.6032662558710733</c:v>
                </c:pt>
                <c:pt idx="3">
                  <c:v>0.5987127675497681</c:v>
                </c:pt>
                <c:pt idx="4">
                  <c:v>0.55863521120708182</c:v>
                </c:pt>
                <c:pt idx="5">
                  <c:v>0.41718815185648728</c:v>
                </c:pt>
                <c:pt idx="6">
                  <c:v>0.40702299679931919</c:v>
                </c:pt>
                <c:pt idx="7">
                  <c:v>0.39572615749901069</c:v>
                </c:pt>
                <c:pt idx="8">
                  <c:v>0.37467216185837393</c:v>
                </c:pt>
                <c:pt idx="9">
                  <c:v>0</c:v>
                </c:pt>
                <c:pt idx="10">
                  <c:v>0.35767511177347244</c:v>
                </c:pt>
                <c:pt idx="11">
                  <c:v>0.30151359826328167</c:v>
                </c:pt>
                <c:pt idx="12">
                  <c:v>0.29185718455102633</c:v>
                </c:pt>
                <c:pt idx="13">
                  <c:v>0.26513477684489617</c:v>
                </c:pt>
                <c:pt idx="14">
                  <c:v>0.26478375992939102</c:v>
                </c:pt>
                <c:pt idx="15">
                  <c:v>0.25599016997747287</c:v>
                </c:pt>
                <c:pt idx="16">
                  <c:v>0.23952095808383234</c:v>
                </c:pt>
                <c:pt idx="17">
                  <c:v>0.20887001322843415</c:v>
                </c:pt>
                <c:pt idx="18">
                  <c:v>0.18238190771475468</c:v>
                </c:pt>
                <c:pt idx="19">
                  <c:v>0.15567836849069822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7-4086-8E8B-729955D9E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50945071"/>
        <c:axId val="1251387167"/>
      </c:barChart>
      <c:catAx>
        <c:axId val="950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Poppins" panose="00000500000000000000" pitchFamily="2" charset="0"/>
                <a:ea typeface="+mn-ea"/>
                <a:cs typeface="Poppins" panose="00000500000000000000" pitchFamily="2" charset="0"/>
              </a:defRPr>
            </a:pPr>
            <a:endParaRPr lang="pt-BR"/>
          </a:p>
        </c:txPr>
        <c:crossAx val="1251387167"/>
        <c:crosses val="autoZero"/>
        <c:auto val="1"/>
        <c:lblAlgn val="ctr"/>
        <c:lblOffset val="100"/>
        <c:noMultiLvlLbl val="0"/>
      </c:catAx>
      <c:valAx>
        <c:axId val="125138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50945071"/>
        <c:crosses val="autoZero"/>
        <c:crossBetween val="between"/>
      </c:valAx>
    </c:plotArea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chart" Target="../charts/chart22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17" Type="http://schemas.openxmlformats.org/officeDocument/2006/relationships/chart" Target="../charts/chart26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5" Type="http://schemas.openxmlformats.org/officeDocument/2006/relationships/chart" Target="../charts/chart2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13" Type="http://schemas.openxmlformats.org/officeDocument/2006/relationships/chart" Target="../charts/chart39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12" Type="http://schemas.openxmlformats.org/officeDocument/2006/relationships/chart" Target="../charts/chart38.xml"/><Relationship Id="rId17" Type="http://schemas.openxmlformats.org/officeDocument/2006/relationships/chart" Target="../charts/chart43.xml"/><Relationship Id="rId2" Type="http://schemas.openxmlformats.org/officeDocument/2006/relationships/chart" Target="../charts/chart28.xml"/><Relationship Id="rId16" Type="http://schemas.openxmlformats.org/officeDocument/2006/relationships/chart" Target="../charts/chart42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11" Type="http://schemas.openxmlformats.org/officeDocument/2006/relationships/chart" Target="../charts/chart37.xml"/><Relationship Id="rId5" Type="http://schemas.openxmlformats.org/officeDocument/2006/relationships/chart" Target="../charts/chart31.xml"/><Relationship Id="rId15" Type="http://schemas.openxmlformats.org/officeDocument/2006/relationships/chart" Target="../charts/chart4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Relationship Id="rId14" Type="http://schemas.openxmlformats.org/officeDocument/2006/relationships/chart" Target="../charts/chart4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13" Type="http://schemas.openxmlformats.org/officeDocument/2006/relationships/chart" Target="../charts/chart56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12" Type="http://schemas.openxmlformats.org/officeDocument/2006/relationships/chart" Target="../charts/chart55.xml"/><Relationship Id="rId17" Type="http://schemas.openxmlformats.org/officeDocument/2006/relationships/chart" Target="../charts/chart60.xml"/><Relationship Id="rId2" Type="http://schemas.openxmlformats.org/officeDocument/2006/relationships/chart" Target="../charts/chart45.xml"/><Relationship Id="rId16" Type="http://schemas.openxmlformats.org/officeDocument/2006/relationships/chart" Target="../charts/chart59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11" Type="http://schemas.openxmlformats.org/officeDocument/2006/relationships/chart" Target="../charts/chart54.xml"/><Relationship Id="rId5" Type="http://schemas.openxmlformats.org/officeDocument/2006/relationships/chart" Target="../charts/chart48.xml"/><Relationship Id="rId15" Type="http://schemas.openxmlformats.org/officeDocument/2006/relationships/chart" Target="../charts/chart5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Relationship Id="rId14" Type="http://schemas.openxmlformats.org/officeDocument/2006/relationships/chart" Target="../charts/chart5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13" Type="http://schemas.openxmlformats.org/officeDocument/2006/relationships/chart" Target="../charts/chart90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12" Type="http://schemas.openxmlformats.org/officeDocument/2006/relationships/chart" Target="../charts/chart89.xml"/><Relationship Id="rId17" Type="http://schemas.openxmlformats.org/officeDocument/2006/relationships/chart" Target="../charts/chart94.xml"/><Relationship Id="rId2" Type="http://schemas.openxmlformats.org/officeDocument/2006/relationships/chart" Target="../charts/chart79.xml"/><Relationship Id="rId16" Type="http://schemas.openxmlformats.org/officeDocument/2006/relationships/chart" Target="../charts/chart93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chart" Target="../charts/chart82.xml"/><Relationship Id="rId15" Type="http://schemas.openxmlformats.org/officeDocument/2006/relationships/chart" Target="../charts/chart92.xml"/><Relationship Id="rId10" Type="http://schemas.openxmlformats.org/officeDocument/2006/relationships/chart" Target="../charts/chart87.xml"/><Relationship Id="rId4" Type="http://schemas.openxmlformats.org/officeDocument/2006/relationships/chart" Target="../charts/chart81.xml"/><Relationship Id="rId9" Type="http://schemas.openxmlformats.org/officeDocument/2006/relationships/chart" Target="../charts/chart86.xml"/><Relationship Id="rId14" Type="http://schemas.openxmlformats.org/officeDocument/2006/relationships/chart" Target="../charts/chart9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9.xml"/><Relationship Id="rId13" Type="http://schemas.openxmlformats.org/officeDocument/2006/relationships/chart" Target="../charts/chart124.xml"/><Relationship Id="rId3" Type="http://schemas.openxmlformats.org/officeDocument/2006/relationships/chart" Target="../charts/chart114.xml"/><Relationship Id="rId7" Type="http://schemas.openxmlformats.org/officeDocument/2006/relationships/chart" Target="../charts/chart118.xml"/><Relationship Id="rId12" Type="http://schemas.openxmlformats.org/officeDocument/2006/relationships/chart" Target="../charts/chart123.xml"/><Relationship Id="rId17" Type="http://schemas.openxmlformats.org/officeDocument/2006/relationships/chart" Target="../charts/chart128.xml"/><Relationship Id="rId2" Type="http://schemas.openxmlformats.org/officeDocument/2006/relationships/chart" Target="../charts/chart113.xml"/><Relationship Id="rId16" Type="http://schemas.openxmlformats.org/officeDocument/2006/relationships/chart" Target="../charts/chart127.xml"/><Relationship Id="rId1" Type="http://schemas.openxmlformats.org/officeDocument/2006/relationships/chart" Target="../charts/chart112.xml"/><Relationship Id="rId6" Type="http://schemas.openxmlformats.org/officeDocument/2006/relationships/chart" Target="../charts/chart117.xml"/><Relationship Id="rId11" Type="http://schemas.openxmlformats.org/officeDocument/2006/relationships/chart" Target="../charts/chart122.xml"/><Relationship Id="rId5" Type="http://schemas.openxmlformats.org/officeDocument/2006/relationships/chart" Target="../charts/chart116.xml"/><Relationship Id="rId15" Type="http://schemas.openxmlformats.org/officeDocument/2006/relationships/chart" Target="../charts/chart126.xml"/><Relationship Id="rId10" Type="http://schemas.openxmlformats.org/officeDocument/2006/relationships/chart" Target="../charts/chart121.xml"/><Relationship Id="rId4" Type="http://schemas.openxmlformats.org/officeDocument/2006/relationships/chart" Target="../charts/chart115.xml"/><Relationship Id="rId9" Type="http://schemas.openxmlformats.org/officeDocument/2006/relationships/chart" Target="../charts/chart120.xml"/><Relationship Id="rId14" Type="http://schemas.openxmlformats.org/officeDocument/2006/relationships/chart" Target="../charts/chart12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13" Type="http://schemas.openxmlformats.org/officeDocument/2006/relationships/chart" Target="../charts/chart141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12" Type="http://schemas.openxmlformats.org/officeDocument/2006/relationships/chart" Target="../charts/chart140.xml"/><Relationship Id="rId17" Type="http://schemas.openxmlformats.org/officeDocument/2006/relationships/chart" Target="../charts/chart145.xml"/><Relationship Id="rId2" Type="http://schemas.openxmlformats.org/officeDocument/2006/relationships/chart" Target="../charts/chart130.xml"/><Relationship Id="rId16" Type="http://schemas.openxmlformats.org/officeDocument/2006/relationships/chart" Target="../charts/chart144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11" Type="http://schemas.openxmlformats.org/officeDocument/2006/relationships/chart" Target="../charts/chart139.xml"/><Relationship Id="rId5" Type="http://schemas.openxmlformats.org/officeDocument/2006/relationships/chart" Target="../charts/chart133.xml"/><Relationship Id="rId15" Type="http://schemas.openxmlformats.org/officeDocument/2006/relationships/chart" Target="../charts/chart143.xml"/><Relationship Id="rId10" Type="http://schemas.openxmlformats.org/officeDocument/2006/relationships/chart" Target="../charts/chart138.xml"/><Relationship Id="rId4" Type="http://schemas.openxmlformats.org/officeDocument/2006/relationships/chart" Target="../charts/chart132.xml"/><Relationship Id="rId9" Type="http://schemas.openxmlformats.org/officeDocument/2006/relationships/chart" Target="../charts/chart137.xml"/><Relationship Id="rId14" Type="http://schemas.openxmlformats.org/officeDocument/2006/relationships/chart" Target="../charts/chart14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3.xml"/><Relationship Id="rId13" Type="http://schemas.openxmlformats.org/officeDocument/2006/relationships/chart" Target="../charts/chart158.xml"/><Relationship Id="rId3" Type="http://schemas.openxmlformats.org/officeDocument/2006/relationships/chart" Target="../charts/chart148.xml"/><Relationship Id="rId7" Type="http://schemas.openxmlformats.org/officeDocument/2006/relationships/chart" Target="../charts/chart152.xml"/><Relationship Id="rId12" Type="http://schemas.openxmlformats.org/officeDocument/2006/relationships/chart" Target="../charts/chart157.xml"/><Relationship Id="rId17" Type="http://schemas.openxmlformats.org/officeDocument/2006/relationships/chart" Target="../charts/chart162.xml"/><Relationship Id="rId2" Type="http://schemas.openxmlformats.org/officeDocument/2006/relationships/chart" Target="../charts/chart147.xml"/><Relationship Id="rId16" Type="http://schemas.openxmlformats.org/officeDocument/2006/relationships/chart" Target="../charts/chart161.xml"/><Relationship Id="rId1" Type="http://schemas.openxmlformats.org/officeDocument/2006/relationships/chart" Target="../charts/chart146.xml"/><Relationship Id="rId6" Type="http://schemas.openxmlformats.org/officeDocument/2006/relationships/chart" Target="../charts/chart151.xml"/><Relationship Id="rId11" Type="http://schemas.openxmlformats.org/officeDocument/2006/relationships/chart" Target="../charts/chart156.xml"/><Relationship Id="rId5" Type="http://schemas.openxmlformats.org/officeDocument/2006/relationships/chart" Target="../charts/chart150.xml"/><Relationship Id="rId15" Type="http://schemas.openxmlformats.org/officeDocument/2006/relationships/chart" Target="../charts/chart160.xml"/><Relationship Id="rId10" Type="http://schemas.openxmlformats.org/officeDocument/2006/relationships/chart" Target="../charts/chart155.xml"/><Relationship Id="rId4" Type="http://schemas.openxmlformats.org/officeDocument/2006/relationships/chart" Target="../charts/chart149.xml"/><Relationship Id="rId9" Type="http://schemas.openxmlformats.org/officeDocument/2006/relationships/chart" Target="../charts/chart154.xml"/><Relationship Id="rId14" Type="http://schemas.openxmlformats.org/officeDocument/2006/relationships/chart" Target="../charts/chart15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0.xml"/><Relationship Id="rId13" Type="http://schemas.openxmlformats.org/officeDocument/2006/relationships/chart" Target="../charts/chart175.xml"/><Relationship Id="rId3" Type="http://schemas.openxmlformats.org/officeDocument/2006/relationships/chart" Target="../charts/chart165.xml"/><Relationship Id="rId7" Type="http://schemas.openxmlformats.org/officeDocument/2006/relationships/chart" Target="../charts/chart169.xml"/><Relationship Id="rId12" Type="http://schemas.openxmlformats.org/officeDocument/2006/relationships/chart" Target="../charts/chart174.xml"/><Relationship Id="rId17" Type="http://schemas.openxmlformats.org/officeDocument/2006/relationships/chart" Target="../charts/chart179.xml"/><Relationship Id="rId2" Type="http://schemas.openxmlformats.org/officeDocument/2006/relationships/chart" Target="../charts/chart164.xml"/><Relationship Id="rId16" Type="http://schemas.openxmlformats.org/officeDocument/2006/relationships/chart" Target="../charts/chart178.xml"/><Relationship Id="rId1" Type="http://schemas.openxmlformats.org/officeDocument/2006/relationships/chart" Target="../charts/chart163.xml"/><Relationship Id="rId6" Type="http://schemas.openxmlformats.org/officeDocument/2006/relationships/chart" Target="../charts/chart168.xml"/><Relationship Id="rId11" Type="http://schemas.openxmlformats.org/officeDocument/2006/relationships/chart" Target="../charts/chart173.xml"/><Relationship Id="rId5" Type="http://schemas.openxmlformats.org/officeDocument/2006/relationships/chart" Target="../charts/chart167.xml"/><Relationship Id="rId15" Type="http://schemas.openxmlformats.org/officeDocument/2006/relationships/chart" Target="../charts/chart177.xml"/><Relationship Id="rId10" Type="http://schemas.openxmlformats.org/officeDocument/2006/relationships/chart" Target="../charts/chart172.xml"/><Relationship Id="rId4" Type="http://schemas.openxmlformats.org/officeDocument/2006/relationships/chart" Target="../charts/chart166.xml"/><Relationship Id="rId9" Type="http://schemas.openxmlformats.org/officeDocument/2006/relationships/chart" Target="../charts/chart171.xml"/><Relationship Id="rId14" Type="http://schemas.openxmlformats.org/officeDocument/2006/relationships/chart" Target="../charts/chart17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7.xml"/><Relationship Id="rId13" Type="http://schemas.openxmlformats.org/officeDocument/2006/relationships/chart" Target="../charts/chart192.xml"/><Relationship Id="rId3" Type="http://schemas.openxmlformats.org/officeDocument/2006/relationships/chart" Target="../charts/chart182.xml"/><Relationship Id="rId7" Type="http://schemas.openxmlformats.org/officeDocument/2006/relationships/chart" Target="../charts/chart186.xml"/><Relationship Id="rId12" Type="http://schemas.openxmlformats.org/officeDocument/2006/relationships/chart" Target="../charts/chart191.xml"/><Relationship Id="rId17" Type="http://schemas.openxmlformats.org/officeDocument/2006/relationships/chart" Target="../charts/chart196.xml"/><Relationship Id="rId2" Type="http://schemas.openxmlformats.org/officeDocument/2006/relationships/chart" Target="../charts/chart181.xml"/><Relationship Id="rId16" Type="http://schemas.openxmlformats.org/officeDocument/2006/relationships/chart" Target="../charts/chart195.xml"/><Relationship Id="rId1" Type="http://schemas.openxmlformats.org/officeDocument/2006/relationships/chart" Target="../charts/chart180.xml"/><Relationship Id="rId6" Type="http://schemas.openxmlformats.org/officeDocument/2006/relationships/chart" Target="../charts/chart185.xml"/><Relationship Id="rId11" Type="http://schemas.openxmlformats.org/officeDocument/2006/relationships/chart" Target="../charts/chart190.xml"/><Relationship Id="rId5" Type="http://schemas.openxmlformats.org/officeDocument/2006/relationships/chart" Target="../charts/chart184.xml"/><Relationship Id="rId15" Type="http://schemas.openxmlformats.org/officeDocument/2006/relationships/chart" Target="../charts/chart194.xml"/><Relationship Id="rId10" Type="http://schemas.openxmlformats.org/officeDocument/2006/relationships/chart" Target="../charts/chart189.xml"/><Relationship Id="rId4" Type="http://schemas.openxmlformats.org/officeDocument/2006/relationships/chart" Target="../charts/chart183.xml"/><Relationship Id="rId9" Type="http://schemas.openxmlformats.org/officeDocument/2006/relationships/chart" Target="../charts/chart188.xml"/><Relationship Id="rId14" Type="http://schemas.openxmlformats.org/officeDocument/2006/relationships/chart" Target="../charts/chart193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4.xml"/><Relationship Id="rId13" Type="http://schemas.openxmlformats.org/officeDocument/2006/relationships/chart" Target="../charts/chart209.xml"/><Relationship Id="rId3" Type="http://schemas.openxmlformats.org/officeDocument/2006/relationships/chart" Target="../charts/chart199.xml"/><Relationship Id="rId7" Type="http://schemas.openxmlformats.org/officeDocument/2006/relationships/chart" Target="../charts/chart203.xml"/><Relationship Id="rId12" Type="http://schemas.openxmlformats.org/officeDocument/2006/relationships/chart" Target="../charts/chart208.xml"/><Relationship Id="rId17" Type="http://schemas.openxmlformats.org/officeDocument/2006/relationships/chart" Target="../charts/chart213.xml"/><Relationship Id="rId2" Type="http://schemas.openxmlformats.org/officeDocument/2006/relationships/chart" Target="../charts/chart198.xml"/><Relationship Id="rId16" Type="http://schemas.openxmlformats.org/officeDocument/2006/relationships/chart" Target="../charts/chart212.xml"/><Relationship Id="rId1" Type="http://schemas.openxmlformats.org/officeDocument/2006/relationships/chart" Target="../charts/chart197.xml"/><Relationship Id="rId6" Type="http://schemas.openxmlformats.org/officeDocument/2006/relationships/chart" Target="../charts/chart202.xml"/><Relationship Id="rId11" Type="http://schemas.openxmlformats.org/officeDocument/2006/relationships/chart" Target="../charts/chart207.xml"/><Relationship Id="rId5" Type="http://schemas.openxmlformats.org/officeDocument/2006/relationships/chart" Target="../charts/chart201.xml"/><Relationship Id="rId15" Type="http://schemas.openxmlformats.org/officeDocument/2006/relationships/chart" Target="../charts/chart211.xml"/><Relationship Id="rId10" Type="http://schemas.openxmlformats.org/officeDocument/2006/relationships/chart" Target="../charts/chart206.xml"/><Relationship Id="rId4" Type="http://schemas.openxmlformats.org/officeDocument/2006/relationships/chart" Target="../charts/chart200.xml"/><Relationship Id="rId9" Type="http://schemas.openxmlformats.org/officeDocument/2006/relationships/chart" Target="../charts/chart205.xml"/><Relationship Id="rId14" Type="http://schemas.openxmlformats.org/officeDocument/2006/relationships/chart" Target="../charts/chart210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1.xml"/><Relationship Id="rId13" Type="http://schemas.openxmlformats.org/officeDocument/2006/relationships/chart" Target="../charts/chart226.xml"/><Relationship Id="rId3" Type="http://schemas.openxmlformats.org/officeDocument/2006/relationships/chart" Target="../charts/chart216.xml"/><Relationship Id="rId7" Type="http://schemas.openxmlformats.org/officeDocument/2006/relationships/chart" Target="../charts/chart220.xml"/><Relationship Id="rId12" Type="http://schemas.openxmlformats.org/officeDocument/2006/relationships/chart" Target="../charts/chart225.xml"/><Relationship Id="rId17" Type="http://schemas.openxmlformats.org/officeDocument/2006/relationships/chart" Target="../charts/chart230.xml"/><Relationship Id="rId2" Type="http://schemas.openxmlformats.org/officeDocument/2006/relationships/chart" Target="../charts/chart215.xml"/><Relationship Id="rId16" Type="http://schemas.openxmlformats.org/officeDocument/2006/relationships/chart" Target="../charts/chart229.xml"/><Relationship Id="rId1" Type="http://schemas.openxmlformats.org/officeDocument/2006/relationships/chart" Target="../charts/chart214.xml"/><Relationship Id="rId6" Type="http://schemas.openxmlformats.org/officeDocument/2006/relationships/chart" Target="../charts/chart219.xml"/><Relationship Id="rId11" Type="http://schemas.openxmlformats.org/officeDocument/2006/relationships/chart" Target="../charts/chart224.xml"/><Relationship Id="rId5" Type="http://schemas.openxmlformats.org/officeDocument/2006/relationships/chart" Target="../charts/chart218.xml"/><Relationship Id="rId15" Type="http://schemas.openxmlformats.org/officeDocument/2006/relationships/chart" Target="../charts/chart228.xml"/><Relationship Id="rId10" Type="http://schemas.openxmlformats.org/officeDocument/2006/relationships/chart" Target="../charts/chart223.xml"/><Relationship Id="rId4" Type="http://schemas.openxmlformats.org/officeDocument/2006/relationships/chart" Target="../charts/chart217.xml"/><Relationship Id="rId9" Type="http://schemas.openxmlformats.org/officeDocument/2006/relationships/chart" Target="../charts/chart222.xml"/><Relationship Id="rId14" Type="http://schemas.openxmlformats.org/officeDocument/2006/relationships/chart" Target="../charts/chart227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8.xml"/><Relationship Id="rId13" Type="http://schemas.openxmlformats.org/officeDocument/2006/relationships/chart" Target="../charts/chart243.xml"/><Relationship Id="rId3" Type="http://schemas.openxmlformats.org/officeDocument/2006/relationships/chart" Target="../charts/chart233.xml"/><Relationship Id="rId7" Type="http://schemas.openxmlformats.org/officeDocument/2006/relationships/chart" Target="../charts/chart237.xml"/><Relationship Id="rId12" Type="http://schemas.openxmlformats.org/officeDocument/2006/relationships/chart" Target="../charts/chart242.xml"/><Relationship Id="rId17" Type="http://schemas.openxmlformats.org/officeDocument/2006/relationships/chart" Target="../charts/chart247.xml"/><Relationship Id="rId2" Type="http://schemas.openxmlformats.org/officeDocument/2006/relationships/chart" Target="../charts/chart232.xml"/><Relationship Id="rId16" Type="http://schemas.openxmlformats.org/officeDocument/2006/relationships/chart" Target="../charts/chart246.xml"/><Relationship Id="rId1" Type="http://schemas.openxmlformats.org/officeDocument/2006/relationships/chart" Target="../charts/chart231.xml"/><Relationship Id="rId6" Type="http://schemas.openxmlformats.org/officeDocument/2006/relationships/chart" Target="../charts/chart236.xml"/><Relationship Id="rId11" Type="http://schemas.openxmlformats.org/officeDocument/2006/relationships/chart" Target="../charts/chart241.xml"/><Relationship Id="rId5" Type="http://schemas.openxmlformats.org/officeDocument/2006/relationships/chart" Target="../charts/chart235.xml"/><Relationship Id="rId15" Type="http://schemas.openxmlformats.org/officeDocument/2006/relationships/chart" Target="../charts/chart245.xml"/><Relationship Id="rId10" Type="http://schemas.openxmlformats.org/officeDocument/2006/relationships/chart" Target="../charts/chart240.xml"/><Relationship Id="rId4" Type="http://schemas.openxmlformats.org/officeDocument/2006/relationships/chart" Target="../charts/chart234.xml"/><Relationship Id="rId9" Type="http://schemas.openxmlformats.org/officeDocument/2006/relationships/chart" Target="../charts/chart239.xml"/><Relationship Id="rId14" Type="http://schemas.openxmlformats.org/officeDocument/2006/relationships/chart" Target="../charts/chart244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5.xml"/><Relationship Id="rId13" Type="http://schemas.openxmlformats.org/officeDocument/2006/relationships/chart" Target="../charts/chart260.xml"/><Relationship Id="rId3" Type="http://schemas.openxmlformats.org/officeDocument/2006/relationships/chart" Target="../charts/chart250.xml"/><Relationship Id="rId7" Type="http://schemas.openxmlformats.org/officeDocument/2006/relationships/chart" Target="../charts/chart254.xml"/><Relationship Id="rId12" Type="http://schemas.openxmlformats.org/officeDocument/2006/relationships/chart" Target="../charts/chart259.xml"/><Relationship Id="rId17" Type="http://schemas.openxmlformats.org/officeDocument/2006/relationships/chart" Target="../charts/chart264.xml"/><Relationship Id="rId2" Type="http://schemas.openxmlformats.org/officeDocument/2006/relationships/chart" Target="../charts/chart249.xml"/><Relationship Id="rId16" Type="http://schemas.openxmlformats.org/officeDocument/2006/relationships/chart" Target="../charts/chart263.xml"/><Relationship Id="rId1" Type="http://schemas.openxmlformats.org/officeDocument/2006/relationships/chart" Target="../charts/chart248.xml"/><Relationship Id="rId6" Type="http://schemas.openxmlformats.org/officeDocument/2006/relationships/chart" Target="../charts/chart253.xml"/><Relationship Id="rId11" Type="http://schemas.openxmlformats.org/officeDocument/2006/relationships/chart" Target="../charts/chart258.xml"/><Relationship Id="rId5" Type="http://schemas.openxmlformats.org/officeDocument/2006/relationships/chart" Target="../charts/chart252.xml"/><Relationship Id="rId15" Type="http://schemas.openxmlformats.org/officeDocument/2006/relationships/chart" Target="../charts/chart262.xml"/><Relationship Id="rId10" Type="http://schemas.openxmlformats.org/officeDocument/2006/relationships/chart" Target="../charts/chart257.xml"/><Relationship Id="rId4" Type="http://schemas.openxmlformats.org/officeDocument/2006/relationships/chart" Target="../charts/chart251.xml"/><Relationship Id="rId9" Type="http://schemas.openxmlformats.org/officeDocument/2006/relationships/chart" Target="../charts/chart256.xml"/><Relationship Id="rId14" Type="http://schemas.openxmlformats.org/officeDocument/2006/relationships/chart" Target="../charts/chart261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2.xml"/><Relationship Id="rId13" Type="http://schemas.openxmlformats.org/officeDocument/2006/relationships/chart" Target="../charts/chart277.xml"/><Relationship Id="rId3" Type="http://schemas.openxmlformats.org/officeDocument/2006/relationships/chart" Target="../charts/chart267.xml"/><Relationship Id="rId7" Type="http://schemas.openxmlformats.org/officeDocument/2006/relationships/chart" Target="../charts/chart271.xml"/><Relationship Id="rId12" Type="http://schemas.openxmlformats.org/officeDocument/2006/relationships/chart" Target="../charts/chart276.xml"/><Relationship Id="rId17" Type="http://schemas.openxmlformats.org/officeDocument/2006/relationships/chart" Target="../charts/chart281.xml"/><Relationship Id="rId2" Type="http://schemas.openxmlformats.org/officeDocument/2006/relationships/chart" Target="../charts/chart266.xml"/><Relationship Id="rId16" Type="http://schemas.openxmlformats.org/officeDocument/2006/relationships/chart" Target="../charts/chart280.xml"/><Relationship Id="rId1" Type="http://schemas.openxmlformats.org/officeDocument/2006/relationships/chart" Target="../charts/chart265.xml"/><Relationship Id="rId6" Type="http://schemas.openxmlformats.org/officeDocument/2006/relationships/chart" Target="../charts/chart270.xml"/><Relationship Id="rId11" Type="http://schemas.openxmlformats.org/officeDocument/2006/relationships/chart" Target="../charts/chart275.xml"/><Relationship Id="rId5" Type="http://schemas.openxmlformats.org/officeDocument/2006/relationships/chart" Target="../charts/chart269.xml"/><Relationship Id="rId15" Type="http://schemas.openxmlformats.org/officeDocument/2006/relationships/chart" Target="../charts/chart279.xml"/><Relationship Id="rId10" Type="http://schemas.openxmlformats.org/officeDocument/2006/relationships/chart" Target="../charts/chart274.xml"/><Relationship Id="rId4" Type="http://schemas.openxmlformats.org/officeDocument/2006/relationships/chart" Target="../charts/chart268.xml"/><Relationship Id="rId9" Type="http://schemas.openxmlformats.org/officeDocument/2006/relationships/chart" Target="../charts/chart273.xml"/><Relationship Id="rId14" Type="http://schemas.openxmlformats.org/officeDocument/2006/relationships/chart" Target="../charts/chart278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9.xml"/><Relationship Id="rId13" Type="http://schemas.openxmlformats.org/officeDocument/2006/relationships/chart" Target="../charts/chart294.xml"/><Relationship Id="rId3" Type="http://schemas.openxmlformats.org/officeDocument/2006/relationships/chart" Target="../charts/chart284.xml"/><Relationship Id="rId7" Type="http://schemas.openxmlformats.org/officeDocument/2006/relationships/chart" Target="../charts/chart288.xml"/><Relationship Id="rId12" Type="http://schemas.openxmlformats.org/officeDocument/2006/relationships/chart" Target="../charts/chart293.xml"/><Relationship Id="rId17" Type="http://schemas.openxmlformats.org/officeDocument/2006/relationships/chart" Target="../charts/chart298.xml"/><Relationship Id="rId2" Type="http://schemas.openxmlformats.org/officeDocument/2006/relationships/chart" Target="../charts/chart283.xml"/><Relationship Id="rId16" Type="http://schemas.openxmlformats.org/officeDocument/2006/relationships/chart" Target="../charts/chart297.xml"/><Relationship Id="rId1" Type="http://schemas.openxmlformats.org/officeDocument/2006/relationships/chart" Target="../charts/chart282.xml"/><Relationship Id="rId6" Type="http://schemas.openxmlformats.org/officeDocument/2006/relationships/chart" Target="../charts/chart287.xml"/><Relationship Id="rId11" Type="http://schemas.openxmlformats.org/officeDocument/2006/relationships/chart" Target="../charts/chart292.xml"/><Relationship Id="rId5" Type="http://schemas.openxmlformats.org/officeDocument/2006/relationships/chart" Target="../charts/chart286.xml"/><Relationship Id="rId15" Type="http://schemas.openxmlformats.org/officeDocument/2006/relationships/chart" Target="../charts/chart296.xml"/><Relationship Id="rId10" Type="http://schemas.openxmlformats.org/officeDocument/2006/relationships/chart" Target="../charts/chart291.xml"/><Relationship Id="rId4" Type="http://schemas.openxmlformats.org/officeDocument/2006/relationships/chart" Target="../charts/chart285.xml"/><Relationship Id="rId9" Type="http://schemas.openxmlformats.org/officeDocument/2006/relationships/chart" Target="../charts/chart290.xml"/><Relationship Id="rId14" Type="http://schemas.openxmlformats.org/officeDocument/2006/relationships/chart" Target="../charts/chart295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6.xml"/><Relationship Id="rId13" Type="http://schemas.openxmlformats.org/officeDocument/2006/relationships/chart" Target="../charts/chart311.xml"/><Relationship Id="rId3" Type="http://schemas.openxmlformats.org/officeDocument/2006/relationships/chart" Target="../charts/chart301.xml"/><Relationship Id="rId7" Type="http://schemas.openxmlformats.org/officeDocument/2006/relationships/chart" Target="../charts/chart305.xml"/><Relationship Id="rId12" Type="http://schemas.openxmlformats.org/officeDocument/2006/relationships/chart" Target="../charts/chart310.xml"/><Relationship Id="rId17" Type="http://schemas.openxmlformats.org/officeDocument/2006/relationships/chart" Target="../charts/chart315.xml"/><Relationship Id="rId2" Type="http://schemas.openxmlformats.org/officeDocument/2006/relationships/chart" Target="../charts/chart300.xml"/><Relationship Id="rId16" Type="http://schemas.openxmlformats.org/officeDocument/2006/relationships/chart" Target="../charts/chart314.xml"/><Relationship Id="rId1" Type="http://schemas.openxmlformats.org/officeDocument/2006/relationships/chart" Target="../charts/chart299.xml"/><Relationship Id="rId6" Type="http://schemas.openxmlformats.org/officeDocument/2006/relationships/chart" Target="../charts/chart304.xml"/><Relationship Id="rId11" Type="http://schemas.openxmlformats.org/officeDocument/2006/relationships/chart" Target="../charts/chart309.xml"/><Relationship Id="rId5" Type="http://schemas.openxmlformats.org/officeDocument/2006/relationships/chart" Target="../charts/chart303.xml"/><Relationship Id="rId15" Type="http://schemas.openxmlformats.org/officeDocument/2006/relationships/chart" Target="../charts/chart313.xml"/><Relationship Id="rId10" Type="http://schemas.openxmlformats.org/officeDocument/2006/relationships/chart" Target="../charts/chart308.xml"/><Relationship Id="rId4" Type="http://schemas.openxmlformats.org/officeDocument/2006/relationships/chart" Target="../charts/chart302.xml"/><Relationship Id="rId9" Type="http://schemas.openxmlformats.org/officeDocument/2006/relationships/chart" Target="../charts/chart307.xml"/><Relationship Id="rId14" Type="http://schemas.openxmlformats.org/officeDocument/2006/relationships/chart" Target="../charts/chart312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3.xml"/><Relationship Id="rId13" Type="http://schemas.openxmlformats.org/officeDocument/2006/relationships/chart" Target="../charts/chart328.xml"/><Relationship Id="rId3" Type="http://schemas.openxmlformats.org/officeDocument/2006/relationships/chart" Target="../charts/chart318.xml"/><Relationship Id="rId7" Type="http://schemas.openxmlformats.org/officeDocument/2006/relationships/chart" Target="../charts/chart322.xml"/><Relationship Id="rId12" Type="http://schemas.openxmlformats.org/officeDocument/2006/relationships/chart" Target="../charts/chart327.xml"/><Relationship Id="rId17" Type="http://schemas.openxmlformats.org/officeDocument/2006/relationships/chart" Target="../charts/chart332.xml"/><Relationship Id="rId2" Type="http://schemas.openxmlformats.org/officeDocument/2006/relationships/chart" Target="../charts/chart317.xml"/><Relationship Id="rId16" Type="http://schemas.openxmlformats.org/officeDocument/2006/relationships/chart" Target="../charts/chart331.xml"/><Relationship Id="rId1" Type="http://schemas.openxmlformats.org/officeDocument/2006/relationships/chart" Target="../charts/chart316.xml"/><Relationship Id="rId6" Type="http://schemas.openxmlformats.org/officeDocument/2006/relationships/chart" Target="../charts/chart321.xml"/><Relationship Id="rId11" Type="http://schemas.openxmlformats.org/officeDocument/2006/relationships/chart" Target="../charts/chart326.xml"/><Relationship Id="rId5" Type="http://schemas.openxmlformats.org/officeDocument/2006/relationships/chart" Target="../charts/chart320.xml"/><Relationship Id="rId15" Type="http://schemas.openxmlformats.org/officeDocument/2006/relationships/chart" Target="../charts/chart330.xml"/><Relationship Id="rId10" Type="http://schemas.openxmlformats.org/officeDocument/2006/relationships/chart" Target="../charts/chart325.xml"/><Relationship Id="rId4" Type="http://schemas.openxmlformats.org/officeDocument/2006/relationships/chart" Target="../charts/chart319.xml"/><Relationship Id="rId9" Type="http://schemas.openxmlformats.org/officeDocument/2006/relationships/chart" Target="../charts/chart324.xml"/><Relationship Id="rId14" Type="http://schemas.openxmlformats.org/officeDocument/2006/relationships/chart" Target="../charts/chart329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0.xml"/><Relationship Id="rId13" Type="http://schemas.openxmlformats.org/officeDocument/2006/relationships/chart" Target="../charts/chart345.xml"/><Relationship Id="rId3" Type="http://schemas.openxmlformats.org/officeDocument/2006/relationships/chart" Target="../charts/chart335.xml"/><Relationship Id="rId7" Type="http://schemas.openxmlformats.org/officeDocument/2006/relationships/chart" Target="../charts/chart339.xml"/><Relationship Id="rId12" Type="http://schemas.openxmlformats.org/officeDocument/2006/relationships/chart" Target="../charts/chart344.xml"/><Relationship Id="rId17" Type="http://schemas.openxmlformats.org/officeDocument/2006/relationships/chart" Target="../charts/chart349.xml"/><Relationship Id="rId2" Type="http://schemas.openxmlformats.org/officeDocument/2006/relationships/chart" Target="../charts/chart334.xml"/><Relationship Id="rId16" Type="http://schemas.openxmlformats.org/officeDocument/2006/relationships/chart" Target="../charts/chart348.xml"/><Relationship Id="rId1" Type="http://schemas.openxmlformats.org/officeDocument/2006/relationships/chart" Target="../charts/chart333.xml"/><Relationship Id="rId6" Type="http://schemas.openxmlformats.org/officeDocument/2006/relationships/chart" Target="../charts/chart338.xml"/><Relationship Id="rId11" Type="http://schemas.openxmlformats.org/officeDocument/2006/relationships/chart" Target="../charts/chart343.xml"/><Relationship Id="rId5" Type="http://schemas.openxmlformats.org/officeDocument/2006/relationships/chart" Target="../charts/chart337.xml"/><Relationship Id="rId15" Type="http://schemas.openxmlformats.org/officeDocument/2006/relationships/chart" Target="../charts/chart347.xml"/><Relationship Id="rId10" Type="http://schemas.openxmlformats.org/officeDocument/2006/relationships/chart" Target="../charts/chart342.xml"/><Relationship Id="rId4" Type="http://schemas.openxmlformats.org/officeDocument/2006/relationships/chart" Target="../charts/chart336.xml"/><Relationship Id="rId9" Type="http://schemas.openxmlformats.org/officeDocument/2006/relationships/chart" Target="../charts/chart341.xml"/><Relationship Id="rId14" Type="http://schemas.openxmlformats.org/officeDocument/2006/relationships/chart" Target="../charts/chart346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7.xml"/><Relationship Id="rId13" Type="http://schemas.openxmlformats.org/officeDocument/2006/relationships/chart" Target="../charts/chart362.xml"/><Relationship Id="rId3" Type="http://schemas.openxmlformats.org/officeDocument/2006/relationships/chart" Target="../charts/chart352.xml"/><Relationship Id="rId7" Type="http://schemas.openxmlformats.org/officeDocument/2006/relationships/chart" Target="../charts/chart356.xml"/><Relationship Id="rId12" Type="http://schemas.openxmlformats.org/officeDocument/2006/relationships/chart" Target="../charts/chart361.xml"/><Relationship Id="rId17" Type="http://schemas.openxmlformats.org/officeDocument/2006/relationships/chart" Target="../charts/chart366.xml"/><Relationship Id="rId2" Type="http://schemas.openxmlformats.org/officeDocument/2006/relationships/chart" Target="../charts/chart351.xml"/><Relationship Id="rId16" Type="http://schemas.openxmlformats.org/officeDocument/2006/relationships/chart" Target="../charts/chart365.xml"/><Relationship Id="rId1" Type="http://schemas.openxmlformats.org/officeDocument/2006/relationships/chart" Target="../charts/chart350.xml"/><Relationship Id="rId6" Type="http://schemas.openxmlformats.org/officeDocument/2006/relationships/chart" Target="../charts/chart355.xml"/><Relationship Id="rId11" Type="http://schemas.openxmlformats.org/officeDocument/2006/relationships/chart" Target="../charts/chart360.xml"/><Relationship Id="rId5" Type="http://schemas.openxmlformats.org/officeDocument/2006/relationships/chart" Target="../charts/chart354.xml"/><Relationship Id="rId15" Type="http://schemas.openxmlformats.org/officeDocument/2006/relationships/chart" Target="../charts/chart364.xml"/><Relationship Id="rId10" Type="http://schemas.openxmlformats.org/officeDocument/2006/relationships/chart" Target="../charts/chart359.xml"/><Relationship Id="rId4" Type="http://schemas.openxmlformats.org/officeDocument/2006/relationships/chart" Target="../charts/chart353.xml"/><Relationship Id="rId9" Type="http://schemas.openxmlformats.org/officeDocument/2006/relationships/chart" Target="../charts/chart358.xml"/><Relationship Id="rId14" Type="http://schemas.openxmlformats.org/officeDocument/2006/relationships/chart" Target="../charts/chart363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4.xml"/><Relationship Id="rId13" Type="http://schemas.openxmlformats.org/officeDocument/2006/relationships/chart" Target="../charts/chart379.xml"/><Relationship Id="rId3" Type="http://schemas.openxmlformats.org/officeDocument/2006/relationships/chart" Target="../charts/chart369.xml"/><Relationship Id="rId7" Type="http://schemas.openxmlformats.org/officeDocument/2006/relationships/chart" Target="../charts/chart373.xml"/><Relationship Id="rId12" Type="http://schemas.openxmlformats.org/officeDocument/2006/relationships/chart" Target="../charts/chart378.xml"/><Relationship Id="rId17" Type="http://schemas.openxmlformats.org/officeDocument/2006/relationships/chart" Target="../charts/chart383.xml"/><Relationship Id="rId2" Type="http://schemas.openxmlformats.org/officeDocument/2006/relationships/chart" Target="../charts/chart368.xml"/><Relationship Id="rId16" Type="http://schemas.openxmlformats.org/officeDocument/2006/relationships/chart" Target="../charts/chart382.xml"/><Relationship Id="rId1" Type="http://schemas.openxmlformats.org/officeDocument/2006/relationships/chart" Target="../charts/chart367.xml"/><Relationship Id="rId6" Type="http://schemas.openxmlformats.org/officeDocument/2006/relationships/chart" Target="../charts/chart372.xml"/><Relationship Id="rId11" Type="http://schemas.openxmlformats.org/officeDocument/2006/relationships/chart" Target="../charts/chart377.xml"/><Relationship Id="rId5" Type="http://schemas.openxmlformats.org/officeDocument/2006/relationships/chart" Target="../charts/chart371.xml"/><Relationship Id="rId15" Type="http://schemas.openxmlformats.org/officeDocument/2006/relationships/chart" Target="../charts/chart381.xml"/><Relationship Id="rId10" Type="http://schemas.openxmlformats.org/officeDocument/2006/relationships/chart" Target="../charts/chart376.xml"/><Relationship Id="rId4" Type="http://schemas.openxmlformats.org/officeDocument/2006/relationships/chart" Target="../charts/chart370.xml"/><Relationship Id="rId9" Type="http://schemas.openxmlformats.org/officeDocument/2006/relationships/chart" Target="../charts/chart375.xml"/><Relationship Id="rId14" Type="http://schemas.openxmlformats.org/officeDocument/2006/relationships/chart" Target="../charts/chart380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1.xml"/><Relationship Id="rId13" Type="http://schemas.openxmlformats.org/officeDocument/2006/relationships/chart" Target="../charts/chart396.xml"/><Relationship Id="rId3" Type="http://schemas.openxmlformats.org/officeDocument/2006/relationships/chart" Target="../charts/chart386.xml"/><Relationship Id="rId7" Type="http://schemas.openxmlformats.org/officeDocument/2006/relationships/chart" Target="../charts/chart390.xml"/><Relationship Id="rId12" Type="http://schemas.openxmlformats.org/officeDocument/2006/relationships/chart" Target="../charts/chart395.xml"/><Relationship Id="rId17" Type="http://schemas.openxmlformats.org/officeDocument/2006/relationships/chart" Target="../charts/chart400.xml"/><Relationship Id="rId2" Type="http://schemas.openxmlformats.org/officeDocument/2006/relationships/chart" Target="../charts/chart385.xml"/><Relationship Id="rId16" Type="http://schemas.openxmlformats.org/officeDocument/2006/relationships/chart" Target="../charts/chart399.xml"/><Relationship Id="rId1" Type="http://schemas.openxmlformats.org/officeDocument/2006/relationships/chart" Target="../charts/chart384.xml"/><Relationship Id="rId6" Type="http://schemas.openxmlformats.org/officeDocument/2006/relationships/chart" Target="../charts/chart389.xml"/><Relationship Id="rId11" Type="http://schemas.openxmlformats.org/officeDocument/2006/relationships/chart" Target="../charts/chart394.xml"/><Relationship Id="rId5" Type="http://schemas.openxmlformats.org/officeDocument/2006/relationships/chart" Target="../charts/chart388.xml"/><Relationship Id="rId15" Type="http://schemas.openxmlformats.org/officeDocument/2006/relationships/chart" Target="../charts/chart398.xml"/><Relationship Id="rId10" Type="http://schemas.openxmlformats.org/officeDocument/2006/relationships/chart" Target="../charts/chart393.xml"/><Relationship Id="rId4" Type="http://schemas.openxmlformats.org/officeDocument/2006/relationships/chart" Target="../charts/chart387.xml"/><Relationship Id="rId9" Type="http://schemas.openxmlformats.org/officeDocument/2006/relationships/chart" Target="../charts/chart392.xml"/><Relationship Id="rId14" Type="http://schemas.openxmlformats.org/officeDocument/2006/relationships/chart" Target="../charts/chart3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111384-620C-4C10-8805-950AD0ECF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A044F78-E9D8-49E0-82BD-9E8E33B85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034D249-A591-4371-824F-AD1A4F7F4C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AD9E063-3797-4553-9C6E-7941838C8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3190516-7C0D-4640-ACF8-4221F1ED6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AA7B343-5375-42F6-BA4B-E909CE83B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87B7338-8F81-4029-B5A7-B4EA1CC8B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EA5D951-DE88-4D87-8B93-2B953D5B3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8917B74-851F-4E49-8C82-A57DA9F9F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4885B5-5E77-4138-AF68-293D5E962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99D555-D74B-4C9E-A2C4-9047EF75E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BF03BBD-2CDF-45EC-B973-878F07095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D9F755F-66C1-4BFF-AB62-4CF6ECD3D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8D20333-089E-424A-ADB5-2C957504E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2234BB9-888D-40C4-A618-93C014B64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04CE249-023E-4C90-8987-2CEED6284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514350</xdr:colOff>
      <xdr:row>1</xdr:row>
      <xdr:rowOff>38100</xdr:rowOff>
    </xdr:from>
    <xdr:to>
      <xdr:col>22</xdr:col>
      <xdr:colOff>598527</xdr:colOff>
      <xdr:row>8</xdr:row>
      <xdr:rowOff>237071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C3284F9-E478-4A0C-9630-54ACB0D8C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514350</xdr:colOff>
      <xdr:row>10</xdr:row>
      <xdr:rowOff>44212</xdr:rowOff>
    </xdr:from>
    <xdr:to>
      <xdr:col>22</xdr:col>
      <xdr:colOff>598527</xdr:colOff>
      <xdr:row>17</xdr:row>
      <xdr:rowOff>243182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76B02DD-E78B-4B89-9078-F33B32144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28575</xdr:colOff>
      <xdr:row>49</xdr:row>
      <xdr:rowOff>42862</xdr:rowOff>
    </xdr:from>
    <xdr:to>
      <xdr:col>11</xdr:col>
      <xdr:colOff>9525</xdr:colOff>
      <xdr:row>73</xdr:row>
      <xdr:rowOff>152400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5CEB57F-8949-4E2D-90BC-193F40BB0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19050</xdr:colOff>
      <xdr:row>49</xdr:row>
      <xdr:rowOff>38100</xdr:rowOff>
    </xdr:from>
    <xdr:to>
      <xdr:col>23</xdr:col>
      <xdr:colOff>0</xdr:colOff>
      <xdr:row>73</xdr:row>
      <xdr:rowOff>147638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F85252CF-A5ED-4C37-9D4F-03D4DBAFC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28575</xdr:colOff>
      <xdr:row>75</xdr:row>
      <xdr:rowOff>0</xdr:rowOff>
    </xdr:from>
    <xdr:to>
      <xdr:col>11</xdr:col>
      <xdr:colOff>9525</xdr:colOff>
      <xdr:row>99</xdr:row>
      <xdr:rowOff>109538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EBE2ED14-BBA3-4EE6-9824-E76A52135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19050</xdr:colOff>
      <xdr:row>75</xdr:row>
      <xdr:rowOff>0</xdr:rowOff>
    </xdr:from>
    <xdr:to>
      <xdr:col>23</xdr:col>
      <xdr:colOff>0</xdr:colOff>
      <xdr:row>99</xdr:row>
      <xdr:rowOff>109538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8598C05-0307-4334-AAAA-44D09DCEC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31042</xdr:colOff>
      <xdr:row>101</xdr:row>
      <xdr:rowOff>57402</xdr:rowOff>
    </xdr:from>
    <xdr:to>
      <xdr:col>11</xdr:col>
      <xdr:colOff>11992</xdr:colOff>
      <xdr:row>125</xdr:row>
      <xdr:rowOff>163964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54B9562-1833-425B-88E5-060A1AE24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11206</xdr:colOff>
      <xdr:row>101</xdr:row>
      <xdr:rowOff>44824</xdr:rowOff>
    </xdr:from>
    <xdr:to>
      <xdr:col>22</xdr:col>
      <xdr:colOff>604478</xdr:colOff>
      <xdr:row>125</xdr:row>
      <xdr:rowOff>151386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FA045CFD-DBCE-4CF2-AC7C-3EF03744B9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22412</xdr:colOff>
      <xdr:row>127</xdr:row>
      <xdr:rowOff>89648</xdr:rowOff>
    </xdr:from>
    <xdr:to>
      <xdr:col>11</xdr:col>
      <xdr:colOff>10566</xdr:colOff>
      <xdr:row>152</xdr:row>
      <xdr:rowOff>5710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B5859ACC-B02E-49BD-95A0-3E251C6ED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11206</xdr:colOff>
      <xdr:row>127</xdr:row>
      <xdr:rowOff>78440</xdr:rowOff>
    </xdr:from>
    <xdr:to>
      <xdr:col>22</xdr:col>
      <xdr:colOff>604478</xdr:colOff>
      <xdr:row>151</xdr:row>
      <xdr:rowOff>185002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E2631917-27D3-463B-BD66-066654F0D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DADB626-3126-4254-9213-067C3960E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8037F16-49F4-47BB-A6A6-101B09DD4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D07703D-889B-404C-ACA5-E22CE6B05D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9D37F44-E03E-46B9-9CBF-49DDAE187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0E55913-081B-4E58-9D3C-C4E457E1E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D3D4D0B-C3DD-427C-8139-74376975B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DEF0D10-1E49-4B65-B2EB-9AFA9FD3F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D2CF990-AE97-49F2-B83B-EBD9987FB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251FD51-77C5-4362-885F-84111AB90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52</xdr:row>
      <xdr:rowOff>4762</xdr:rowOff>
    </xdr:from>
    <xdr:to>
      <xdr:col>10</xdr:col>
      <xdr:colOff>523579</xdr:colOff>
      <xdr:row>77</xdr:row>
      <xdr:rowOff>33283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3654ED1-4171-42F8-A5E7-22F2681A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526136</xdr:colOff>
      <xdr:row>52</xdr:row>
      <xdr:rowOff>0</xdr:rowOff>
    </xdr:from>
    <xdr:to>
      <xdr:col>22</xdr:col>
      <xdr:colOff>430448</xdr:colOff>
      <xdr:row>77</xdr:row>
      <xdr:rowOff>28521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A2761C7-21FA-4A68-AFE5-2459EEEE5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78</xdr:row>
      <xdr:rowOff>75762</xdr:rowOff>
    </xdr:from>
    <xdr:to>
      <xdr:col>10</xdr:col>
      <xdr:colOff>523579</xdr:colOff>
      <xdr:row>103</xdr:row>
      <xdr:rowOff>104283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8F38A6EA-6B0F-4353-A8EB-BBDC6C824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526136</xdr:colOff>
      <xdr:row>78</xdr:row>
      <xdr:rowOff>75762</xdr:rowOff>
    </xdr:from>
    <xdr:to>
      <xdr:col>22</xdr:col>
      <xdr:colOff>430448</xdr:colOff>
      <xdr:row>103</xdr:row>
      <xdr:rowOff>104283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BAC0D1A-90B7-48B1-9B15-F9255CD3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105</xdr:row>
      <xdr:rowOff>60905</xdr:rowOff>
    </xdr:from>
    <xdr:to>
      <xdr:col>10</xdr:col>
      <xdr:colOff>526046</xdr:colOff>
      <xdr:row>130</xdr:row>
      <xdr:rowOff>86450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B43C650-3735-4301-9CF7-6240C1C7A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518292</xdr:colOff>
      <xdr:row>105</xdr:row>
      <xdr:rowOff>48327</xdr:rowOff>
    </xdr:from>
    <xdr:to>
      <xdr:col>22</xdr:col>
      <xdr:colOff>428790</xdr:colOff>
      <xdr:row>130</xdr:row>
      <xdr:rowOff>73872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95AAF58-AA58-4391-95C6-7B55B510A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132</xdr:row>
      <xdr:rowOff>20893</xdr:rowOff>
    </xdr:from>
    <xdr:to>
      <xdr:col>10</xdr:col>
      <xdr:colOff>524620</xdr:colOff>
      <xdr:row>157</xdr:row>
      <xdr:rowOff>46438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164B1C1-43B2-4856-8D43-8D966E564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518292</xdr:colOff>
      <xdr:row>132</xdr:row>
      <xdr:rowOff>9685</xdr:rowOff>
    </xdr:from>
    <xdr:to>
      <xdr:col>22</xdr:col>
      <xdr:colOff>428790</xdr:colOff>
      <xdr:row>157</xdr:row>
      <xdr:rowOff>35230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9ED57B6-B039-4432-92C4-6B6632589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1B6852B-873F-4826-B704-4ECD8E3AA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0E54138-AB46-4550-BFC0-D00C7ABCF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9629058-3815-4EB9-8F8D-B7048AE9F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706018B-1F80-43F7-AE5D-9C074F178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9A1D470-69BC-4C38-879E-3B89F9FA2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E918494-4A0C-4E21-8059-FEE64046F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FE98F85-540C-4B50-800B-E2CB0E43F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0405913-5022-4937-9579-10C6BD6DD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B7A7BAC-2E0E-44EB-961A-B5E2D3097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488943</xdr:colOff>
      <xdr:row>74</xdr:row>
      <xdr:rowOff>33283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448621E-993D-494A-B297-7B291379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488036</xdr:colOff>
      <xdr:row>49</xdr:row>
      <xdr:rowOff>0</xdr:rowOff>
    </xdr:from>
    <xdr:to>
      <xdr:col>22</xdr:col>
      <xdr:colOff>354248</xdr:colOff>
      <xdr:row>74</xdr:row>
      <xdr:rowOff>28521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A772AD6D-C8E0-4B4B-BE5E-3E93FBFFE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75762</xdr:rowOff>
    </xdr:from>
    <xdr:to>
      <xdr:col>10</xdr:col>
      <xdr:colOff>488943</xdr:colOff>
      <xdr:row>100</xdr:row>
      <xdr:rowOff>104283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1A0B1F5-D5B6-44F2-A902-18055C7F0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488036</xdr:colOff>
      <xdr:row>75</xdr:row>
      <xdr:rowOff>75762</xdr:rowOff>
    </xdr:from>
    <xdr:to>
      <xdr:col>22</xdr:col>
      <xdr:colOff>354248</xdr:colOff>
      <xdr:row>100</xdr:row>
      <xdr:rowOff>104283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737DE773-750B-4EC2-B529-62C35A49D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102</xdr:row>
      <xdr:rowOff>60905</xdr:rowOff>
    </xdr:from>
    <xdr:to>
      <xdr:col>10</xdr:col>
      <xdr:colOff>491410</xdr:colOff>
      <xdr:row>127</xdr:row>
      <xdr:rowOff>86450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7E854108-28BC-4415-8804-84A3A44FB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480192</xdr:colOff>
      <xdr:row>102</xdr:row>
      <xdr:rowOff>48327</xdr:rowOff>
    </xdr:from>
    <xdr:to>
      <xdr:col>22</xdr:col>
      <xdr:colOff>352590</xdr:colOff>
      <xdr:row>127</xdr:row>
      <xdr:rowOff>73872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16DB2A6-8CDA-4BE5-A933-51251A468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129</xdr:row>
      <xdr:rowOff>20893</xdr:rowOff>
    </xdr:from>
    <xdr:to>
      <xdr:col>10</xdr:col>
      <xdr:colOff>489984</xdr:colOff>
      <xdr:row>154</xdr:row>
      <xdr:rowOff>46438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28FB479-D99B-4E57-B0FA-BB7F514C3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480192</xdr:colOff>
      <xdr:row>129</xdr:row>
      <xdr:rowOff>9685</xdr:rowOff>
    </xdr:from>
    <xdr:to>
      <xdr:col>22</xdr:col>
      <xdr:colOff>352590</xdr:colOff>
      <xdr:row>154</xdr:row>
      <xdr:rowOff>35230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66E6D45F-E03D-4B02-B0D8-ED8FF74AF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F0C22C9-A0B0-4988-A759-574CCCE04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107702-52AA-4A6D-87B7-DCBFA7654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255AFD9-D72A-4EFA-B5D4-1D8ECDB85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69C0672-8980-4C4B-B6D5-45D3CD2C1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748BDB3-46B4-41CD-B19B-0D88A5067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F6F4920-51B8-42BF-B8E1-71C04AFD4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73517A3-196A-4707-A44F-CBF509166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C58C806-A956-402D-A265-F281CFDE3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9A0421A-D622-4743-B513-8103D3133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547971</xdr:colOff>
      <xdr:row>74</xdr:row>
      <xdr:rowOff>100361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15FFA44-A81E-4CA9-B133-AE8A09CBB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552967</xdr:colOff>
      <xdr:row>49</xdr:row>
      <xdr:rowOff>0</xdr:rowOff>
    </xdr:from>
    <xdr:to>
      <xdr:col>22</xdr:col>
      <xdr:colOff>484110</xdr:colOff>
      <xdr:row>74</xdr:row>
      <xdr:rowOff>95599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59779A1-A9DB-41E9-8978-35096CAC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145523</xdr:rowOff>
    </xdr:from>
    <xdr:to>
      <xdr:col>10</xdr:col>
      <xdr:colOff>547971</xdr:colOff>
      <xdr:row>101</xdr:row>
      <xdr:rowOff>53304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451B666-005C-4BCA-B25C-008D73158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552967</xdr:colOff>
      <xdr:row>75</xdr:row>
      <xdr:rowOff>145523</xdr:rowOff>
    </xdr:from>
    <xdr:to>
      <xdr:col>22</xdr:col>
      <xdr:colOff>484110</xdr:colOff>
      <xdr:row>101</xdr:row>
      <xdr:rowOff>53304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B0623694-7FCE-44B3-86BA-723955C36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15293</xdr:rowOff>
    </xdr:from>
    <xdr:to>
      <xdr:col>10</xdr:col>
      <xdr:colOff>550438</xdr:colOff>
      <xdr:row>128</xdr:row>
      <xdr:rowOff>107915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8DD8C6B-812D-406D-97DA-1485D2E41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545123</xdr:colOff>
      <xdr:row>103</xdr:row>
      <xdr:rowOff>2715</xdr:rowOff>
    </xdr:from>
    <xdr:to>
      <xdr:col>22</xdr:col>
      <xdr:colOff>482452</xdr:colOff>
      <xdr:row>128</xdr:row>
      <xdr:rowOff>95337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F3A260B-9362-4CA2-9FAA-C153A3A0D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130</xdr:row>
      <xdr:rowOff>47724</xdr:rowOff>
    </xdr:from>
    <xdr:to>
      <xdr:col>10</xdr:col>
      <xdr:colOff>549012</xdr:colOff>
      <xdr:row>155</xdr:row>
      <xdr:rowOff>140347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B6425698-E204-4A64-89D4-7A330D8AD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545123</xdr:colOff>
      <xdr:row>130</xdr:row>
      <xdr:rowOff>36516</xdr:rowOff>
    </xdr:from>
    <xdr:to>
      <xdr:col>22</xdr:col>
      <xdr:colOff>482452</xdr:colOff>
      <xdr:row>155</xdr:row>
      <xdr:rowOff>129139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8E2680F-3746-4D89-AD15-F1E8120D1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671DD2-9B9F-4652-8594-997991768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F1C9BB4-A813-4E2D-A6F6-D85DA623E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5816737-366B-421E-9C6B-4C625E349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B81B959-F616-4A20-AD5C-A930D5D32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599E579-A348-4B63-815A-2033E7C65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6F21506-9B5A-42E7-B349-C455391A5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5FFC747-A5A8-427E-A342-02C7ACE33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415F2CD-52F1-4DA7-A8DA-8EBC33FB0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3408AD7-9E35-40CD-BA39-B9AEDD1C4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512755</xdr:colOff>
      <xdr:row>74</xdr:row>
      <xdr:rowOff>33283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3E2013F-CA17-4C5C-8152-711D9855B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514230</xdr:colOff>
      <xdr:row>49</xdr:row>
      <xdr:rowOff>0</xdr:rowOff>
    </xdr:from>
    <xdr:to>
      <xdr:col>22</xdr:col>
      <xdr:colOff>406635</xdr:colOff>
      <xdr:row>74</xdr:row>
      <xdr:rowOff>28521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4454DF0-BE54-4442-8F61-85A453F92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75762</xdr:rowOff>
    </xdr:from>
    <xdr:to>
      <xdr:col>10</xdr:col>
      <xdr:colOff>512755</xdr:colOff>
      <xdr:row>100</xdr:row>
      <xdr:rowOff>104283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058C30D-6236-4007-B5F1-5169070575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514230</xdr:colOff>
      <xdr:row>75</xdr:row>
      <xdr:rowOff>75762</xdr:rowOff>
    </xdr:from>
    <xdr:to>
      <xdr:col>22</xdr:col>
      <xdr:colOff>406635</xdr:colOff>
      <xdr:row>100</xdr:row>
      <xdr:rowOff>104283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143E1E6-76B6-4E36-ACF0-8C9F18496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102</xdr:row>
      <xdr:rowOff>60905</xdr:rowOff>
    </xdr:from>
    <xdr:to>
      <xdr:col>10</xdr:col>
      <xdr:colOff>515222</xdr:colOff>
      <xdr:row>127</xdr:row>
      <xdr:rowOff>86450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3D2F2CA-4493-4D3F-A44C-9788CE774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506386</xdr:colOff>
      <xdr:row>102</xdr:row>
      <xdr:rowOff>48327</xdr:rowOff>
    </xdr:from>
    <xdr:to>
      <xdr:col>22</xdr:col>
      <xdr:colOff>404977</xdr:colOff>
      <xdr:row>127</xdr:row>
      <xdr:rowOff>73872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8EA4C59-BC35-426C-8DB6-C8CEE1FDF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129</xdr:row>
      <xdr:rowOff>20893</xdr:rowOff>
    </xdr:from>
    <xdr:to>
      <xdr:col>10</xdr:col>
      <xdr:colOff>513796</xdr:colOff>
      <xdr:row>154</xdr:row>
      <xdr:rowOff>46438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B3EB35A-C6B9-4CCA-AE08-A0568FACE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506386</xdr:colOff>
      <xdr:row>129</xdr:row>
      <xdr:rowOff>9685</xdr:rowOff>
    </xdr:from>
    <xdr:to>
      <xdr:col>22</xdr:col>
      <xdr:colOff>404977</xdr:colOff>
      <xdr:row>154</xdr:row>
      <xdr:rowOff>35230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7157C3C-F792-4AB7-B69E-DA532DF1D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B1022E-BE85-43EB-8DA8-CBECAB5AE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A9C88FC-4253-4F7E-9F6A-AC4FAB5A5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86B7784-406D-4196-A045-A87D66C59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D7FEE2D-3B22-4935-A89F-241FABA480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C81BE36-CD4A-4E58-8602-AA2D19396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AF86CF4-42C1-4701-A83B-F0ED67B1F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AD9AA27-B944-42A5-A7B2-A2B2C7215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3847640-872F-4C4B-B5A7-B2B3C5122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A58C149-E82A-4262-AEDF-48E74D919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488943</xdr:colOff>
      <xdr:row>74</xdr:row>
      <xdr:rowOff>33283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C7BFB0F-2008-419E-AC9D-B3FB8AE19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488036</xdr:colOff>
      <xdr:row>49</xdr:row>
      <xdr:rowOff>0</xdr:rowOff>
    </xdr:from>
    <xdr:to>
      <xdr:col>22</xdr:col>
      <xdr:colOff>354248</xdr:colOff>
      <xdr:row>74</xdr:row>
      <xdr:rowOff>28521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79E9FCB-6C9B-4656-80E8-CC2B1CB0A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75762</xdr:rowOff>
    </xdr:from>
    <xdr:to>
      <xdr:col>10</xdr:col>
      <xdr:colOff>488943</xdr:colOff>
      <xdr:row>100</xdr:row>
      <xdr:rowOff>104283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80D19CC-6FB3-4047-9297-FCFE136E2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488036</xdr:colOff>
      <xdr:row>75</xdr:row>
      <xdr:rowOff>75762</xdr:rowOff>
    </xdr:from>
    <xdr:to>
      <xdr:col>22</xdr:col>
      <xdr:colOff>354248</xdr:colOff>
      <xdr:row>100</xdr:row>
      <xdr:rowOff>104283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B44799-82AE-4AFB-917D-BCED2330F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102</xdr:row>
      <xdr:rowOff>60905</xdr:rowOff>
    </xdr:from>
    <xdr:to>
      <xdr:col>10</xdr:col>
      <xdr:colOff>491410</xdr:colOff>
      <xdr:row>127</xdr:row>
      <xdr:rowOff>86450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7176A5ED-7390-4733-BBAA-2485C2046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480192</xdr:colOff>
      <xdr:row>102</xdr:row>
      <xdr:rowOff>48327</xdr:rowOff>
    </xdr:from>
    <xdr:to>
      <xdr:col>22</xdr:col>
      <xdr:colOff>352590</xdr:colOff>
      <xdr:row>127</xdr:row>
      <xdr:rowOff>73872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BA1E650-0180-4BEC-8554-19C5E7258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129</xdr:row>
      <xdr:rowOff>20893</xdr:rowOff>
    </xdr:from>
    <xdr:to>
      <xdr:col>10</xdr:col>
      <xdr:colOff>489984</xdr:colOff>
      <xdr:row>154</xdr:row>
      <xdr:rowOff>46438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E444547-4FE6-4528-9516-7E698FE9E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480192</xdr:colOff>
      <xdr:row>129</xdr:row>
      <xdr:rowOff>9685</xdr:rowOff>
    </xdr:from>
    <xdr:to>
      <xdr:col>22</xdr:col>
      <xdr:colOff>352590</xdr:colOff>
      <xdr:row>154</xdr:row>
      <xdr:rowOff>35230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504D3DCF-C943-479B-9A43-1F9DF18ED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E17B9D-694C-4A63-B87D-6E6FF0C05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6FB673B-8601-4F52-BB35-9C320DD04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36F2024-16DF-4DF1-A9CB-176441A4B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F2B4B64-8C3F-4406-8F71-0F852E59A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52229AD-178A-4E2B-A299-C50995130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C27560-0F06-4289-A700-3CD1FD653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468E045-6518-44B0-AD54-3191D3469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19CECD9-AFE5-4567-99D7-D08257EA6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7CC6D7B-6142-4171-9586-A55A45C6E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484662</xdr:colOff>
      <xdr:row>73</xdr:row>
      <xdr:rowOff>172412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ACB78C0-335C-4843-AE32-50614E5B7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483327</xdr:colOff>
      <xdr:row>49</xdr:row>
      <xdr:rowOff>0</xdr:rowOff>
    </xdr:from>
    <xdr:to>
      <xdr:col>22</xdr:col>
      <xdr:colOff>344830</xdr:colOff>
      <xdr:row>73</xdr:row>
      <xdr:rowOff>167650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62D7284-E341-4A0D-A36B-728CC6642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20110</xdr:rowOff>
    </xdr:from>
    <xdr:to>
      <xdr:col>10</xdr:col>
      <xdr:colOff>484662</xdr:colOff>
      <xdr:row>99</xdr:row>
      <xdr:rowOff>187760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49046E8-774D-4DF1-95E7-D1BC7EE85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483327</xdr:colOff>
      <xdr:row>75</xdr:row>
      <xdr:rowOff>20110</xdr:rowOff>
    </xdr:from>
    <xdr:to>
      <xdr:col>22</xdr:col>
      <xdr:colOff>344830</xdr:colOff>
      <xdr:row>99</xdr:row>
      <xdr:rowOff>187760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B78AA2BB-E58D-49F1-AC30-1C9C08B81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101</xdr:row>
      <xdr:rowOff>140101</xdr:rowOff>
    </xdr:from>
    <xdr:to>
      <xdr:col>10</xdr:col>
      <xdr:colOff>487129</xdr:colOff>
      <xdr:row>126</xdr:row>
      <xdr:rowOff>112135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79A3AA36-236C-45D4-84A0-D52103205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475483</xdr:colOff>
      <xdr:row>101</xdr:row>
      <xdr:rowOff>127523</xdr:rowOff>
    </xdr:from>
    <xdr:to>
      <xdr:col>22</xdr:col>
      <xdr:colOff>343172</xdr:colOff>
      <xdr:row>126</xdr:row>
      <xdr:rowOff>99557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BB030E59-003C-4C3A-B696-86DF4EE03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128</xdr:row>
      <xdr:rowOff>42297</xdr:rowOff>
    </xdr:from>
    <xdr:to>
      <xdr:col>10</xdr:col>
      <xdr:colOff>485703</xdr:colOff>
      <xdr:row>153</xdr:row>
      <xdr:rowOff>14331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8066565-914F-4E3E-A2F0-CEF9D1BA2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475483</xdr:colOff>
      <xdr:row>128</xdr:row>
      <xdr:rowOff>31089</xdr:rowOff>
    </xdr:from>
    <xdr:to>
      <xdr:col>22</xdr:col>
      <xdr:colOff>343172</xdr:colOff>
      <xdr:row>153</xdr:row>
      <xdr:rowOff>3123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DF833847-4E11-4167-8659-95E2B7F28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D00CFF-39F1-4C16-A21A-EDD04ACF2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093FB1-FC22-45CC-BADD-C0AD2F1B1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DFF2F28-69C5-42D6-A3A2-6C0608744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3A0168F-8D38-4D47-A7B7-DB82BCB4B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708ED5F-65F5-4247-B9E0-2FF6A53C1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E87FBF-7057-4769-BF3C-144BF3DEA8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A90C277-0785-4DD8-8EFE-5F0104B69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5C1DD8E-DD26-4601-8AAA-E7551BC61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F9A02AC-BC04-4882-9D88-50F9FE6C4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518243</xdr:colOff>
      <xdr:row>74</xdr:row>
      <xdr:rowOff>99143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F8117EF-909E-48FB-AFDB-2C31BC45E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520267</xdr:colOff>
      <xdr:row>49</xdr:row>
      <xdr:rowOff>0</xdr:rowOff>
    </xdr:from>
    <xdr:to>
      <xdr:col>22</xdr:col>
      <xdr:colOff>418709</xdr:colOff>
      <xdr:row>74</xdr:row>
      <xdr:rowOff>94381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2555D57-3A5C-437D-BA1D-AB03EA586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147110</xdr:rowOff>
    </xdr:from>
    <xdr:to>
      <xdr:col>10</xdr:col>
      <xdr:colOff>518243</xdr:colOff>
      <xdr:row>101</xdr:row>
      <xdr:rowOff>50991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1CFB0E1-2C40-46C3-A4FA-D82F0A79C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520267</xdr:colOff>
      <xdr:row>75</xdr:row>
      <xdr:rowOff>147110</xdr:rowOff>
    </xdr:from>
    <xdr:to>
      <xdr:col>22</xdr:col>
      <xdr:colOff>418709</xdr:colOff>
      <xdr:row>101</xdr:row>
      <xdr:rowOff>50991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3B7531B-FA7E-442B-BFE1-9281ED0F4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13101</xdr:rowOff>
    </xdr:from>
    <xdr:to>
      <xdr:col>10</xdr:col>
      <xdr:colOff>520710</xdr:colOff>
      <xdr:row>128</xdr:row>
      <xdr:rowOff>107251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5857006-34C6-4F4F-B760-8F81FCA85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512423</xdr:colOff>
      <xdr:row>103</xdr:row>
      <xdr:rowOff>523</xdr:rowOff>
    </xdr:from>
    <xdr:to>
      <xdr:col>22</xdr:col>
      <xdr:colOff>417051</xdr:colOff>
      <xdr:row>128</xdr:row>
      <xdr:rowOff>94673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D7575DD-F43D-48AC-AB81-44438B7DF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130</xdr:row>
      <xdr:rowOff>47182</xdr:rowOff>
    </xdr:from>
    <xdr:to>
      <xdr:col>10</xdr:col>
      <xdr:colOff>519284</xdr:colOff>
      <xdr:row>155</xdr:row>
      <xdr:rowOff>141331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BAADC18-514B-4C69-BEA9-0F7F794CE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512423</xdr:colOff>
      <xdr:row>130</xdr:row>
      <xdr:rowOff>35974</xdr:rowOff>
    </xdr:from>
    <xdr:to>
      <xdr:col>22</xdr:col>
      <xdr:colOff>417051</xdr:colOff>
      <xdr:row>155</xdr:row>
      <xdr:rowOff>130123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95E93385-95DB-42D7-8228-9DB73A281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142A2D-0EB8-46E1-B751-3F36DAD48B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8CAC32-5AEE-4A23-B233-B0611D47C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AB9612-4544-4C33-A7F1-B584A8361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9EA07A9-8DE7-469D-B9E3-05A9A2CAD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167B054-D298-43BA-9B45-F0B830D10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09F8085-7782-4A1C-AE65-D6AB23E35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CEA473D-D453-438E-A117-5A701B31C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C739F89-45FA-4EB1-AC4D-FA8A9A464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3E11D46-E22F-4270-A7A8-E2C587CEF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529067</xdr:colOff>
      <xdr:row>75</xdr:row>
      <xdr:rowOff>37292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0F08EFF-35B0-492C-B862-49DD8E4D5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532173</xdr:colOff>
      <xdr:row>49</xdr:row>
      <xdr:rowOff>0</xdr:rowOff>
    </xdr:from>
    <xdr:to>
      <xdr:col>22</xdr:col>
      <xdr:colOff>442522</xdr:colOff>
      <xdr:row>75</xdr:row>
      <xdr:rowOff>32530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03E3288-030C-42A2-BF3A-AA5CC07D8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76</xdr:row>
      <xdr:rowOff>90207</xdr:rowOff>
    </xdr:from>
    <xdr:to>
      <xdr:col>10</xdr:col>
      <xdr:colOff>529067</xdr:colOff>
      <xdr:row>102</xdr:row>
      <xdr:rowOff>122738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2F1FA31-364A-40B4-BBDE-139BD562A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532173</xdr:colOff>
      <xdr:row>76</xdr:row>
      <xdr:rowOff>90207</xdr:rowOff>
    </xdr:from>
    <xdr:to>
      <xdr:col>22</xdr:col>
      <xdr:colOff>442522</xdr:colOff>
      <xdr:row>102</xdr:row>
      <xdr:rowOff>122738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55E69DE-DF5A-41BA-8DFA-A05430197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104</xdr:row>
      <xdr:rowOff>94744</xdr:rowOff>
    </xdr:from>
    <xdr:to>
      <xdr:col>10</xdr:col>
      <xdr:colOff>531534</xdr:colOff>
      <xdr:row>130</xdr:row>
      <xdr:rowOff>127043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956894C-00D8-4991-B344-E9DCFAEF6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524329</xdr:colOff>
      <xdr:row>104</xdr:row>
      <xdr:rowOff>82166</xdr:rowOff>
    </xdr:from>
    <xdr:to>
      <xdr:col>22</xdr:col>
      <xdr:colOff>440864</xdr:colOff>
      <xdr:row>130</xdr:row>
      <xdr:rowOff>114465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61B0751-6EFC-4190-89F6-9EDA31FA5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132</xdr:row>
      <xdr:rowOff>76870</xdr:rowOff>
    </xdr:from>
    <xdr:to>
      <xdr:col>10</xdr:col>
      <xdr:colOff>530108</xdr:colOff>
      <xdr:row>158</xdr:row>
      <xdr:rowOff>109169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B6BE4D2-2FB7-4605-9DE7-4475BE1B7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524329</xdr:colOff>
      <xdr:row>132</xdr:row>
      <xdr:rowOff>65662</xdr:rowOff>
    </xdr:from>
    <xdr:to>
      <xdr:col>22</xdr:col>
      <xdr:colOff>440864</xdr:colOff>
      <xdr:row>158</xdr:row>
      <xdr:rowOff>97961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9FF760A-D642-43BD-B034-4FDDB87CB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980A17-95D4-474B-BC0E-5C136FEDD1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3A1B37-815B-413C-9605-1EB73A04D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1439D72-E9B3-4F68-B606-114340F5F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72ABF17-7908-4362-B5E2-63D3B2936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B73165C-A1A9-4D46-9A1F-3C58BAA42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E9F4BD4-26CC-4EAC-BBC0-015605BE2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611D488-94B2-49C2-9D53-34F8BA765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7425A35-8101-4FA3-AD6F-8A0DA1AA7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843D912-6A86-4518-81DA-6922E80E9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494431</xdr:colOff>
      <xdr:row>74</xdr:row>
      <xdr:rowOff>99143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14252FD-B7E8-4C54-A435-2C2FF7AF4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494073</xdr:colOff>
      <xdr:row>49</xdr:row>
      <xdr:rowOff>0</xdr:rowOff>
    </xdr:from>
    <xdr:to>
      <xdr:col>22</xdr:col>
      <xdr:colOff>366322</xdr:colOff>
      <xdr:row>74</xdr:row>
      <xdr:rowOff>94381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1A2BBAA-14F6-4AF6-83BA-7CF4F2A7E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147110</xdr:rowOff>
    </xdr:from>
    <xdr:to>
      <xdr:col>10</xdr:col>
      <xdr:colOff>494431</xdr:colOff>
      <xdr:row>101</xdr:row>
      <xdr:rowOff>50991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EE924A5-D0ED-4761-A377-65FD23253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494073</xdr:colOff>
      <xdr:row>75</xdr:row>
      <xdr:rowOff>147110</xdr:rowOff>
    </xdr:from>
    <xdr:to>
      <xdr:col>22</xdr:col>
      <xdr:colOff>366322</xdr:colOff>
      <xdr:row>101</xdr:row>
      <xdr:rowOff>50991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230B081-18EF-4A6C-A4F6-F5441676B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13101</xdr:rowOff>
    </xdr:from>
    <xdr:to>
      <xdr:col>10</xdr:col>
      <xdr:colOff>496898</xdr:colOff>
      <xdr:row>128</xdr:row>
      <xdr:rowOff>107251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60142E1-041F-44D3-9C18-56D269776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486229</xdr:colOff>
      <xdr:row>103</xdr:row>
      <xdr:rowOff>523</xdr:rowOff>
    </xdr:from>
    <xdr:to>
      <xdr:col>22</xdr:col>
      <xdr:colOff>364664</xdr:colOff>
      <xdr:row>128</xdr:row>
      <xdr:rowOff>94673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D1DC6F6-ACD3-4E73-B8DB-3E19502EC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130</xdr:row>
      <xdr:rowOff>47182</xdr:rowOff>
    </xdr:from>
    <xdr:to>
      <xdr:col>10</xdr:col>
      <xdr:colOff>495472</xdr:colOff>
      <xdr:row>155</xdr:row>
      <xdr:rowOff>141331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F15A2FED-BD71-4557-AF39-2FB444CB5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486229</xdr:colOff>
      <xdr:row>130</xdr:row>
      <xdr:rowOff>35974</xdr:rowOff>
    </xdr:from>
    <xdr:to>
      <xdr:col>22</xdr:col>
      <xdr:colOff>364664</xdr:colOff>
      <xdr:row>155</xdr:row>
      <xdr:rowOff>130123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8EAAF8-AFEE-40BC-A25A-8873662E6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466322-85DB-465E-A545-3E00A407D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5EA349B-6ADC-4677-A63E-A42371F67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2F0AB25-3C8A-4165-9245-28D80E58D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9455AA9-F1ED-43C8-A638-D4C2B57E4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C87DA48-E4E3-49CF-97A5-7F4E30949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361221D-28C5-4A08-AECF-2AF9CE4D2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A661E08-67FE-4EF2-8A5B-31F6CA8E8A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A306CF5-335E-4ADF-AC0B-7C5378664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36E0C1E-FBB8-4067-9688-9828A9681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529067</xdr:colOff>
      <xdr:row>75</xdr:row>
      <xdr:rowOff>37292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5FE4798-3F70-4710-863E-A3449E126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532173</xdr:colOff>
      <xdr:row>49</xdr:row>
      <xdr:rowOff>0</xdr:rowOff>
    </xdr:from>
    <xdr:to>
      <xdr:col>22</xdr:col>
      <xdr:colOff>442522</xdr:colOff>
      <xdr:row>75</xdr:row>
      <xdr:rowOff>32530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1CF3619-04F8-41D2-B22C-D6237EE57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76</xdr:row>
      <xdr:rowOff>90207</xdr:rowOff>
    </xdr:from>
    <xdr:to>
      <xdr:col>10</xdr:col>
      <xdr:colOff>529067</xdr:colOff>
      <xdr:row>102</xdr:row>
      <xdr:rowOff>122738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D1F7BBB-E076-429E-8688-2159AEB13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532173</xdr:colOff>
      <xdr:row>76</xdr:row>
      <xdr:rowOff>90207</xdr:rowOff>
    </xdr:from>
    <xdr:to>
      <xdr:col>22</xdr:col>
      <xdr:colOff>442522</xdr:colOff>
      <xdr:row>102</xdr:row>
      <xdr:rowOff>122738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134401E-C100-4036-BB30-30CF51DF4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104</xdr:row>
      <xdr:rowOff>94744</xdr:rowOff>
    </xdr:from>
    <xdr:to>
      <xdr:col>10</xdr:col>
      <xdr:colOff>531534</xdr:colOff>
      <xdr:row>130</xdr:row>
      <xdr:rowOff>127043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DEEA0FE0-2B7A-4F4B-9505-4A7AA65AA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524329</xdr:colOff>
      <xdr:row>104</xdr:row>
      <xdr:rowOff>82166</xdr:rowOff>
    </xdr:from>
    <xdr:to>
      <xdr:col>22</xdr:col>
      <xdr:colOff>440864</xdr:colOff>
      <xdr:row>130</xdr:row>
      <xdr:rowOff>114465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C42C7D0D-CA21-4FD7-B526-8557A4F19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132</xdr:row>
      <xdr:rowOff>76870</xdr:rowOff>
    </xdr:from>
    <xdr:to>
      <xdr:col>10</xdr:col>
      <xdr:colOff>530108</xdr:colOff>
      <xdr:row>158</xdr:row>
      <xdr:rowOff>109169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7B22A92-4243-410B-86C7-13D1776EF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524329</xdr:colOff>
      <xdr:row>132</xdr:row>
      <xdr:rowOff>65662</xdr:rowOff>
    </xdr:from>
    <xdr:to>
      <xdr:col>22</xdr:col>
      <xdr:colOff>440864</xdr:colOff>
      <xdr:row>158</xdr:row>
      <xdr:rowOff>97961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357C52C-9BD0-40A1-9113-37A67DB18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5A2A5D-E007-4329-AA4E-4A84005B8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BF524C4-F4CF-4172-8C49-C08526341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A959C15-0D48-4E0D-812F-304D8E3BC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BC7DD37-ABAB-44EE-BB6B-2EBD3B2C7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5B0BF09-830F-4A74-B6D5-325ADCCBA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C7CCABC-AE82-410E-B86A-CC88361F8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1D0E293-0CE2-492F-B955-2B4FA783D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FA32730-740C-4616-8FF9-B8E8D77FC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26483F4-FF89-447D-B2F0-F311C3005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457897</xdr:colOff>
      <xdr:row>73</xdr:row>
      <xdr:rowOff>164383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6E9A355-EF49-488D-8720-8CCEDDEF0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453885</xdr:colOff>
      <xdr:row>49</xdr:row>
      <xdr:rowOff>0</xdr:rowOff>
    </xdr:from>
    <xdr:to>
      <xdr:col>22</xdr:col>
      <xdr:colOff>285947</xdr:colOff>
      <xdr:row>73</xdr:row>
      <xdr:rowOff>159621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A72B014-2944-42AF-A07C-EC667C1A6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11411</xdr:rowOff>
    </xdr:from>
    <xdr:to>
      <xdr:col>10</xdr:col>
      <xdr:colOff>457897</xdr:colOff>
      <xdr:row>99</xdr:row>
      <xdr:rowOff>171032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91272E49-190E-471E-A6F8-C1955A40E3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453885</xdr:colOff>
      <xdr:row>75</xdr:row>
      <xdr:rowOff>11411</xdr:rowOff>
    </xdr:from>
    <xdr:to>
      <xdr:col>22</xdr:col>
      <xdr:colOff>285947</xdr:colOff>
      <xdr:row>99</xdr:row>
      <xdr:rowOff>171032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730F4828-BB35-4BA3-89D8-CCE70F780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101</xdr:row>
      <xdr:rowOff>122704</xdr:rowOff>
    </xdr:from>
    <xdr:to>
      <xdr:col>10</xdr:col>
      <xdr:colOff>460364</xdr:colOff>
      <xdr:row>126</xdr:row>
      <xdr:rowOff>86374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17E4372-430F-4215-B50C-B98BF1014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446041</xdr:colOff>
      <xdr:row>101</xdr:row>
      <xdr:rowOff>110126</xdr:rowOff>
    </xdr:from>
    <xdr:to>
      <xdr:col>22</xdr:col>
      <xdr:colOff>284289</xdr:colOff>
      <xdr:row>126</xdr:row>
      <xdr:rowOff>73796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A815AE0-E709-46D9-9FEF-ACD8E9E20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128</xdr:row>
      <xdr:rowOff>15867</xdr:rowOff>
    </xdr:from>
    <xdr:to>
      <xdr:col>10</xdr:col>
      <xdr:colOff>458938</xdr:colOff>
      <xdr:row>152</xdr:row>
      <xdr:rowOff>175255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6C82F75-45A1-4B9D-9980-3BC54D94F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446041</xdr:colOff>
      <xdr:row>128</xdr:row>
      <xdr:rowOff>4659</xdr:rowOff>
    </xdr:from>
    <xdr:to>
      <xdr:col>22</xdr:col>
      <xdr:colOff>284289</xdr:colOff>
      <xdr:row>152</xdr:row>
      <xdr:rowOff>164047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99DC837E-C2F3-434D-9F9B-FBD664D6D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C1ED9B-3A36-4D63-A6AA-4B5650E43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6B1712D-E809-432B-B987-29C053E38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E3E4181-B9EF-4909-9402-1F30E8C3C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EDEE543-E5B6-444E-96BF-48BF351FF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D344A87-AADB-49AE-AA56-77CEFF2FE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12BC945-8062-41BD-B9B0-766F7B2E0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0B4F4DC-379D-440B-A605-95806C9B8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4692D85-CF9D-491A-9491-24C3A691B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8860B3F-4E85-4B6F-B872-0D2C7483F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518243</xdr:colOff>
      <xdr:row>74</xdr:row>
      <xdr:rowOff>99143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786FD1F-2B25-4911-B154-21E6C26EC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520267</xdr:colOff>
      <xdr:row>49</xdr:row>
      <xdr:rowOff>0</xdr:rowOff>
    </xdr:from>
    <xdr:to>
      <xdr:col>22</xdr:col>
      <xdr:colOff>418709</xdr:colOff>
      <xdr:row>74</xdr:row>
      <xdr:rowOff>94381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1738ADB-5C61-4959-BE80-6AFFE498C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147110</xdr:rowOff>
    </xdr:from>
    <xdr:to>
      <xdr:col>10</xdr:col>
      <xdr:colOff>518243</xdr:colOff>
      <xdr:row>101</xdr:row>
      <xdr:rowOff>50991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0250873-C010-413E-A169-BD01ADF60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520267</xdr:colOff>
      <xdr:row>75</xdr:row>
      <xdr:rowOff>147110</xdr:rowOff>
    </xdr:from>
    <xdr:to>
      <xdr:col>22</xdr:col>
      <xdr:colOff>418709</xdr:colOff>
      <xdr:row>101</xdr:row>
      <xdr:rowOff>50991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E79BC11-6F6A-4662-8C9B-EFE0CC392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13101</xdr:rowOff>
    </xdr:from>
    <xdr:to>
      <xdr:col>10</xdr:col>
      <xdr:colOff>520710</xdr:colOff>
      <xdr:row>128</xdr:row>
      <xdr:rowOff>107251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680C053-8623-4354-9812-8186CB70E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512423</xdr:colOff>
      <xdr:row>103</xdr:row>
      <xdr:rowOff>523</xdr:rowOff>
    </xdr:from>
    <xdr:to>
      <xdr:col>22</xdr:col>
      <xdr:colOff>417051</xdr:colOff>
      <xdr:row>128</xdr:row>
      <xdr:rowOff>94673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4552967-D66E-4596-82D7-3161892A6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130</xdr:row>
      <xdr:rowOff>47182</xdr:rowOff>
    </xdr:from>
    <xdr:to>
      <xdr:col>10</xdr:col>
      <xdr:colOff>519284</xdr:colOff>
      <xdr:row>155</xdr:row>
      <xdr:rowOff>141331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6D2D90B-5FB9-4FA1-806F-99BE93A16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512423</xdr:colOff>
      <xdr:row>130</xdr:row>
      <xdr:rowOff>35974</xdr:rowOff>
    </xdr:from>
    <xdr:to>
      <xdr:col>22</xdr:col>
      <xdr:colOff>417051</xdr:colOff>
      <xdr:row>155</xdr:row>
      <xdr:rowOff>130123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23C8F5D-05BF-4A95-A28B-22F9AAECE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8F66D8-D601-4372-96AA-0A24EF225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BB5C0B9-88F2-41B7-B0F4-4AF688CE6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21065A5-B37B-4B0C-A1F6-BA26EF82B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A5475F3-D7E7-47DE-8D24-97F744974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F484637-4209-44AE-9908-DBB633C6E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ADADBC4-8B8C-4274-A71B-8F3D5367C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C012FE8-F1C1-423B-A917-ADE9456DA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B99C151-E183-4109-81DB-67B693600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8C54CB8-F0CC-420B-8D21-CAE92A589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484662</xdr:colOff>
      <xdr:row>73</xdr:row>
      <xdr:rowOff>172412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407286D9-DF84-4A1A-B209-621206097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483327</xdr:colOff>
      <xdr:row>49</xdr:row>
      <xdr:rowOff>0</xdr:rowOff>
    </xdr:from>
    <xdr:to>
      <xdr:col>22</xdr:col>
      <xdr:colOff>344830</xdr:colOff>
      <xdr:row>73</xdr:row>
      <xdr:rowOff>167650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D97AB3C-E9C4-42F8-88C9-D337869DD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20110</xdr:rowOff>
    </xdr:from>
    <xdr:to>
      <xdr:col>10</xdr:col>
      <xdr:colOff>484662</xdr:colOff>
      <xdr:row>99</xdr:row>
      <xdr:rowOff>187760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3A88833-A783-4768-9F4F-C4883459A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483327</xdr:colOff>
      <xdr:row>75</xdr:row>
      <xdr:rowOff>20110</xdr:rowOff>
    </xdr:from>
    <xdr:to>
      <xdr:col>22</xdr:col>
      <xdr:colOff>344830</xdr:colOff>
      <xdr:row>99</xdr:row>
      <xdr:rowOff>187760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44B632A-9A54-4154-A1E6-4F8B8914D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101</xdr:row>
      <xdr:rowOff>140101</xdr:rowOff>
    </xdr:from>
    <xdr:to>
      <xdr:col>10</xdr:col>
      <xdr:colOff>487129</xdr:colOff>
      <xdr:row>126</xdr:row>
      <xdr:rowOff>112135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9C21C4B-7E72-4BDB-BE13-ADF77BC40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475483</xdr:colOff>
      <xdr:row>101</xdr:row>
      <xdr:rowOff>127523</xdr:rowOff>
    </xdr:from>
    <xdr:to>
      <xdr:col>22</xdr:col>
      <xdr:colOff>343172</xdr:colOff>
      <xdr:row>126</xdr:row>
      <xdr:rowOff>99557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5E4E729-3862-4B34-80B7-C29E1A963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128</xdr:row>
      <xdr:rowOff>42297</xdr:rowOff>
    </xdr:from>
    <xdr:to>
      <xdr:col>10</xdr:col>
      <xdr:colOff>485703</xdr:colOff>
      <xdr:row>153</xdr:row>
      <xdr:rowOff>14331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FAA4BE88-38A8-47B7-B6E2-BBC943D3C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475483</xdr:colOff>
      <xdr:row>128</xdr:row>
      <xdr:rowOff>31089</xdr:rowOff>
    </xdr:from>
    <xdr:to>
      <xdr:col>22</xdr:col>
      <xdr:colOff>343172</xdr:colOff>
      <xdr:row>153</xdr:row>
      <xdr:rowOff>3123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4FBA443-D2BC-49A2-BCC6-05668E2EE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CE6D05-B930-4941-8F69-F18C6E5F7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F2C8B31-A2CD-4B1A-8E3A-28C1C538F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C158CCF-87D7-4731-9063-3C4BD1E00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52012D9-F25A-4F23-84DB-87D4DA779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758E26-58C2-42B0-8948-43FB901F7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FC4D93B-977B-40A5-9173-842EA1765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1CCEF17-C5AE-43DE-A3B4-76F73A708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C003BF2-DAA4-461A-82EB-97C8B757E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2E19EA8-5A0C-48AD-B8CF-3BD955018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484662</xdr:colOff>
      <xdr:row>73</xdr:row>
      <xdr:rowOff>172412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AAF47C3-27C7-4615-BFDF-110EF00F7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483327</xdr:colOff>
      <xdr:row>49</xdr:row>
      <xdr:rowOff>0</xdr:rowOff>
    </xdr:from>
    <xdr:to>
      <xdr:col>22</xdr:col>
      <xdr:colOff>344830</xdr:colOff>
      <xdr:row>73</xdr:row>
      <xdr:rowOff>167650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63458EC-915A-4E01-918B-F0B65D44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20110</xdr:rowOff>
    </xdr:from>
    <xdr:to>
      <xdr:col>10</xdr:col>
      <xdr:colOff>484662</xdr:colOff>
      <xdr:row>99</xdr:row>
      <xdr:rowOff>187760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48B4F0E-7904-415F-9202-297F7CA8B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483327</xdr:colOff>
      <xdr:row>75</xdr:row>
      <xdr:rowOff>20110</xdr:rowOff>
    </xdr:from>
    <xdr:to>
      <xdr:col>22</xdr:col>
      <xdr:colOff>344830</xdr:colOff>
      <xdr:row>99</xdr:row>
      <xdr:rowOff>187760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79A12AC-7F04-4EC7-BFE9-780EC664E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101</xdr:row>
      <xdr:rowOff>140101</xdr:rowOff>
    </xdr:from>
    <xdr:to>
      <xdr:col>10</xdr:col>
      <xdr:colOff>487129</xdr:colOff>
      <xdr:row>126</xdr:row>
      <xdr:rowOff>112135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720ADDD0-E72E-4778-9D35-B3E8B555B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475483</xdr:colOff>
      <xdr:row>101</xdr:row>
      <xdr:rowOff>127523</xdr:rowOff>
    </xdr:from>
    <xdr:to>
      <xdr:col>22</xdr:col>
      <xdr:colOff>343172</xdr:colOff>
      <xdr:row>126</xdr:row>
      <xdr:rowOff>99557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B3758238-EB07-42A0-B197-887C49F0F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128</xdr:row>
      <xdr:rowOff>42297</xdr:rowOff>
    </xdr:from>
    <xdr:to>
      <xdr:col>10</xdr:col>
      <xdr:colOff>485703</xdr:colOff>
      <xdr:row>153</xdr:row>
      <xdr:rowOff>14331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CBEED63-3BE6-4CEF-8D6C-6C0054C8C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475483</xdr:colOff>
      <xdr:row>128</xdr:row>
      <xdr:rowOff>31089</xdr:rowOff>
    </xdr:from>
    <xdr:to>
      <xdr:col>22</xdr:col>
      <xdr:colOff>343172</xdr:colOff>
      <xdr:row>153</xdr:row>
      <xdr:rowOff>3123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F0F3D5EA-40CB-4B12-A26A-158BA0A9E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F8DBE2-69B1-4FC6-8D62-0D11EDCD7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7F2DF28-3A59-4481-9946-CDAAC19F4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844F13-023B-4462-9AC2-C54AE76F4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E18B02A-7A04-4B03-ADD9-BE5DD9E7A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186B170-8B07-4AE6-AFE0-AAFF093E8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486D9A2-A80F-4271-96C9-222999830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970F21B-19F6-4D6D-B093-6BEDF61A3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0FD1A1A-F354-4A6D-BE1D-AA79B8200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B38A025-5B67-41D4-9476-96341A570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518243</xdr:colOff>
      <xdr:row>74</xdr:row>
      <xdr:rowOff>99143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6D8AF8A-EED2-4A3C-8088-A3374240D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520267</xdr:colOff>
      <xdr:row>49</xdr:row>
      <xdr:rowOff>0</xdr:rowOff>
    </xdr:from>
    <xdr:to>
      <xdr:col>22</xdr:col>
      <xdr:colOff>418709</xdr:colOff>
      <xdr:row>74</xdr:row>
      <xdr:rowOff>94381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3B3FFF8-8CBA-4551-95F9-893C55D94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147110</xdr:rowOff>
    </xdr:from>
    <xdr:to>
      <xdr:col>10</xdr:col>
      <xdr:colOff>518243</xdr:colOff>
      <xdr:row>101</xdr:row>
      <xdr:rowOff>50991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BBE268E-9F0D-4247-9053-7138DB757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520267</xdr:colOff>
      <xdr:row>75</xdr:row>
      <xdr:rowOff>147110</xdr:rowOff>
    </xdr:from>
    <xdr:to>
      <xdr:col>22</xdr:col>
      <xdr:colOff>418709</xdr:colOff>
      <xdr:row>101</xdr:row>
      <xdr:rowOff>50991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CE92357-3D5D-4ACF-8E63-3C3D3B5F1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13101</xdr:rowOff>
    </xdr:from>
    <xdr:to>
      <xdr:col>10</xdr:col>
      <xdr:colOff>520710</xdr:colOff>
      <xdr:row>128</xdr:row>
      <xdr:rowOff>107251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97FEFC0-DDAC-46F5-930F-F64376CEF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512423</xdr:colOff>
      <xdr:row>103</xdr:row>
      <xdr:rowOff>523</xdr:rowOff>
    </xdr:from>
    <xdr:to>
      <xdr:col>22</xdr:col>
      <xdr:colOff>417051</xdr:colOff>
      <xdr:row>128</xdr:row>
      <xdr:rowOff>94673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96ED616-A1E5-4198-9D8D-0EA168E0D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130</xdr:row>
      <xdr:rowOff>47182</xdr:rowOff>
    </xdr:from>
    <xdr:to>
      <xdr:col>10</xdr:col>
      <xdr:colOff>519284</xdr:colOff>
      <xdr:row>155</xdr:row>
      <xdr:rowOff>141331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DC2D6C5-02DD-4E7D-8771-D2270CE07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512423</xdr:colOff>
      <xdr:row>130</xdr:row>
      <xdr:rowOff>35974</xdr:rowOff>
    </xdr:from>
    <xdr:to>
      <xdr:col>22</xdr:col>
      <xdr:colOff>417051</xdr:colOff>
      <xdr:row>155</xdr:row>
      <xdr:rowOff>130123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B3DE19B-0792-4EC3-93F7-1BCA10614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9D0922-64B0-471B-ABFE-8078DB569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0AFBBE-A827-4290-9C7F-ACE4F4B12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C27BAF7-73FB-4176-9E2D-119D4DD43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BF118F5-92AC-4B41-A360-E606132EB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D5BE0E2-959A-4450-96A2-83DEEA3FF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58EF0F3-D53B-41ED-A705-1149958A3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D008E0E-9A09-49BE-85E8-6310065CE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BC81060-B562-48AA-A47B-CC00A0E1A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3C41E31-4FE1-4C4D-8D48-29C76103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457897</xdr:colOff>
      <xdr:row>73</xdr:row>
      <xdr:rowOff>164383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3FB322A-BFBB-40F8-88C7-8B986A784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453885</xdr:colOff>
      <xdr:row>49</xdr:row>
      <xdr:rowOff>0</xdr:rowOff>
    </xdr:from>
    <xdr:to>
      <xdr:col>22</xdr:col>
      <xdr:colOff>285947</xdr:colOff>
      <xdr:row>73</xdr:row>
      <xdr:rowOff>159621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DEDE688-3090-4B12-81AD-880387E42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11411</xdr:rowOff>
    </xdr:from>
    <xdr:to>
      <xdr:col>10</xdr:col>
      <xdr:colOff>457897</xdr:colOff>
      <xdr:row>99</xdr:row>
      <xdr:rowOff>171032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B7184BD-CF58-495B-BD5A-9518861DE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453885</xdr:colOff>
      <xdr:row>75</xdr:row>
      <xdr:rowOff>11411</xdr:rowOff>
    </xdr:from>
    <xdr:to>
      <xdr:col>22</xdr:col>
      <xdr:colOff>285947</xdr:colOff>
      <xdr:row>99</xdr:row>
      <xdr:rowOff>171032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BF726B4-92B9-4931-BA8C-56FF2B555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101</xdr:row>
      <xdr:rowOff>122704</xdr:rowOff>
    </xdr:from>
    <xdr:to>
      <xdr:col>10</xdr:col>
      <xdr:colOff>460364</xdr:colOff>
      <xdr:row>126</xdr:row>
      <xdr:rowOff>86374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CD4A3257-C784-4B6C-A80A-5CB0D5D2B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446041</xdr:colOff>
      <xdr:row>101</xdr:row>
      <xdr:rowOff>110126</xdr:rowOff>
    </xdr:from>
    <xdr:to>
      <xdr:col>22</xdr:col>
      <xdr:colOff>284289</xdr:colOff>
      <xdr:row>126</xdr:row>
      <xdr:rowOff>73796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5E6C778-7B9C-4B81-9CB7-1856BCED6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128</xdr:row>
      <xdr:rowOff>15867</xdr:rowOff>
    </xdr:from>
    <xdr:to>
      <xdr:col>10</xdr:col>
      <xdr:colOff>458938</xdr:colOff>
      <xdr:row>152</xdr:row>
      <xdr:rowOff>175255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C6EA944-32F0-4060-98D6-A0D0C5A42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446041</xdr:colOff>
      <xdr:row>128</xdr:row>
      <xdr:rowOff>4659</xdr:rowOff>
    </xdr:from>
    <xdr:to>
      <xdr:col>22</xdr:col>
      <xdr:colOff>284289</xdr:colOff>
      <xdr:row>152</xdr:row>
      <xdr:rowOff>164047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AAC60DB-C1AC-45F3-BF8C-DE7EF7B4E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72BB04A-B18D-4AA9-BF50-92F6E88F1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C74B222-973C-4304-9131-CD356BDE7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70A0174-43B4-43CA-A86A-B0CBBAF73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244CCF9-6ACE-4C9B-8085-9A5F1AB72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AA2B999-0D26-4626-8B72-C1DD5F99A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1A7B55A-2B1B-4DB5-90A3-0B973608F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9B9A989-C866-4B9B-BD79-DB8B5A7E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1DD3E31-0573-43A8-90F2-AB44C5BE0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986BE75-81D9-4B54-B497-6C9580547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529067</xdr:colOff>
      <xdr:row>75</xdr:row>
      <xdr:rowOff>37292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1F10150-CB03-4A1F-BF89-2F4237A63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532173</xdr:colOff>
      <xdr:row>49</xdr:row>
      <xdr:rowOff>0</xdr:rowOff>
    </xdr:from>
    <xdr:to>
      <xdr:col>22</xdr:col>
      <xdr:colOff>442522</xdr:colOff>
      <xdr:row>75</xdr:row>
      <xdr:rowOff>32530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93BA4DB-7E65-4ECB-8B0F-5A36E3B6B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76</xdr:row>
      <xdr:rowOff>90207</xdr:rowOff>
    </xdr:from>
    <xdr:to>
      <xdr:col>10</xdr:col>
      <xdr:colOff>529067</xdr:colOff>
      <xdr:row>102</xdr:row>
      <xdr:rowOff>122738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5089C86-29F4-4053-B9CB-C8FEDECC6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532173</xdr:colOff>
      <xdr:row>76</xdr:row>
      <xdr:rowOff>90207</xdr:rowOff>
    </xdr:from>
    <xdr:to>
      <xdr:col>22</xdr:col>
      <xdr:colOff>442522</xdr:colOff>
      <xdr:row>102</xdr:row>
      <xdr:rowOff>122738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F7DC58C-B4E1-45C3-82E5-6B55B77BA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104</xdr:row>
      <xdr:rowOff>94744</xdr:rowOff>
    </xdr:from>
    <xdr:to>
      <xdr:col>10</xdr:col>
      <xdr:colOff>531534</xdr:colOff>
      <xdr:row>130</xdr:row>
      <xdr:rowOff>127043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98E76AA5-C0EE-43A6-9ABA-E4A7EA5B1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524329</xdr:colOff>
      <xdr:row>104</xdr:row>
      <xdr:rowOff>82166</xdr:rowOff>
    </xdr:from>
    <xdr:to>
      <xdr:col>22</xdr:col>
      <xdr:colOff>440864</xdr:colOff>
      <xdr:row>130</xdr:row>
      <xdr:rowOff>114465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6C4FF81F-8B6D-4754-B110-EB4F98534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132</xdr:row>
      <xdr:rowOff>76870</xdr:rowOff>
    </xdr:from>
    <xdr:to>
      <xdr:col>10</xdr:col>
      <xdr:colOff>530108</xdr:colOff>
      <xdr:row>158</xdr:row>
      <xdr:rowOff>109169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56A3AAE-128E-4CDC-98A7-4682AADD5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524329</xdr:colOff>
      <xdr:row>132</xdr:row>
      <xdr:rowOff>65662</xdr:rowOff>
    </xdr:from>
    <xdr:to>
      <xdr:col>22</xdr:col>
      <xdr:colOff>440864</xdr:colOff>
      <xdr:row>158</xdr:row>
      <xdr:rowOff>97961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D09B9E8A-ECE5-4CF7-A334-6FB1AA86C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B9F6FE-05B0-496E-B89F-D414453C2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9EE3541-2CDD-4D10-8184-9306559E1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D2CB3C7-2336-40D8-8E5E-37A511FFF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EBA08D5-56D2-4196-8B5F-E6CC03716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B234C0D-CA4D-4A20-A43F-DBEB1A9B8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19E8DDC-00A0-4796-BFE6-51AFDBBE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A25988F-8B38-42E3-9FDA-E7356A680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3C4AD21-8D48-4CBC-B868-A4A4C3FD2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C16FD3F-368F-4C19-93B4-0C4D2204C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539255</xdr:colOff>
      <xdr:row>74</xdr:row>
      <xdr:rowOff>99143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747C75C-3B29-4126-BF57-84175A529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543379</xdr:colOff>
      <xdr:row>49</xdr:row>
      <xdr:rowOff>0</xdr:rowOff>
    </xdr:from>
    <xdr:to>
      <xdr:col>22</xdr:col>
      <xdr:colOff>464934</xdr:colOff>
      <xdr:row>74</xdr:row>
      <xdr:rowOff>94381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478E3F5-C079-4377-9984-8F8D21C6F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147110</xdr:rowOff>
    </xdr:from>
    <xdr:to>
      <xdr:col>10</xdr:col>
      <xdr:colOff>539255</xdr:colOff>
      <xdr:row>101</xdr:row>
      <xdr:rowOff>50991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F8E9573-C9DD-42E7-922B-87D6A06CA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543379</xdr:colOff>
      <xdr:row>75</xdr:row>
      <xdr:rowOff>147110</xdr:rowOff>
    </xdr:from>
    <xdr:to>
      <xdr:col>22</xdr:col>
      <xdr:colOff>464934</xdr:colOff>
      <xdr:row>101</xdr:row>
      <xdr:rowOff>50991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FDB9986-5989-4E32-B5C2-78473DF8A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13101</xdr:rowOff>
    </xdr:from>
    <xdr:to>
      <xdr:col>10</xdr:col>
      <xdr:colOff>541722</xdr:colOff>
      <xdr:row>128</xdr:row>
      <xdr:rowOff>107251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CFCFD0EF-9304-4284-935C-618CBC830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535535</xdr:colOff>
      <xdr:row>103</xdr:row>
      <xdr:rowOff>523</xdr:rowOff>
    </xdr:from>
    <xdr:to>
      <xdr:col>22</xdr:col>
      <xdr:colOff>463276</xdr:colOff>
      <xdr:row>128</xdr:row>
      <xdr:rowOff>94673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67CB2E82-C7AA-40B4-9742-BA3297B47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130</xdr:row>
      <xdr:rowOff>47182</xdr:rowOff>
    </xdr:from>
    <xdr:to>
      <xdr:col>10</xdr:col>
      <xdr:colOff>540296</xdr:colOff>
      <xdr:row>155</xdr:row>
      <xdr:rowOff>141331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242464D-DD3D-4110-A30D-6C358CFB2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535535</xdr:colOff>
      <xdr:row>130</xdr:row>
      <xdr:rowOff>35974</xdr:rowOff>
    </xdr:from>
    <xdr:to>
      <xdr:col>22</xdr:col>
      <xdr:colOff>463276</xdr:colOff>
      <xdr:row>155</xdr:row>
      <xdr:rowOff>130123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7D36D63-AFEF-4D81-9E7B-114AA3E0A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6190ADC-2A41-474D-BC6A-D9DE2D50D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B71CBD8-8FDF-4EFC-AF09-FCD4F3A2B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A10A245-7D57-4547-91D6-07C331D10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6D74C0C-49DA-40D1-84B4-3254278CC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2F2CA8F-807A-435D-ABA6-516209A6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34E48C1-A099-482B-8C95-BD7FAFCEC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A5DA697-075D-473A-9F4F-23DCA9734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4E9D049-B639-48D1-9672-795E770BA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0429472-BF30-48B9-A54E-E602C4A2A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574604</xdr:colOff>
      <xdr:row>73</xdr:row>
      <xdr:rowOff>109748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6CEA751-268D-4919-8CDF-1C2B70C9C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582263</xdr:colOff>
      <xdr:row>49</xdr:row>
      <xdr:rowOff>0</xdr:rowOff>
    </xdr:from>
    <xdr:to>
      <xdr:col>22</xdr:col>
      <xdr:colOff>542703</xdr:colOff>
      <xdr:row>73</xdr:row>
      <xdr:rowOff>104986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7139CE1-A712-487C-B57A-5DAFA9E4B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74</xdr:row>
      <xdr:rowOff>150323</xdr:rowOff>
    </xdr:from>
    <xdr:to>
      <xdr:col>10</xdr:col>
      <xdr:colOff>574604</xdr:colOff>
      <xdr:row>99</xdr:row>
      <xdr:rowOff>57418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3BE5F4E-9301-4B99-BE0B-AF63F58EC1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582263</xdr:colOff>
      <xdr:row>74</xdr:row>
      <xdr:rowOff>150323</xdr:rowOff>
    </xdr:from>
    <xdr:to>
      <xdr:col>22</xdr:col>
      <xdr:colOff>542703</xdr:colOff>
      <xdr:row>99</xdr:row>
      <xdr:rowOff>57418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B72DDB46-5A94-44D9-B89B-AA52A0778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101</xdr:row>
      <xdr:rowOff>4746</xdr:rowOff>
    </xdr:from>
    <xdr:to>
      <xdr:col>10</xdr:col>
      <xdr:colOff>577071</xdr:colOff>
      <xdr:row>125</xdr:row>
      <xdr:rowOff>109501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D6DD203-EAE5-4E55-8831-135B3F6A9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574419</xdr:colOff>
      <xdr:row>100</xdr:row>
      <xdr:rowOff>187552</xdr:rowOff>
    </xdr:from>
    <xdr:to>
      <xdr:col>22</xdr:col>
      <xdr:colOff>541045</xdr:colOff>
      <xdr:row>125</xdr:row>
      <xdr:rowOff>96923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EF44C1B-E55D-418B-9CDB-FFB6F2184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127</xdr:row>
      <xdr:rowOff>34650</xdr:rowOff>
    </xdr:from>
    <xdr:to>
      <xdr:col>10</xdr:col>
      <xdr:colOff>575645</xdr:colOff>
      <xdr:row>151</xdr:row>
      <xdr:rowOff>139403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F2EE958-EABE-4B7B-8073-7493ABB832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574419</xdr:colOff>
      <xdr:row>127</xdr:row>
      <xdr:rowOff>23442</xdr:rowOff>
    </xdr:from>
    <xdr:to>
      <xdr:col>22</xdr:col>
      <xdr:colOff>541045</xdr:colOff>
      <xdr:row>151</xdr:row>
      <xdr:rowOff>128195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8C1EC7A-6C67-4B4C-90B2-3B39B61C7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DCBBA5-BD1B-44E1-B4E4-D9A638570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9A96D9-1B30-4B0A-ABA4-5FB1D24F7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E2D85B9-CF29-46E2-A09B-72B13CC95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47495D6-FB24-4B24-8220-7674284F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C1F037E-4C48-4D03-B24B-7BA475C39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0C4BAD8-34F5-4A38-9A1D-798478EF0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A159513-CA15-41A8-A23F-55CB3F81B2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23D1E4F-E2DA-4A57-99DB-E1EBF2575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31EF06E-1AB9-439A-AB90-1B0585F4E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11</xdr:col>
      <xdr:colOff>39704</xdr:colOff>
      <xdr:row>74</xdr:row>
      <xdr:rowOff>103557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D505A6A-078C-43B4-A035-D04CE9B3A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54243</xdr:colOff>
      <xdr:row>49</xdr:row>
      <xdr:rowOff>0</xdr:rowOff>
    </xdr:from>
    <xdr:to>
      <xdr:col>23</xdr:col>
      <xdr:colOff>90360</xdr:colOff>
      <xdr:row>74</xdr:row>
      <xdr:rowOff>98795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12287D0-E79E-463C-852B-5A72ECD1B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151700</xdr:rowOff>
    </xdr:from>
    <xdr:to>
      <xdr:col>11</xdr:col>
      <xdr:colOff>39704</xdr:colOff>
      <xdr:row>101</xdr:row>
      <xdr:rowOff>60170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6C5BB41-55B9-45A1-ADE5-7CEEE4902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54243</xdr:colOff>
      <xdr:row>75</xdr:row>
      <xdr:rowOff>151700</xdr:rowOff>
    </xdr:from>
    <xdr:to>
      <xdr:col>23</xdr:col>
      <xdr:colOff>90360</xdr:colOff>
      <xdr:row>101</xdr:row>
      <xdr:rowOff>60170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08D16DD-3A09-42D2-A72B-2613EB57A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22634</xdr:rowOff>
    </xdr:from>
    <xdr:to>
      <xdr:col>11</xdr:col>
      <xdr:colOff>42171</xdr:colOff>
      <xdr:row>128</xdr:row>
      <xdr:rowOff>121197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40425E5-0651-4D50-9091-F1AE811AC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46399</xdr:colOff>
      <xdr:row>103</xdr:row>
      <xdr:rowOff>10056</xdr:rowOff>
    </xdr:from>
    <xdr:to>
      <xdr:col>23</xdr:col>
      <xdr:colOff>88702</xdr:colOff>
      <xdr:row>128</xdr:row>
      <xdr:rowOff>108619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1F44FC0-A7F2-449E-9531-1385BD3E9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130</xdr:row>
      <xdr:rowOff>61481</xdr:rowOff>
    </xdr:from>
    <xdr:to>
      <xdr:col>11</xdr:col>
      <xdr:colOff>40745</xdr:colOff>
      <xdr:row>155</xdr:row>
      <xdr:rowOff>160043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BF65930-0B77-4655-925E-8F100848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46399</xdr:colOff>
      <xdr:row>130</xdr:row>
      <xdr:rowOff>50273</xdr:rowOff>
    </xdr:from>
    <xdr:to>
      <xdr:col>23</xdr:col>
      <xdr:colOff>88702</xdr:colOff>
      <xdr:row>155</xdr:row>
      <xdr:rowOff>148835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F15B73E5-D542-4E6B-B471-036C95BB8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9018BA-CD72-4219-8469-5158A916C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419FB6D-56DA-40C0-87AC-EAB0A373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08669C8-7382-4079-9EBC-707B9D92A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C263EBF-07C7-445A-9D08-23176E80C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965317B-7205-4ACC-9F8C-B19A49DDD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616995-EA70-49CA-86F2-5A5E4226A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49097A2-9B19-4116-BC0B-74B59C5C0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748D385-4D16-4E86-AD55-DFE227F5B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DF82987-BE78-4F0F-B1CD-DA4BE2FBB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10</xdr:col>
      <xdr:colOff>584373</xdr:colOff>
      <xdr:row>74</xdr:row>
      <xdr:rowOff>36479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71A6394-6D4A-43BC-B621-F17F8EC61C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593009</xdr:colOff>
      <xdr:row>49</xdr:row>
      <xdr:rowOff>0</xdr:rowOff>
    </xdr:from>
    <xdr:to>
      <xdr:col>22</xdr:col>
      <xdr:colOff>564195</xdr:colOff>
      <xdr:row>74</xdr:row>
      <xdr:rowOff>31717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6A90007-B267-4ABA-AB29-7FB57DD1D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75</xdr:row>
      <xdr:rowOff>81939</xdr:rowOff>
    </xdr:from>
    <xdr:to>
      <xdr:col>10</xdr:col>
      <xdr:colOff>584373</xdr:colOff>
      <xdr:row>100</xdr:row>
      <xdr:rowOff>111149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1505885-BC5F-4384-8192-FD79CA883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593009</xdr:colOff>
      <xdr:row>75</xdr:row>
      <xdr:rowOff>81939</xdr:rowOff>
    </xdr:from>
    <xdr:to>
      <xdr:col>22</xdr:col>
      <xdr:colOff>564195</xdr:colOff>
      <xdr:row>100</xdr:row>
      <xdr:rowOff>111149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B0A0AAD6-9C04-41C3-BFCA-022C6C368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102</xdr:row>
      <xdr:rowOff>68246</xdr:rowOff>
    </xdr:from>
    <xdr:to>
      <xdr:col>10</xdr:col>
      <xdr:colOff>586840</xdr:colOff>
      <xdr:row>127</xdr:row>
      <xdr:rowOff>99732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76390C80-CF42-4D84-B779-72AC834C3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585165</xdr:colOff>
      <xdr:row>102</xdr:row>
      <xdr:rowOff>55668</xdr:rowOff>
    </xdr:from>
    <xdr:to>
      <xdr:col>22</xdr:col>
      <xdr:colOff>562537</xdr:colOff>
      <xdr:row>127</xdr:row>
      <xdr:rowOff>87154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D8CCE91-1F9F-4B0E-B52E-F879AF4C0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129</xdr:row>
      <xdr:rowOff>34650</xdr:rowOff>
    </xdr:from>
    <xdr:to>
      <xdr:col>10</xdr:col>
      <xdr:colOff>585414</xdr:colOff>
      <xdr:row>154</xdr:row>
      <xdr:rowOff>66134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9585CC8-E120-4363-8E2E-40A826E9E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585165</xdr:colOff>
      <xdr:row>129</xdr:row>
      <xdr:rowOff>23442</xdr:rowOff>
    </xdr:from>
    <xdr:to>
      <xdr:col>22</xdr:col>
      <xdr:colOff>562537</xdr:colOff>
      <xdr:row>154</xdr:row>
      <xdr:rowOff>54926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8279A61-E5B4-473C-B71D-F04E5F836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36673</xdr:rowOff>
    </xdr:from>
    <xdr:to>
      <xdr:col>15</xdr:col>
      <xdr:colOff>44823</xdr:colOff>
      <xdr:row>17</xdr:row>
      <xdr:rowOff>234320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3DD09D-1E7C-48A0-8230-3E69C4BC9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493059</xdr:colOff>
      <xdr:row>1</xdr:row>
      <xdr:rowOff>36674</xdr:rowOff>
    </xdr:from>
    <xdr:to>
      <xdr:col>22</xdr:col>
      <xdr:colOff>577236</xdr:colOff>
      <xdr:row>8</xdr:row>
      <xdr:rowOff>235645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2FC4AE2-C08E-447C-900E-2CCFA1046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493059</xdr:colOff>
      <xdr:row>10</xdr:row>
      <xdr:rowOff>42786</xdr:rowOff>
    </xdr:from>
    <xdr:to>
      <xdr:col>22</xdr:col>
      <xdr:colOff>577236</xdr:colOff>
      <xdr:row>17</xdr:row>
      <xdr:rowOff>241756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3DF3F25-648E-4801-862B-503C941D9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15688</xdr:colOff>
      <xdr:row>19</xdr:row>
      <xdr:rowOff>12221</xdr:rowOff>
    </xdr:from>
    <xdr:to>
      <xdr:col>7</xdr:col>
      <xdr:colOff>99864</xdr:colOff>
      <xdr:row>31</xdr:row>
      <xdr:rowOff>156574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1290B73-491E-42BD-B7A2-FCCCDC6B3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563743</xdr:colOff>
      <xdr:row>19</xdr:row>
      <xdr:rowOff>12221</xdr:rowOff>
    </xdr:from>
    <xdr:to>
      <xdr:col>15</xdr:col>
      <xdr:colOff>42802</xdr:colOff>
      <xdr:row>31</xdr:row>
      <xdr:rowOff>156574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C8E28E2-2C0E-4096-8D06-56A108355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563743</xdr:colOff>
      <xdr:row>33</xdr:row>
      <xdr:rowOff>174197</xdr:rowOff>
    </xdr:from>
    <xdr:to>
      <xdr:col>15</xdr:col>
      <xdr:colOff>42802</xdr:colOff>
      <xdr:row>47</xdr:row>
      <xdr:rowOff>27197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841E761-2C4A-4439-B5F8-A836CB9BE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156880</xdr:rowOff>
    </xdr:from>
    <xdr:to>
      <xdr:col>7</xdr:col>
      <xdr:colOff>84176</xdr:colOff>
      <xdr:row>47</xdr:row>
      <xdr:rowOff>9880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4BCE59F-43F9-491A-A55C-4DE5903F3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506680</xdr:colOff>
      <xdr:row>19</xdr:row>
      <xdr:rowOff>22409</xdr:rowOff>
    </xdr:from>
    <xdr:to>
      <xdr:col>22</xdr:col>
      <xdr:colOff>590857</xdr:colOff>
      <xdr:row>31</xdr:row>
      <xdr:rowOff>166762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4BE72CA-16C2-48CB-8CCD-B9A13CECB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506680</xdr:colOff>
      <xdr:row>34</xdr:row>
      <xdr:rowOff>0</xdr:rowOff>
    </xdr:from>
    <xdr:to>
      <xdr:col>22</xdr:col>
      <xdr:colOff>590857</xdr:colOff>
      <xdr:row>47</xdr:row>
      <xdr:rowOff>43500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4730CAC-EB19-403F-B584-96912029A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6163</xdr:colOff>
      <xdr:row>49</xdr:row>
      <xdr:rowOff>4762</xdr:rowOff>
    </xdr:from>
    <xdr:to>
      <xdr:col>11</xdr:col>
      <xdr:colOff>12873</xdr:colOff>
      <xdr:row>74</xdr:row>
      <xdr:rowOff>160180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2F06A4F-9A92-47A5-B718-BB21D6D53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24973</xdr:colOff>
      <xdr:row>49</xdr:row>
      <xdr:rowOff>0</xdr:rowOff>
    </xdr:from>
    <xdr:to>
      <xdr:col>23</xdr:col>
      <xdr:colOff>34259</xdr:colOff>
      <xdr:row>74</xdr:row>
      <xdr:rowOff>155418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69F487E-5BEC-44EC-BD87-62FE42556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6163</xdr:colOff>
      <xdr:row>76</xdr:row>
      <xdr:rowOff>25036</xdr:rowOff>
    </xdr:from>
    <xdr:to>
      <xdr:col>11</xdr:col>
      <xdr:colOff>12873</xdr:colOff>
      <xdr:row>101</xdr:row>
      <xdr:rowOff>177948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E18D80D-0474-4664-B7FD-4CA099685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24973</xdr:colOff>
      <xdr:row>76</xdr:row>
      <xdr:rowOff>25036</xdr:rowOff>
    </xdr:from>
    <xdr:to>
      <xdr:col>23</xdr:col>
      <xdr:colOff>34259</xdr:colOff>
      <xdr:row>101</xdr:row>
      <xdr:rowOff>177948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43C75E17-4998-4A49-84B6-3472A2924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8630</xdr:colOff>
      <xdr:row>103</xdr:row>
      <xdr:rowOff>144941</xdr:rowOff>
    </xdr:from>
    <xdr:to>
      <xdr:col>11</xdr:col>
      <xdr:colOff>15340</xdr:colOff>
      <xdr:row>129</xdr:row>
      <xdr:rowOff>114576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983579A2-5FD5-4CC1-82E4-028508D37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17129</xdr:colOff>
      <xdr:row>103</xdr:row>
      <xdr:rowOff>132363</xdr:rowOff>
    </xdr:from>
    <xdr:to>
      <xdr:col>23</xdr:col>
      <xdr:colOff>32601</xdr:colOff>
      <xdr:row>129</xdr:row>
      <xdr:rowOff>101998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A98562F-A6B4-452C-A6AF-D86793661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131</xdr:row>
      <xdr:rowOff>59390</xdr:rowOff>
    </xdr:from>
    <xdr:to>
      <xdr:col>11</xdr:col>
      <xdr:colOff>13914</xdr:colOff>
      <xdr:row>157</xdr:row>
      <xdr:rowOff>29023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50A150F-348C-46F4-AA1A-DEA05FC46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17129</xdr:colOff>
      <xdr:row>131</xdr:row>
      <xdr:rowOff>48182</xdr:rowOff>
    </xdr:from>
    <xdr:to>
      <xdr:col>23</xdr:col>
      <xdr:colOff>32601</xdr:colOff>
      <xdr:row>157</xdr:row>
      <xdr:rowOff>17815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9FC745E1-C8B1-43FB-A2D3-C9D68D74A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ítor André da Silveira Duarte" id="{CD80DB64-7F82-4779-8E39-79BB9BC18AE3}" userId="a62253370c26a1f4" providerId="Windows Live"/>
</personLis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5" dT="2020-09-26T02:27:00.56" personId="{CD80DB64-7F82-4779-8E39-79BB9BC18AE3}" id="{84A9AB62-8C9F-455D-B908-63BBB39D5043}" done="1">
    <text>Valor repetido de 1 semana pois veio zero</text>
  </threadedComment>
  <threadedComment ref="I15" dT="2020-09-25T19:26:02.09" personId="{CD80DB64-7F82-4779-8E39-79BB9BC18AE3}" id="{2DFDDB17-057E-4648-A711-86119E864269}" done="1">
    <text>Foram informados 1438 testes neste boletim, mas no próximoa a quantidade diminuiu. Corrigi.</text>
  </threadedComment>
  <threadedComment ref="Y18" dT="2020-09-25T19:52:11.22" personId="{CD80DB64-7F82-4779-8E39-79BB9BC18AE3}" id="{83B5859E-CCF8-41C7-B84E-E154C2E85488}" done="1">
    <text>Diminuiu no último??? Aqui estava 6</text>
  </threadedComment>
  <threadedComment ref="D22" dT="2020-09-26T02:26:27.48" personId="{CD80DB64-7F82-4779-8E39-79BB9BC18AE3}" id="{C19459BA-3440-4C37-88FD-70A7D59EB098}">
    <text>Valor do dia 24 pois dia 25 veio zero!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2C920-29FC-4D01-86F9-A04AE2F2009D}">
  <dimension ref="A1:AX28"/>
  <sheetViews>
    <sheetView tabSelected="1" zoomScaleNormal="100" workbookViewId="0">
      <selection activeCell="B1" sqref="B1"/>
    </sheetView>
  </sheetViews>
  <sheetFormatPr defaultRowHeight="19.5" customHeight="1" x14ac:dyDescent="0.25"/>
  <cols>
    <col min="1" max="1" width="9.28515625" style="1" bestFit="1" customWidth="1"/>
    <col min="2" max="2" width="20.140625" style="2" customWidth="1"/>
    <col min="3" max="3" width="15.7109375" style="3" customWidth="1"/>
    <col min="4" max="4" width="13.140625" style="3" customWidth="1"/>
    <col min="5" max="11" width="12.7109375" style="5" customWidth="1"/>
    <col min="12" max="12" width="12.7109375" style="3" customWidth="1"/>
    <col min="13" max="13" width="5.140625" style="1" customWidth="1"/>
    <col min="14" max="16" width="13.28515625" style="5" customWidth="1"/>
    <col min="17" max="17" width="13.28515625" style="6" customWidth="1"/>
    <col min="18" max="20" width="13.28515625" style="5" customWidth="1"/>
    <col min="21" max="22" width="13.42578125" style="5" customWidth="1"/>
    <col min="23" max="23" width="5.42578125" style="5" customWidth="1"/>
    <col min="24" max="32" width="13.42578125" style="5" customWidth="1"/>
    <col min="33" max="33" width="4.85546875" style="5" customWidth="1"/>
    <col min="34" max="39" width="13.42578125" style="5" customWidth="1"/>
    <col min="40" max="40" width="7.7109375" style="5" customWidth="1"/>
    <col min="41" max="45" width="14.140625" style="5" customWidth="1"/>
    <col min="46" max="46" width="7.42578125" style="5" customWidth="1"/>
    <col min="47" max="50" width="16.42578125" style="5" customWidth="1"/>
    <col min="51" max="79" width="13.42578125" style="1" customWidth="1"/>
    <col min="80" max="16384" width="9.140625" style="1"/>
  </cols>
  <sheetData>
    <row r="1" spans="1:50" ht="19.5" customHeight="1" x14ac:dyDescent="0.25">
      <c r="A1" s="1">
        <v>28</v>
      </c>
      <c r="B1" s="2" t="s">
        <v>50</v>
      </c>
      <c r="C1" s="3">
        <v>172</v>
      </c>
      <c r="D1" s="22">
        <v>44099</v>
      </c>
      <c r="E1" s="4">
        <v>44092</v>
      </c>
      <c r="F1" s="4"/>
      <c r="G1" s="4">
        <v>44085</v>
      </c>
      <c r="H1" s="4"/>
      <c r="I1" s="4">
        <v>44078</v>
      </c>
      <c r="J1" s="4"/>
      <c r="K1" s="4">
        <v>44071</v>
      </c>
    </row>
    <row r="2" spans="1:50" s="7" customFormat="1" ht="42" customHeight="1" x14ac:dyDescent="0.25">
      <c r="B2" s="8" t="s">
        <v>0</v>
      </c>
      <c r="C2" s="9" t="s">
        <v>51</v>
      </c>
      <c r="D2" s="9" t="s">
        <v>27</v>
      </c>
      <c r="E2" s="9" t="s">
        <v>28</v>
      </c>
      <c r="F2" s="20" t="s">
        <v>32</v>
      </c>
      <c r="G2" s="9" t="s">
        <v>29</v>
      </c>
      <c r="H2" s="20" t="s">
        <v>33</v>
      </c>
      <c r="I2" s="9" t="s">
        <v>30</v>
      </c>
      <c r="J2" s="20" t="s">
        <v>34</v>
      </c>
      <c r="K2" s="9" t="s">
        <v>31</v>
      </c>
      <c r="L2" s="20" t="s">
        <v>35</v>
      </c>
      <c r="N2" s="9" t="s">
        <v>36</v>
      </c>
      <c r="O2" s="9" t="s">
        <v>40</v>
      </c>
      <c r="P2" s="20" t="s">
        <v>32</v>
      </c>
      <c r="Q2" s="9" t="s">
        <v>37</v>
      </c>
      <c r="R2" s="20" t="s">
        <v>33</v>
      </c>
      <c r="S2" s="9" t="s">
        <v>38</v>
      </c>
      <c r="T2" s="20" t="s">
        <v>34</v>
      </c>
      <c r="U2" s="9" t="s">
        <v>39</v>
      </c>
      <c r="V2" s="20" t="s">
        <v>35</v>
      </c>
      <c r="W2" s="10"/>
      <c r="X2" s="9" t="s">
        <v>41</v>
      </c>
      <c r="Y2" s="9" t="s">
        <v>42</v>
      </c>
      <c r="Z2" s="20" t="s">
        <v>32</v>
      </c>
      <c r="AA2" s="9" t="s">
        <v>43</v>
      </c>
      <c r="AB2" s="20" t="s">
        <v>33</v>
      </c>
      <c r="AC2" s="9" t="s">
        <v>44</v>
      </c>
      <c r="AD2" s="20" t="s">
        <v>34</v>
      </c>
      <c r="AE2" s="9" t="s">
        <v>45</v>
      </c>
      <c r="AF2" s="20" t="s">
        <v>35</v>
      </c>
      <c r="AG2" s="10"/>
      <c r="AH2" s="20" t="s">
        <v>67</v>
      </c>
      <c r="AI2" s="20" t="s">
        <v>46</v>
      </c>
      <c r="AJ2" s="20" t="s">
        <v>47</v>
      </c>
      <c r="AK2" s="20" t="s">
        <v>48</v>
      </c>
      <c r="AL2" s="20" t="s">
        <v>49</v>
      </c>
      <c r="AM2" s="20" t="s">
        <v>61</v>
      </c>
      <c r="AN2" s="10"/>
      <c r="AO2" s="20" t="s">
        <v>52</v>
      </c>
      <c r="AP2" s="20" t="s">
        <v>53</v>
      </c>
      <c r="AQ2" s="20" t="s">
        <v>56</v>
      </c>
      <c r="AR2" s="20" t="s">
        <v>55</v>
      </c>
      <c r="AS2" s="20" t="s">
        <v>54</v>
      </c>
      <c r="AT2" s="10"/>
      <c r="AU2" s="20" t="s">
        <v>57</v>
      </c>
      <c r="AV2" s="20" t="s">
        <v>58</v>
      </c>
      <c r="AW2" s="20" t="s">
        <v>59</v>
      </c>
      <c r="AX2" s="20" t="s">
        <v>60</v>
      </c>
    </row>
    <row r="3" spans="1:50" ht="19.5" customHeight="1" x14ac:dyDescent="0.25">
      <c r="A3" s="1">
        <v>1</v>
      </c>
      <c r="B3" s="2" t="s">
        <v>1</v>
      </c>
      <c r="C3" s="3">
        <v>10279</v>
      </c>
      <c r="D3" s="5">
        <v>811</v>
      </c>
      <c r="E3" s="5">
        <v>762</v>
      </c>
      <c r="F3" s="24">
        <f>D3-E3</f>
        <v>49</v>
      </c>
      <c r="G3" s="5">
        <v>733</v>
      </c>
      <c r="H3" s="24">
        <f>E3-G3</f>
        <v>29</v>
      </c>
      <c r="I3" s="5">
        <v>692</v>
      </c>
      <c r="J3" s="24">
        <f>G3-I3</f>
        <v>41</v>
      </c>
      <c r="K3" s="5">
        <v>646</v>
      </c>
      <c r="L3" s="25">
        <f>I3-K3</f>
        <v>46</v>
      </c>
      <c r="N3" s="5">
        <v>86</v>
      </c>
      <c r="O3" s="13">
        <v>80</v>
      </c>
      <c r="P3" s="25">
        <f>N3-O3</f>
        <v>6</v>
      </c>
      <c r="Q3" s="12">
        <v>74</v>
      </c>
      <c r="R3" s="25">
        <f>O3-Q3</f>
        <v>6</v>
      </c>
      <c r="S3" s="13">
        <v>72</v>
      </c>
      <c r="T3" s="25">
        <f>Q3-S3</f>
        <v>2</v>
      </c>
      <c r="U3" s="13">
        <v>67</v>
      </c>
      <c r="V3" s="25">
        <f>S3-U3</f>
        <v>5</v>
      </c>
      <c r="X3" s="5">
        <v>3</v>
      </c>
      <c r="Y3" s="5">
        <v>3</v>
      </c>
      <c r="Z3" s="24">
        <f>X3-Y3</f>
        <v>0</v>
      </c>
      <c r="AA3" s="5">
        <v>3</v>
      </c>
      <c r="AB3" s="24">
        <f>Y3-AA3</f>
        <v>0</v>
      </c>
      <c r="AC3" s="5">
        <v>3</v>
      </c>
      <c r="AD3" s="24">
        <f>AA3-AC3</f>
        <v>0</v>
      </c>
      <c r="AE3" s="5">
        <v>3</v>
      </c>
      <c r="AF3" s="24">
        <f>AC3-AE3</f>
        <v>0</v>
      </c>
      <c r="AH3" s="29">
        <f>N3/D3</f>
        <v>0.1060419235511714</v>
      </c>
      <c r="AI3" s="29">
        <f>P3/F3</f>
        <v>0.12244897959183673</v>
      </c>
      <c r="AJ3" s="29">
        <f>R3/H3</f>
        <v>0.20689655172413793</v>
      </c>
      <c r="AK3" s="29">
        <f>T3/J3</f>
        <v>4.878048780487805E-2</v>
      </c>
      <c r="AL3" s="29">
        <f>V3/L3</f>
        <v>0.10869565217391304</v>
      </c>
      <c r="AM3" s="29">
        <f>SUM(P3,R3,T3,V3)/SUM(F3,H3,J3,L3)</f>
        <v>0.11515151515151516</v>
      </c>
      <c r="AO3" s="28">
        <f>X3/N3</f>
        <v>3.4883720930232558E-2</v>
      </c>
      <c r="AP3" s="28">
        <f>Z3/P3</f>
        <v>0</v>
      </c>
      <c r="AQ3" s="28">
        <f>AB3/R3</f>
        <v>0</v>
      </c>
      <c r="AR3" s="28">
        <f>AD3/T3</f>
        <v>0</v>
      </c>
      <c r="AS3" s="28">
        <f>AF3/V3</f>
        <v>0</v>
      </c>
      <c r="AU3" s="11">
        <f>((D3/C3)*1000)/$C$1</f>
        <v>0.45871352068000465</v>
      </c>
      <c r="AV3" s="11">
        <f>((SUM(F3,H3,J3,L3)/C3)*1000)/$A$1</f>
        <v>0.57329089822523038</v>
      </c>
      <c r="AW3" s="19">
        <f>((N3/C3)*1000)/$C$1</f>
        <v>4.8642864091837719E-2</v>
      </c>
      <c r="AX3" s="19">
        <f>((SUM(P3,R3,T3,V3)/C3)*1000)/$A$1</f>
        <v>6.6015315553208345E-2</v>
      </c>
    </row>
    <row r="4" spans="1:50" ht="19.5" customHeight="1" x14ac:dyDescent="0.25">
      <c r="A4" s="1">
        <v>2</v>
      </c>
      <c r="B4" s="2" t="s">
        <v>8</v>
      </c>
      <c r="C4" s="3">
        <v>54051</v>
      </c>
      <c r="D4" s="5">
        <v>3743</v>
      </c>
      <c r="E4" s="5">
        <v>3586</v>
      </c>
      <c r="F4" s="24">
        <f t="shared" ref="F4:F26" si="0">D4-E4</f>
        <v>157</v>
      </c>
      <c r="G4" s="5">
        <v>3401</v>
      </c>
      <c r="H4" s="24">
        <f t="shared" ref="H4:H25" si="1">E4-G4</f>
        <v>185</v>
      </c>
      <c r="I4" s="5">
        <v>3274</v>
      </c>
      <c r="J4" s="24">
        <f t="shared" ref="J4:J25" si="2">G4-I4</f>
        <v>127</v>
      </c>
      <c r="K4" s="5">
        <v>3097</v>
      </c>
      <c r="L4" s="25">
        <f t="shared" ref="L4:L26" si="3">I4-K4</f>
        <v>177</v>
      </c>
      <c r="N4" s="5">
        <v>916</v>
      </c>
      <c r="O4" s="13">
        <v>871</v>
      </c>
      <c r="P4" s="25">
        <f t="shared" ref="P4:P26" si="4">N4-O4</f>
        <v>45</v>
      </c>
      <c r="Q4" s="12">
        <v>812</v>
      </c>
      <c r="R4" s="25">
        <f t="shared" ref="R4:R26" si="5">O4-Q4</f>
        <v>59</v>
      </c>
      <c r="S4" s="13">
        <v>762</v>
      </c>
      <c r="T4" s="25">
        <f t="shared" ref="T4:T26" si="6">Q4-S4</f>
        <v>50</v>
      </c>
      <c r="U4" s="13">
        <v>695</v>
      </c>
      <c r="V4" s="25">
        <f t="shared" ref="V4:V26" si="7">S4-U4</f>
        <v>67</v>
      </c>
      <c r="X4" s="5">
        <v>22</v>
      </c>
      <c r="Y4" s="5">
        <v>20</v>
      </c>
      <c r="Z4" s="24">
        <f t="shared" ref="Z4:Z26" si="8">X4-Y4</f>
        <v>2</v>
      </c>
      <c r="AA4" s="5">
        <v>19</v>
      </c>
      <c r="AB4" s="24">
        <f t="shared" ref="AB4:AB26" si="9">Y4-AA4</f>
        <v>1</v>
      </c>
      <c r="AC4" s="5">
        <v>17</v>
      </c>
      <c r="AD4" s="24">
        <f t="shared" ref="AD4:AD26" si="10">AA4-AC4</f>
        <v>2</v>
      </c>
      <c r="AE4" s="5">
        <v>16</v>
      </c>
      <c r="AF4" s="24">
        <f t="shared" ref="AF4:AF26" si="11">AC4-AE4</f>
        <v>1</v>
      </c>
      <c r="AH4" s="29">
        <f t="shared" ref="AH4:AH25" si="12">N4/D4</f>
        <v>0.24472348383649478</v>
      </c>
      <c r="AI4" s="29">
        <f t="shared" ref="AI4:AI25" si="13">P4/F4</f>
        <v>0.28662420382165604</v>
      </c>
      <c r="AJ4" s="29">
        <f t="shared" ref="AJ4:AJ25" si="14">R4/H4</f>
        <v>0.31891891891891894</v>
      </c>
      <c r="AK4" s="29">
        <f t="shared" ref="AK4:AK25" si="15">T4/J4</f>
        <v>0.39370078740157483</v>
      </c>
      <c r="AL4" s="29">
        <f t="shared" ref="AL4:AL25" si="16">V4/L4</f>
        <v>0.37853107344632769</v>
      </c>
      <c r="AM4" s="29">
        <f t="shared" ref="AM4:AM26" si="17">SUM(P4,R4,T4,V4)/SUM(F4,H4,J4,L4)</f>
        <v>0.34210526315789475</v>
      </c>
      <c r="AO4" s="28">
        <f t="shared" ref="AO4:AO26" si="18">X4/N4</f>
        <v>2.4017467248908297E-2</v>
      </c>
      <c r="AP4" s="28">
        <f t="shared" ref="AP4:AP26" si="19">Z4/P4</f>
        <v>4.4444444444444446E-2</v>
      </c>
      <c r="AQ4" s="28">
        <f t="shared" ref="AQ4:AQ26" si="20">AB4/R4</f>
        <v>1.6949152542372881E-2</v>
      </c>
      <c r="AR4" s="28">
        <f t="shared" ref="AR4:AR26" si="21">AD4/T4</f>
        <v>0.04</v>
      </c>
      <c r="AS4" s="28">
        <f t="shared" ref="AS4:AS26" si="22">AF4/V4</f>
        <v>1.4925373134328358E-2</v>
      </c>
      <c r="AU4" s="11">
        <f t="shared" ref="AU4:AU26" si="23">((D4/C4)*1000)/$C$1</f>
        <v>0.40261286390588052</v>
      </c>
      <c r="AV4" s="11">
        <f t="shared" ref="AV4:AV26" si="24">((SUM(F4,H4,J4,L4)/C4)*1000)/$A$1</f>
        <v>0.42684554534474056</v>
      </c>
      <c r="AW4" s="19">
        <f t="shared" ref="AW4:AW26" si="25">((N4/C4)*1000)/$C$1</f>
        <v>9.8528822692435611E-2</v>
      </c>
      <c r="AX4" s="19">
        <f t="shared" ref="AX4:AX26" si="26">((SUM(P4,R4,T4,V4)/C4)*1000)/$A$1</f>
        <v>0.14602610761793758</v>
      </c>
    </row>
    <row r="5" spans="1:50" ht="19.5" customHeight="1" x14ac:dyDescent="0.25">
      <c r="A5" s="1">
        <v>3</v>
      </c>
      <c r="B5" s="14" t="s">
        <v>23</v>
      </c>
      <c r="C5" s="3">
        <v>2527</v>
      </c>
      <c r="D5" s="21">
        <v>199</v>
      </c>
      <c r="E5" s="5">
        <v>199</v>
      </c>
      <c r="F5" s="24">
        <f t="shared" si="0"/>
        <v>0</v>
      </c>
      <c r="G5" s="5">
        <v>190</v>
      </c>
      <c r="H5" s="24">
        <f t="shared" si="1"/>
        <v>9</v>
      </c>
      <c r="I5" s="21">
        <v>180</v>
      </c>
      <c r="J5" s="24">
        <f t="shared" si="2"/>
        <v>10</v>
      </c>
      <c r="K5" s="21">
        <v>170</v>
      </c>
      <c r="L5" s="25">
        <f t="shared" si="3"/>
        <v>10</v>
      </c>
      <c r="N5" s="5">
        <v>30</v>
      </c>
      <c r="O5" s="13">
        <v>30</v>
      </c>
      <c r="P5" s="25">
        <f t="shared" si="4"/>
        <v>0</v>
      </c>
      <c r="Q5" s="12">
        <v>28</v>
      </c>
      <c r="R5" s="25">
        <f t="shared" si="5"/>
        <v>2</v>
      </c>
      <c r="S5" s="13">
        <v>27</v>
      </c>
      <c r="T5" s="25">
        <f t="shared" si="6"/>
        <v>1</v>
      </c>
      <c r="U5" s="13">
        <v>25</v>
      </c>
      <c r="V5" s="25">
        <f t="shared" si="7"/>
        <v>2</v>
      </c>
      <c r="X5" s="5">
        <v>1</v>
      </c>
      <c r="Y5" s="5">
        <v>1</v>
      </c>
      <c r="Z5" s="24">
        <f t="shared" si="8"/>
        <v>0</v>
      </c>
      <c r="AA5" s="5">
        <v>1</v>
      </c>
      <c r="AB5" s="24">
        <f t="shared" si="9"/>
        <v>0</v>
      </c>
      <c r="AC5" s="5">
        <v>1</v>
      </c>
      <c r="AD5" s="24">
        <f t="shared" si="10"/>
        <v>0</v>
      </c>
      <c r="AE5" s="5">
        <v>1</v>
      </c>
      <c r="AF5" s="24">
        <f t="shared" si="11"/>
        <v>0</v>
      </c>
      <c r="AH5" s="29">
        <f t="shared" si="12"/>
        <v>0.15075376884422109</v>
      </c>
      <c r="AI5" s="29" t="e">
        <f t="shared" si="13"/>
        <v>#DIV/0!</v>
      </c>
      <c r="AJ5" s="29">
        <f t="shared" si="14"/>
        <v>0.22222222222222221</v>
      </c>
      <c r="AK5" s="29">
        <f t="shared" si="15"/>
        <v>0.1</v>
      </c>
      <c r="AL5" s="29">
        <f t="shared" si="16"/>
        <v>0.2</v>
      </c>
      <c r="AM5" s="29">
        <f t="shared" si="17"/>
        <v>0.17241379310344829</v>
      </c>
      <c r="AO5" s="28">
        <f t="shared" si="18"/>
        <v>3.3333333333333333E-2</v>
      </c>
      <c r="AP5" s="28" t="e">
        <f t="shared" si="19"/>
        <v>#DIV/0!</v>
      </c>
      <c r="AQ5" s="28">
        <f t="shared" si="20"/>
        <v>0</v>
      </c>
      <c r="AR5" s="28">
        <f t="shared" si="21"/>
        <v>0</v>
      </c>
      <c r="AS5" s="28">
        <f t="shared" si="22"/>
        <v>0</v>
      </c>
      <c r="AU5" s="11">
        <f t="shared" si="23"/>
        <v>0.45784596129246002</v>
      </c>
      <c r="AV5" s="11">
        <f t="shared" si="24"/>
        <v>0.4098592345525468</v>
      </c>
      <c r="AW5" s="19">
        <f t="shared" si="25"/>
        <v>6.9022004214943727E-2</v>
      </c>
      <c r="AX5" s="19">
        <f t="shared" si="26"/>
        <v>7.0665385267680486E-2</v>
      </c>
    </row>
    <row r="6" spans="1:50" ht="19.5" customHeight="1" x14ac:dyDescent="0.25">
      <c r="A6" s="1">
        <v>4</v>
      </c>
      <c r="B6" s="15" t="s">
        <v>2</v>
      </c>
      <c r="C6" s="3">
        <v>2397</v>
      </c>
      <c r="D6" s="5">
        <v>0</v>
      </c>
      <c r="E6" s="5">
        <v>0</v>
      </c>
      <c r="F6" s="24">
        <f t="shared" si="0"/>
        <v>0</v>
      </c>
      <c r="G6" s="5">
        <v>0</v>
      </c>
      <c r="H6" s="24">
        <f t="shared" si="1"/>
        <v>0</v>
      </c>
      <c r="I6" s="5">
        <v>0</v>
      </c>
      <c r="J6" s="24">
        <f t="shared" si="2"/>
        <v>0</v>
      </c>
      <c r="K6" s="5">
        <v>0</v>
      </c>
      <c r="L6" s="25">
        <f t="shared" si="3"/>
        <v>0</v>
      </c>
      <c r="N6" s="5">
        <v>74</v>
      </c>
      <c r="O6" s="13">
        <v>74</v>
      </c>
      <c r="P6" s="25">
        <f t="shared" si="4"/>
        <v>0</v>
      </c>
      <c r="Q6" s="12">
        <v>63</v>
      </c>
      <c r="R6" s="25">
        <f t="shared" si="5"/>
        <v>11</v>
      </c>
      <c r="S6" s="13">
        <v>63</v>
      </c>
      <c r="T6" s="25">
        <f t="shared" si="6"/>
        <v>0</v>
      </c>
      <c r="U6" s="13">
        <v>51</v>
      </c>
      <c r="V6" s="25">
        <f t="shared" si="7"/>
        <v>12</v>
      </c>
      <c r="X6" s="5">
        <v>1</v>
      </c>
      <c r="Y6" s="5">
        <v>1</v>
      </c>
      <c r="Z6" s="24">
        <f t="shared" si="8"/>
        <v>0</v>
      </c>
      <c r="AA6" s="5">
        <v>1</v>
      </c>
      <c r="AB6" s="24">
        <f t="shared" si="9"/>
        <v>0</v>
      </c>
      <c r="AC6" s="5">
        <v>1</v>
      </c>
      <c r="AD6" s="24">
        <f t="shared" si="10"/>
        <v>0</v>
      </c>
      <c r="AE6" s="5">
        <v>1</v>
      </c>
      <c r="AF6" s="24">
        <f t="shared" si="11"/>
        <v>0</v>
      </c>
      <c r="AH6" s="29" t="e">
        <f t="shared" si="12"/>
        <v>#DIV/0!</v>
      </c>
      <c r="AI6" s="29" t="e">
        <f t="shared" si="13"/>
        <v>#DIV/0!</v>
      </c>
      <c r="AJ6" s="29" t="e">
        <f t="shared" si="14"/>
        <v>#DIV/0!</v>
      </c>
      <c r="AK6" s="29" t="e">
        <f t="shared" si="15"/>
        <v>#DIV/0!</v>
      </c>
      <c r="AL6" s="29" t="e">
        <f t="shared" si="16"/>
        <v>#DIV/0!</v>
      </c>
      <c r="AM6" s="29" t="e">
        <f t="shared" si="17"/>
        <v>#DIV/0!</v>
      </c>
      <c r="AO6" s="28">
        <f t="shared" si="18"/>
        <v>1.3513513513513514E-2</v>
      </c>
      <c r="AP6" s="28" t="e">
        <f t="shared" si="19"/>
        <v>#DIV/0!</v>
      </c>
      <c r="AQ6" s="28">
        <f t="shared" si="20"/>
        <v>0</v>
      </c>
      <c r="AR6" s="28" t="e">
        <f t="shared" si="21"/>
        <v>#DIV/0!</v>
      </c>
      <c r="AS6" s="28">
        <f t="shared" si="22"/>
        <v>0</v>
      </c>
      <c r="AU6" s="11">
        <f t="shared" si="23"/>
        <v>0</v>
      </c>
      <c r="AV6" s="11">
        <f t="shared" si="24"/>
        <v>0</v>
      </c>
      <c r="AW6" s="19">
        <f t="shared" si="25"/>
        <v>0.17948792579872128</v>
      </c>
      <c r="AX6" s="19">
        <f t="shared" si="26"/>
        <v>0.34269026759640026</v>
      </c>
    </row>
    <row r="7" spans="1:50" ht="19.5" customHeight="1" x14ac:dyDescent="0.25">
      <c r="A7" s="1">
        <v>5</v>
      </c>
      <c r="B7" s="15" t="s">
        <v>3</v>
      </c>
      <c r="C7" s="3">
        <v>2973</v>
      </c>
      <c r="D7" s="5">
        <v>615</v>
      </c>
      <c r="E7" s="5">
        <v>610</v>
      </c>
      <c r="F7" s="24">
        <f t="shared" si="0"/>
        <v>5</v>
      </c>
      <c r="G7" s="5">
        <v>577</v>
      </c>
      <c r="H7" s="24">
        <f t="shared" si="1"/>
        <v>33</v>
      </c>
      <c r="I7" s="5">
        <v>566</v>
      </c>
      <c r="J7" s="24">
        <f t="shared" si="2"/>
        <v>11</v>
      </c>
      <c r="K7" s="5">
        <v>526</v>
      </c>
      <c r="L7" s="25">
        <f t="shared" si="3"/>
        <v>40</v>
      </c>
      <c r="N7" s="5">
        <v>107</v>
      </c>
      <c r="O7" s="13">
        <v>107</v>
      </c>
      <c r="P7" s="25">
        <f t="shared" si="4"/>
        <v>0</v>
      </c>
      <c r="Q7" s="12">
        <v>105</v>
      </c>
      <c r="R7" s="25">
        <f t="shared" si="5"/>
        <v>2</v>
      </c>
      <c r="S7" s="5">
        <v>102</v>
      </c>
      <c r="T7" s="25">
        <f t="shared" si="6"/>
        <v>3</v>
      </c>
      <c r="U7" s="5">
        <v>90</v>
      </c>
      <c r="V7" s="25">
        <f t="shared" si="7"/>
        <v>12</v>
      </c>
      <c r="X7" s="5">
        <v>0</v>
      </c>
      <c r="Y7" s="5">
        <v>0</v>
      </c>
      <c r="Z7" s="24">
        <f t="shared" si="8"/>
        <v>0</v>
      </c>
      <c r="AA7" s="5">
        <v>0</v>
      </c>
      <c r="AB7" s="24">
        <f t="shared" si="9"/>
        <v>0</v>
      </c>
      <c r="AC7" s="5">
        <v>0</v>
      </c>
      <c r="AD7" s="24">
        <f t="shared" si="10"/>
        <v>0</v>
      </c>
      <c r="AE7" s="5">
        <v>0</v>
      </c>
      <c r="AF7" s="24">
        <f t="shared" si="11"/>
        <v>0</v>
      </c>
      <c r="AH7" s="29">
        <f t="shared" si="12"/>
        <v>0.17398373983739837</v>
      </c>
      <c r="AI7" s="29">
        <f t="shared" si="13"/>
        <v>0</v>
      </c>
      <c r="AJ7" s="29">
        <f t="shared" si="14"/>
        <v>6.0606060606060608E-2</v>
      </c>
      <c r="AK7" s="29">
        <f t="shared" si="15"/>
        <v>0.27272727272727271</v>
      </c>
      <c r="AL7" s="29">
        <f t="shared" si="16"/>
        <v>0.3</v>
      </c>
      <c r="AM7" s="29">
        <f t="shared" si="17"/>
        <v>0.19101123595505617</v>
      </c>
      <c r="AO7" s="28">
        <f t="shared" si="18"/>
        <v>0</v>
      </c>
      <c r="AP7" s="28" t="e">
        <f t="shared" si="19"/>
        <v>#DIV/0!</v>
      </c>
      <c r="AQ7" s="28">
        <f t="shared" si="20"/>
        <v>0</v>
      </c>
      <c r="AR7" s="28">
        <f t="shared" si="21"/>
        <v>0</v>
      </c>
      <c r="AS7" s="28">
        <f t="shared" si="22"/>
        <v>0</v>
      </c>
      <c r="AU7" s="11">
        <f t="shared" si="23"/>
        <v>1.202684626757093</v>
      </c>
      <c r="AV7" s="11">
        <f t="shared" si="24"/>
        <v>1.0691461246456202</v>
      </c>
      <c r="AW7" s="19">
        <f t="shared" si="25"/>
        <v>0.20924756920814461</v>
      </c>
      <c r="AX7" s="19">
        <f t="shared" si="26"/>
        <v>0.20421892268511846</v>
      </c>
    </row>
    <row r="8" spans="1:50" ht="19.5" customHeight="1" x14ac:dyDescent="0.25">
      <c r="A8" s="1">
        <v>6</v>
      </c>
      <c r="B8" s="2" t="s">
        <v>4</v>
      </c>
      <c r="C8" s="3">
        <v>6681</v>
      </c>
      <c r="D8" s="5">
        <v>444</v>
      </c>
      <c r="E8" s="5">
        <v>432</v>
      </c>
      <c r="F8" s="24">
        <f t="shared" si="0"/>
        <v>12</v>
      </c>
      <c r="G8" s="5">
        <v>425</v>
      </c>
      <c r="H8" s="24">
        <f t="shared" si="1"/>
        <v>7</v>
      </c>
      <c r="I8" s="5">
        <v>395</v>
      </c>
      <c r="J8" s="24">
        <f t="shared" si="2"/>
        <v>30</v>
      </c>
      <c r="K8" s="21">
        <v>365</v>
      </c>
      <c r="L8" s="25">
        <f t="shared" si="3"/>
        <v>30</v>
      </c>
      <c r="N8" s="5">
        <v>107</v>
      </c>
      <c r="O8" s="13">
        <v>100</v>
      </c>
      <c r="P8" s="25">
        <f t="shared" si="4"/>
        <v>7</v>
      </c>
      <c r="Q8" s="12">
        <v>94</v>
      </c>
      <c r="R8" s="25">
        <f t="shared" si="5"/>
        <v>6</v>
      </c>
      <c r="S8" s="5">
        <v>88</v>
      </c>
      <c r="T8" s="25">
        <f t="shared" si="6"/>
        <v>6</v>
      </c>
      <c r="U8" s="5">
        <v>85</v>
      </c>
      <c r="V8" s="25">
        <f t="shared" si="7"/>
        <v>3</v>
      </c>
      <c r="X8" s="5">
        <v>4</v>
      </c>
      <c r="Y8" s="5">
        <v>4</v>
      </c>
      <c r="Z8" s="24">
        <f t="shared" si="8"/>
        <v>0</v>
      </c>
      <c r="AA8" s="5">
        <v>4</v>
      </c>
      <c r="AB8" s="24">
        <f t="shared" si="9"/>
        <v>0</v>
      </c>
      <c r="AC8" s="5">
        <v>4</v>
      </c>
      <c r="AD8" s="24">
        <f t="shared" si="10"/>
        <v>0</v>
      </c>
      <c r="AE8" s="5">
        <v>4</v>
      </c>
      <c r="AF8" s="24">
        <f t="shared" si="11"/>
        <v>0</v>
      </c>
      <c r="AH8" s="29">
        <f t="shared" si="12"/>
        <v>0.240990990990991</v>
      </c>
      <c r="AI8" s="29">
        <f t="shared" si="13"/>
        <v>0.58333333333333337</v>
      </c>
      <c r="AJ8" s="29">
        <f t="shared" si="14"/>
        <v>0.8571428571428571</v>
      </c>
      <c r="AK8" s="29">
        <f t="shared" si="15"/>
        <v>0.2</v>
      </c>
      <c r="AL8" s="29">
        <f t="shared" si="16"/>
        <v>0.1</v>
      </c>
      <c r="AM8" s="29">
        <f t="shared" si="17"/>
        <v>0.27848101265822783</v>
      </c>
      <c r="AO8" s="28">
        <f t="shared" si="18"/>
        <v>3.7383177570093455E-2</v>
      </c>
      <c r="AP8" s="28">
        <f t="shared" si="19"/>
        <v>0</v>
      </c>
      <c r="AQ8" s="28">
        <f t="shared" si="20"/>
        <v>0</v>
      </c>
      <c r="AR8" s="28">
        <f t="shared" si="21"/>
        <v>0</v>
      </c>
      <c r="AS8" s="28">
        <f t="shared" si="22"/>
        <v>0</v>
      </c>
      <c r="AU8" s="11">
        <f t="shared" si="23"/>
        <v>0.38637858836060612</v>
      </c>
      <c r="AV8" s="11">
        <f t="shared" si="24"/>
        <v>0.42230632711099708</v>
      </c>
      <c r="AW8" s="19">
        <f t="shared" si="25"/>
        <v>9.3113758906722632E-2</v>
      </c>
      <c r="AX8" s="19">
        <f t="shared" si="26"/>
        <v>0.11760429362584728</v>
      </c>
    </row>
    <row r="9" spans="1:50" ht="19.5" customHeight="1" x14ac:dyDescent="0.25">
      <c r="A9" s="1">
        <v>7</v>
      </c>
      <c r="B9" s="15" t="s">
        <v>22</v>
      </c>
      <c r="C9" s="3">
        <v>2919</v>
      </c>
      <c r="D9" s="5">
        <v>231</v>
      </c>
      <c r="E9" s="5">
        <v>231</v>
      </c>
      <c r="F9" s="24">
        <f t="shared" si="0"/>
        <v>0</v>
      </c>
      <c r="G9" s="21">
        <v>231</v>
      </c>
      <c r="H9" s="24">
        <f t="shared" si="1"/>
        <v>0</v>
      </c>
      <c r="I9" s="5">
        <v>231</v>
      </c>
      <c r="J9" s="24">
        <f t="shared" si="2"/>
        <v>0</v>
      </c>
      <c r="K9" s="5">
        <v>221</v>
      </c>
      <c r="L9" s="25">
        <f t="shared" si="3"/>
        <v>10</v>
      </c>
      <c r="N9" s="5">
        <v>44</v>
      </c>
      <c r="O9" s="13">
        <v>44</v>
      </c>
      <c r="P9" s="25">
        <f t="shared" si="4"/>
        <v>0</v>
      </c>
      <c r="Q9" s="12">
        <v>44</v>
      </c>
      <c r="R9" s="25">
        <f t="shared" si="5"/>
        <v>0</v>
      </c>
      <c r="S9" s="5">
        <v>44</v>
      </c>
      <c r="T9" s="25">
        <f t="shared" si="6"/>
        <v>0</v>
      </c>
      <c r="U9" s="5">
        <v>44</v>
      </c>
      <c r="V9" s="25">
        <f t="shared" si="7"/>
        <v>0</v>
      </c>
      <c r="X9" s="5">
        <v>0</v>
      </c>
      <c r="Y9" s="5">
        <v>0</v>
      </c>
      <c r="Z9" s="24">
        <f t="shared" si="8"/>
        <v>0</v>
      </c>
      <c r="AA9" s="5">
        <v>0</v>
      </c>
      <c r="AB9" s="24">
        <f t="shared" si="9"/>
        <v>0</v>
      </c>
      <c r="AC9" s="5">
        <v>0</v>
      </c>
      <c r="AD9" s="24">
        <f t="shared" si="10"/>
        <v>0</v>
      </c>
      <c r="AE9" s="5">
        <v>0</v>
      </c>
      <c r="AF9" s="24">
        <f t="shared" si="11"/>
        <v>0</v>
      </c>
      <c r="AH9" s="29">
        <f t="shared" si="12"/>
        <v>0.19047619047619047</v>
      </c>
      <c r="AI9" s="29" t="e">
        <f t="shared" si="13"/>
        <v>#DIV/0!</v>
      </c>
      <c r="AJ9" s="29" t="e">
        <f t="shared" si="14"/>
        <v>#DIV/0!</v>
      </c>
      <c r="AK9" s="29" t="e">
        <f t="shared" si="15"/>
        <v>#DIV/0!</v>
      </c>
      <c r="AL9" s="29">
        <f t="shared" si="16"/>
        <v>0</v>
      </c>
      <c r="AM9" s="29">
        <f t="shared" si="17"/>
        <v>0</v>
      </c>
      <c r="AO9" s="28">
        <f t="shared" si="18"/>
        <v>0</v>
      </c>
      <c r="AP9" s="28" t="e">
        <f t="shared" si="19"/>
        <v>#DIV/0!</v>
      </c>
      <c r="AQ9" s="28" t="e">
        <f t="shared" si="20"/>
        <v>#DIV/0!</v>
      </c>
      <c r="AR9" s="28" t="e">
        <f t="shared" si="21"/>
        <v>#DIV/0!</v>
      </c>
      <c r="AS9" s="28" t="e">
        <f t="shared" si="22"/>
        <v>#DIV/0!</v>
      </c>
      <c r="AU9" s="11">
        <f t="shared" si="23"/>
        <v>0.46009703864815121</v>
      </c>
      <c r="AV9" s="11">
        <f t="shared" si="24"/>
        <v>0.12235109871286644</v>
      </c>
      <c r="AW9" s="19">
        <f t="shared" si="25"/>
        <v>8.7637531171076422E-2</v>
      </c>
      <c r="AX9" s="19">
        <f t="shared" si="26"/>
        <v>0</v>
      </c>
    </row>
    <row r="10" spans="1:50" ht="19.5" customHeight="1" x14ac:dyDescent="0.25">
      <c r="A10" s="1">
        <v>8</v>
      </c>
      <c r="B10" s="2" t="s">
        <v>5</v>
      </c>
      <c r="C10" s="3">
        <v>11315</v>
      </c>
      <c r="D10" s="5">
        <v>600</v>
      </c>
      <c r="E10" s="5">
        <v>563</v>
      </c>
      <c r="F10" s="24">
        <f t="shared" si="0"/>
        <v>37</v>
      </c>
      <c r="G10" s="5">
        <v>539</v>
      </c>
      <c r="H10" s="24">
        <f t="shared" si="1"/>
        <v>24</v>
      </c>
      <c r="I10" s="5">
        <v>523</v>
      </c>
      <c r="J10" s="24">
        <f t="shared" si="2"/>
        <v>16</v>
      </c>
      <c r="K10" s="5">
        <v>484</v>
      </c>
      <c r="L10" s="25">
        <f t="shared" si="3"/>
        <v>39</v>
      </c>
      <c r="N10" s="5">
        <v>154</v>
      </c>
      <c r="O10" s="13">
        <v>148</v>
      </c>
      <c r="P10" s="25">
        <f t="shared" si="4"/>
        <v>6</v>
      </c>
      <c r="Q10" s="12">
        <v>138</v>
      </c>
      <c r="R10" s="25">
        <f t="shared" si="5"/>
        <v>10</v>
      </c>
      <c r="S10" s="5">
        <v>130</v>
      </c>
      <c r="T10" s="25">
        <f t="shared" si="6"/>
        <v>8</v>
      </c>
      <c r="U10" s="5">
        <v>126</v>
      </c>
      <c r="V10" s="25">
        <f t="shared" si="7"/>
        <v>4</v>
      </c>
      <c r="X10" s="5">
        <v>3</v>
      </c>
      <c r="Y10" s="5">
        <v>3</v>
      </c>
      <c r="Z10" s="24">
        <f t="shared" si="8"/>
        <v>0</v>
      </c>
      <c r="AA10" s="5">
        <v>3</v>
      </c>
      <c r="AB10" s="24">
        <f t="shared" si="9"/>
        <v>0</v>
      </c>
      <c r="AC10" s="5">
        <v>2</v>
      </c>
      <c r="AD10" s="24">
        <f t="shared" si="10"/>
        <v>1</v>
      </c>
      <c r="AE10" s="5">
        <v>2</v>
      </c>
      <c r="AF10" s="24">
        <f t="shared" si="11"/>
        <v>0</v>
      </c>
      <c r="AH10" s="29">
        <f t="shared" si="12"/>
        <v>0.25666666666666665</v>
      </c>
      <c r="AI10" s="29">
        <f t="shared" si="13"/>
        <v>0.16216216216216217</v>
      </c>
      <c r="AJ10" s="29">
        <f t="shared" si="14"/>
        <v>0.41666666666666669</v>
      </c>
      <c r="AK10" s="29">
        <f t="shared" si="15"/>
        <v>0.5</v>
      </c>
      <c r="AL10" s="29">
        <f t="shared" si="16"/>
        <v>0.10256410256410256</v>
      </c>
      <c r="AM10" s="29">
        <f t="shared" si="17"/>
        <v>0.2413793103448276</v>
      </c>
      <c r="AO10" s="28">
        <f t="shared" si="18"/>
        <v>1.948051948051948E-2</v>
      </c>
      <c r="AP10" s="28">
        <f t="shared" si="19"/>
        <v>0</v>
      </c>
      <c r="AQ10" s="28">
        <f t="shared" si="20"/>
        <v>0</v>
      </c>
      <c r="AR10" s="28">
        <f t="shared" si="21"/>
        <v>0.125</v>
      </c>
      <c r="AS10" s="28">
        <f t="shared" si="22"/>
        <v>0</v>
      </c>
      <c r="AU10" s="11">
        <f t="shared" si="23"/>
        <v>0.3082962521452281</v>
      </c>
      <c r="AV10" s="11">
        <f t="shared" si="24"/>
        <v>0.36613850135723752</v>
      </c>
      <c r="AW10" s="19">
        <f t="shared" si="25"/>
        <v>7.9129371383941868E-2</v>
      </c>
      <c r="AX10" s="19">
        <f t="shared" si="26"/>
        <v>8.8378258948298719E-2</v>
      </c>
    </row>
    <row r="11" spans="1:50" ht="19.5" customHeight="1" x14ac:dyDescent="0.25">
      <c r="A11" s="1">
        <v>9</v>
      </c>
      <c r="B11" s="2" t="s">
        <v>6</v>
      </c>
      <c r="C11" s="3">
        <v>39064</v>
      </c>
      <c r="D11" s="5">
        <v>4739</v>
      </c>
      <c r="E11" s="5">
        <v>4550</v>
      </c>
      <c r="F11" s="24">
        <f t="shared" si="0"/>
        <v>189</v>
      </c>
      <c r="G11" s="5">
        <v>4293</v>
      </c>
      <c r="H11" s="24">
        <f t="shared" si="1"/>
        <v>257</v>
      </c>
      <c r="I11" s="5">
        <v>4113</v>
      </c>
      <c r="J11" s="24">
        <f t="shared" si="2"/>
        <v>180</v>
      </c>
      <c r="K11" s="5">
        <v>3921</v>
      </c>
      <c r="L11" s="25">
        <f t="shared" si="3"/>
        <v>192</v>
      </c>
      <c r="N11" s="5">
        <v>883</v>
      </c>
      <c r="O11" s="13">
        <v>852</v>
      </c>
      <c r="P11" s="25">
        <f t="shared" si="4"/>
        <v>31</v>
      </c>
      <c r="Q11" s="12">
        <v>815</v>
      </c>
      <c r="R11" s="25">
        <f t="shared" si="5"/>
        <v>37</v>
      </c>
      <c r="S11" s="5">
        <v>763</v>
      </c>
      <c r="T11" s="25">
        <f t="shared" si="6"/>
        <v>52</v>
      </c>
      <c r="U11" s="5">
        <v>700</v>
      </c>
      <c r="V11" s="25">
        <f t="shared" si="7"/>
        <v>63</v>
      </c>
      <c r="X11" s="5">
        <v>10</v>
      </c>
      <c r="Y11" s="5">
        <v>10</v>
      </c>
      <c r="Z11" s="24">
        <f t="shared" si="8"/>
        <v>0</v>
      </c>
      <c r="AA11" s="5">
        <v>9</v>
      </c>
      <c r="AB11" s="24">
        <f t="shared" si="9"/>
        <v>1</v>
      </c>
      <c r="AC11" s="5">
        <v>8</v>
      </c>
      <c r="AD11" s="24">
        <f t="shared" si="10"/>
        <v>1</v>
      </c>
      <c r="AE11" s="5">
        <v>8</v>
      </c>
      <c r="AF11" s="24">
        <f t="shared" si="11"/>
        <v>0</v>
      </c>
      <c r="AH11" s="29">
        <f t="shared" si="12"/>
        <v>0.18632622916227051</v>
      </c>
      <c r="AI11" s="29">
        <f t="shared" si="13"/>
        <v>0.16402116402116401</v>
      </c>
      <c r="AJ11" s="29">
        <f t="shared" si="14"/>
        <v>0.14396887159533073</v>
      </c>
      <c r="AK11" s="29">
        <f t="shared" si="15"/>
        <v>0.28888888888888886</v>
      </c>
      <c r="AL11" s="29">
        <f t="shared" si="16"/>
        <v>0.328125</v>
      </c>
      <c r="AM11" s="29">
        <f t="shared" si="17"/>
        <v>0.22371638141809291</v>
      </c>
      <c r="AO11" s="28">
        <f t="shared" si="18"/>
        <v>1.1325028312570781E-2</v>
      </c>
      <c r="AP11" s="28">
        <f t="shared" si="19"/>
        <v>0</v>
      </c>
      <c r="AQ11" s="28">
        <f t="shared" si="20"/>
        <v>2.7027027027027029E-2</v>
      </c>
      <c r="AR11" s="28">
        <f t="shared" si="21"/>
        <v>1.9230769230769232E-2</v>
      </c>
      <c r="AS11" s="28">
        <f t="shared" si="22"/>
        <v>0</v>
      </c>
      <c r="AU11" s="11">
        <f t="shared" si="23"/>
        <v>0.70531245088560701</v>
      </c>
      <c r="AV11" s="11">
        <f t="shared" si="24"/>
        <v>0.74785699657704563</v>
      </c>
      <c r="AW11" s="19">
        <f t="shared" si="25"/>
        <v>0.13141820935471427</v>
      </c>
      <c r="AX11" s="19">
        <f t="shared" si="26"/>
        <v>0.16730786109241977</v>
      </c>
    </row>
    <row r="12" spans="1:50" ht="19.5" customHeight="1" x14ac:dyDescent="0.25">
      <c r="A12" s="1">
        <v>10</v>
      </c>
      <c r="B12" s="2" t="s">
        <v>21</v>
      </c>
      <c r="C12" s="3">
        <v>11115</v>
      </c>
      <c r="D12" s="5">
        <v>1494</v>
      </c>
      <c r="E12" s="5">
        <v>1442</v>
      </c>
      <c r="F12" s="24">
        <f t="shared" si="0"/>
        <v>52</v>
      </c>
      <c r="G12" s="5">
        <v>1384</v>
      </c>
      <c r="H12" s="24">
        <f t="shared" si="1"/>
        <v>58</v>
      </c>
      <c r="I12" s="5">
        <v>1334</v>
      </c>
      <c r="J12" s="24">
        <f t="shared" si="2"/>
        <v>50</v>
      </c>
      <c r="K12" s="5">
        <v>1252</v>
      </c>
      <c r="L12" s="25">
        <f t="shared" si="3"/>
        <v>82</v>
      </c>
      <c r="N12" s="5">
        <v>294</v>
      </c>
      <c r="O12" s="13">
        <v>287</v>
      </c>
      <c r="P12" s="25">
        <f t="shared" si="4"/>
        <v>7</v>
      </c>
      <c r="Q12" s="12">
        <v>275</v>
      </c>
      <c r="R12" s="25">
        <f t="shared" si="5"/>
        <v>12</v>
      </c>
      <c r="S12" s="5">
        <v>266</v>
      </c>
      <c r="T12" s="25">
        <f t="shared" si="6"/>
        <v>9</v>
      </c>
      <c r="U12" s="5">
        <v>239</v>
      </c>
      <c r="V12" s="25">
        <f t="shared" si="7"/>
        <v>27</v>
      </c>
      <c r="X12" s="5">
        <v>7</v>
      </c>
      <c r="Y12" s="5">
        <v>7</v>
      </c>
      <c r="Z12" s="24">
        <f t="shared" si="8"/>
        <v>0</v>
      </c>
      <c r="AA12" s="5">
        <v>7</v>
      </c>
      <c r="AB12" s="24">
        <f t="shared" si="9"/>
        <v>0</v>
      </c>
      <c r="AC12" s="5">
        <v>7</v>
      </c>
      <c r="AD12" s="24">
        <f t="shared" si="10"/>
        <v>0</v>
      </c>
      <c r="AE12" s="5">
        <v>7</v>
      </c>
      <c r="AF12" s="24">
        <f t="shared" si="11"/>
        <v>0</v>
      </c>
      <c r="AH12" s="29">
        <f t="shared" si="12"/>
        <v>0.19678714859437751</v>
      </c>
      <c r="AI12" s="29">
        <f t="shared" si="13"/>
        <v>0.13461538461538461</v>
      </c>
      <c r="AJ12" s="29">
        <f t="shared" si="14"/>
        <v>0.20689655172413793</v>
      </c>
      <c r="AK12" s="29">
        <f t="shared" si="15"/>
        <v>0.18</v>
      </c>
      <c r="AL12" s="29">
        <f t="shared" si="16"/>
        <v>0.32926829268292684</v>
      </c>
      <c r="AM12" s="29">
        <f t="shared" si="17"/>
        <v>0.22727272727272727</v>
      </c>
      <c r="AO12" s="28">
        <f t="shared" si="18"/>
        <v>2.3809523809523808E-2</v>
      </c>
      <c r="AP12" s="28">
        <f t="shared" si="19"/>
        <v>0</v>
      </c>
      <c r="AQ12" s="28">
        <f t="shared" si="20"/>
        <v>0</v>
      </c>
      <c r="AR12" s="28">
        <f t="shared" si="21"/>
        <v>0</v>
      </c>
      <c r="AS12" s="28">
        <f t="shared" si="22"/>
        <v>0</v>
      </c>
      <c r="AU12" s="11">
        <f t="shared" si="23"/>
        <v>0.78147067131155257</v>
      </c>
      <c r="AV12" s="11">
        <f t="shared" si="24"/>
        <v>0.77758498811130394</v>
      </c>
      <c r="AW12" s="19">
        <f t="shared" si="25"/>
        <v>0.15378338511753445</v>
      </c>
      <c r="AX12" s="19">
        <f t="shared" si="26"/>
        <v>0.17672386093438724</v>
      </c>
    </row>
    <row r="13" spans="1:50" ht="19.5" customHeight="1" x14ac:dyDescent="0.25">
      <c r="A13" s="1">
        <v>11</v>
      </c>
      <c r="B13" s="2" t="s">
        <v>20</v>
      </c>
      <c r="C13" s="3">
        <v>2669</v>
      </c>
      <c r="D13" s="5">
        <v>299</v>
      </c>
      <c r="E13" s="5">
        <v>290</v>
      </c>
      <c r="F13" s="24">
        <f t="shared" si="0"/>
        <v>9</v>
      </c>
      <c r="G13" s="5">
        <v>275</v>
      </c>
      <c r="H13" s="24">
        <f t="shared" si="1"/>
        <v>15</v>
      </c>
      <c r="I13" s="5">
        <v>259</v>
      </c>
      <c r="J13" s="24">
        <f t="shared" si="2"/>
        <v>16</v>
      </c>
      <c r="K13" s="5">
        <v>232</v>
      </c>
      <c r="L13" s="25">
        <f t="shared" si="3"/>
        <v>27</v>
      </c>
      <c r="N13" s="5">
        <v>64</v>
      </c>
      <c r="O13" s="13">
        <v>64</v>
      </c>
      <c r="P13" s="25">
        <f t="shared" si="4"/>
        <v>0</v>
      </c>
      <c r="Q13" s="12">
        <v>57</v>
      </c>
      <c r="R13" s="25">
        <f t="shared" si="5"/>
        <v>7</v>
      </c>
      <c r="S13" s="5">
        <v>50</v>
      </c>
      <c r="T13" s="25">
        <f t="shared" si="6"/>
        <v>7</v>
      </c>
      <c r="U13" s="5">
        <v>41</v>
      </c>
      <c r="V13" s="25">
        <f t="shared" si="7"/>
        <v>9</v>
      </c>
      <c r="X13" s="5">
        <v>1</v>
      </c>
      <c r="Y13" s="5">
        <v>1</v>
      </c>
      <c r="Z13" s="24">
        <f t="shared" si="8"/>
        <v>0</v>
      </c>
      <c r="AA13" s="5">
        <v>1</v>
      </c>
      <c r="AB13" s="24">
        <f t="shared" si="9"/>
        <v>0</v>
      </c>
      <c r="AC13" s="5">
        <v>1</v>
      </c>
      <c r="AD13" s="24">
        <f t="shared" si="10"/>
        <v>0</v>
      </c>
      <c r="AE13" s="5">
        <v>1</v>
      </c>
      <c r="AF13" s="24">
        <f t="shared" si="11"/>
        <v>0</v>
      </c>
      <c r="AH13" s="29">
        <f t="shared" si="12"/>
        <v>0.21404682274247491</v>
      </c>
      <c r="AI13" s="29">
        <f t="shared" si="13"/>
        <v>0</v>
      </c>
      <c r="AJ13" s="29">
        <f t="shared" si="14"/>
        <v>0.46666666666666667</v>
      </c>
      <c r="AK13" s="29">
        <f t="shared" si="15"/>
        <v>0.4375</v>
      </c>
      <c r="AL13" s="29">
        <f t="shared" si="16"/>
        <v>0.33333333333333331</v>
      </c>
      <c r="AM13" s="29">
        <f t="shared" si="17"/>
        <v>0.34328358208955223</v>
      </c>
      <c r="AO13" s="28">
        <f t="shared" si="18"/>
        <v>1.5625E-2</v>
      </c>
      <c r="AP13" s="28" t="e">
        <f t="shared" si="19"/>
        <v>#DIV/0!</v>
      </c>
      <c r="AQ13" s="28">
        <f t="shared" si="20"/>
        <v>0</v>
      </c>
      <c r="AR13" s="28">
        <f t="shared" si="21"/>
        <v>0</v>
      </c>
      <c r="AS13" s="28">
        <f t="shared" si="22"/>
        <v>0</v>
      </c>
      <c r="AU13" s="11">
        <f t="shared" si="23"/>
        <v>0.65131963020728956</v>
      </c>
      <c r="AV13" s="11">
        <f t="shared" si="24"/>
        <v>0.89653695873253747</v>
      </c>
      <c r="AW13" s="19">
        <f t="shared" si="25"/>
        <v>0.13941289743567403</v>
      </c>
      <c r="AX13" s="19">
        <f t="shared" si="26"/>
        <v>0.30776641866937859</v>
      </c>
    </row>
    <row r="14" spans="1:50" ht="19.5" customHeight="1" x14ac:dyDescent="0.25">
      <c r="A14" s="1">
        <v>12</v>
      </c>
      <c r="B14" s="2" t="s">
        <v>7</v>
      </c>
      <c r="C14" s="3">
        <v>16775</v>
      </c>
      <c r="D14" s="5">
        <v>1000</v>
      </c>
      <c r="E14" s="5">
        <v>936</v>
      </c>
      <c r="F14" s="24">
        <f t="shared" si="0"/>
        <v>64</v>
      </c>
      <c r="G14" s="5">
        <v>867</v>
      </c>
      <c r="H14" s="24">
        <f t="shared" si="1"/>
        <v>69</v>
      </c>
      <c r="I14" s="5">
        <v>839</v>
      </c>
      <c r="J14" s="24">
        <f t="shared" si="2"/>
        <v>28</v>
      </c>
      <c r="K14" s="5">
        <v>782</v>
      </c>
      <c r="L14" s="25">
        <f t="shared" si="3"/>
        <v>57</v>
      </c>
      <c r="N14" s="5">
        <v>122</v>
      </c>
      <c r="O14" s="13">
        <v>112</v>
      </c>
      <c r="P14" s="25">
        <f t="shared" si="4"/>
        <v>10</v>
      </c>
      <c r="Q14" s="12">
        <v>97</v>
      </c>
      <c r="R14" s="25">
        <f t="shared" si="5"/>
        <v>15</v>
      </c>
      <c r="S14" s="5">
        <v>92</v>
      </c>
      <c r="T14" s="25">
        <f t="shared" si="6"/>
        <v>5</v>
      </c>
      <c r="U14" s="5">
        <v>81</v>
      </c>
      <c r="V14" s="25">
        <f t="shared" si="7"/>
        <v>11</v>
      </c>
      <c r="X14" s="5">
        <v>6</v>
      </c>
      <c r="Y14" s="5">
        <v>6</v>
      </c>
      <c r="Z14" s="24">
        <f t="shared" si="8"/>
        <v>0</v>
      </c>
      <c r="AA14" s="5">
        <v>6</v>
      </c>
      <c r="AB14" s="24">
        <f t="shared" si="9"/>
        <v>0</v>
      </c>
      <c r="AC14" s="5">
        <v>6</v>
      </c>
      <c r="AD14" s="24">
        <f t="shared" si="10"/>
        <v>0</v>
      </c>
      <c r="AE14" s="5">
        <v>5</v>
      </c>
      <c r="AF14" s="24">
        <f t="shared" si="11"/>
        <v>1</v>
      </c>
      <c r="AH14" s="29">
        <f t="shared" si="12"/>
        <v>0.122</v>
      </c>
      <c r="AI14" s="29">
        <f t="shared" si="13"/>
        <v>0.15625</v>
      </c>
      <c r="AJ14" s="29">
        <f t="shared" si="14"/>
        <v>0.21739130434782608</v>
      </c>
      <c r="AK14" s="29">
        <f t="shared" si="15"/>
        <v>0.17857142857142858</v>
      </c>
      <c r="AL14" s="29">
        <f t="shared" si="16"/>
        <v>0.19298245614035087</v>
      </c>
      <c r="AM14" s="29">
        <f t="shared" si="17"/>
        <v>0.18807339449541285</v>
      </c>
      <c r="AO14" s="28">
        <f t="shared" si="18"/>
        <v>4.9180327868852458E-2</v>
      </c>
      <c r="AP14" s="28">
        <f t="shared" si="19"/>
        <v>0</v>
      </c>
      <c r="AQ14" s="28">
        <f t="shared" si="20"/>
        <v>0</v>
      </c>
      <c r="AR14" s="28">
        <f t="shared" si="21"/>
        <v>0</v>
      </c>
      <c r="AS14" s="28">
        <f t="shared" si="22"/>
        <v>9.0909090909090912E-2</v>
      </c>
      <c r="AU14" s="11">
        <f t="shared" si="23"/>
        <v>0.34658441063320972</v>
      </c>
      <c r="AV14" s="11">
        <f t="shared" si="24"/>
        <v>0.46412603789652973</v>
      </c>
      <c r="AW14" s="19">
        <f t="shared" si="25"/>
        <v>4.2283298097251586E-2</v>
      </c>
      <c r="AX14" s="19">
        <f t="shared" si="26"/>
        <v>8.728975942090697E-2</v>
      </c>
    </row>
    <row r="15" spans="1:50" ht="19.5" customHeight="1" x14ac:dyDescent="0.25">
      <c r="A15" s="1">
        <v>13</v>
      </c>
      <c r="B15" s="2" t="s">
        <v>19</v>
      </c>
      <c r="C15" s="3">
        <v>14363</v>
      </c>
      <c r="D15" s="23">
        <v>1490</v>
      </c>
      <c r="E15" s="23">
        <v>1432</v>
      </c>
      <c r="F15" s="24">
        <f t="shared" si="0"/>
        <v>58</v>
      </c>
      <c r="G15" s="21">
        <v>1356</v>
      </c>
      <c r="H15" s="24">
        <f t="shared" si="1"/>
        <v>76</v>
      </c>
      <c r="I15" s="21">
        <v>1256</v>
      </c>
      <c r="J15" s="24">
        <f t="shared" si="2"/>
        <v>100</v>
      </c>
      <c r="K15" s="5">
        <v>1156</v>
      </c>
      <c r="L15" s="25">
        <f t="shared" si="3"/>
        <v>100</v>
      </c>
      <c r="N15" s="5">
        <v>272</v>
      </c>
      <c r="O15" s="13">
        <v>257</v>
      </c>
      <c r="P15" s="25">
        <f t="shared" si="4"/>
        <v>15</v>
      </c>
      <c r="Q15" s="12">
        <v>244</v>
      </c>
      <c r="R15" s="25">
        <f t="shared" si="5"/>
        <v>13</v>
      </c>
      <c r="S15" s="5">
        <v>234</v>
      </c>
      <c r="T15" s="25">
        <f t="shared" si="6"/>
        <v>10</v>
      </c>
      <c r="U15" s="5">
        <v>201</v>
      </c>
      <c r="V15" s="25">
        <f t="shared" si="7"/>
        <v>33</v>
      </c>
      <c r="X15" s="5">
        <v>3</v>
      </c>
      <c r="Y15" s="5">
        <v>2</v>
      </c>
      <c r="Z15" s="24">
        <f t="shared" si="8"/>
        <v>1</v>
      </c>
      <c r="AA15" s="5">
        <v>2</v>
      </c>
      <c r="AB15" s="24">
        <f t="shared" si="9"/>
        <v>0</v>
      </c>
      <c r="AC15" s="5">
        <v>2</v>
      </c>
      <c r="AD15" s="24">
        <f t="shared" si="10"/>
        <v>0</v>
      </c>
      <c r="AE15" s="5">
        <v>1</v>
      </c>
      <c r="AF15" s="24">
        <f t="shared" si="11"/>
        <v>1</v>
      </c>
      <c r="AH15" s="29">
        <f t="shared" si="12"/>
        <v>0.18255033557046979</v>
      </c>
      <c r="AI15" s="29">
        <f t="shared" si="13"/>
        <v>0.25862068965517243</v>
      </c>
      <c r="AJ15" s="29">
        <f t="shared" si="14"/>
        <v>0.17105263157894737</v>
      </c>
      <c r="AK15" s="29">
        <f t="shared" si="15"/>
        <v>0.1</v>
      </c>
      <c r="AL15" s="29">
        <f t="shared" si="16"/>
        <v>0.33</v>
      </c>
      <c r="AM15" s="29">
        <f t="shared" si="17"/>
        <v>0.21257485029940121</v>
      </c>
      <c r="AO15" s="28">
        <f t="shared" si="18"/>
        <v>1.1029411764705883E-2</v>
      </c>
      <c r="AP15" s="28">
        <f t="shared" si="19"/>
        <v>6.6666666666666666E-2</v>
      </c>
      <c r="AQ15" s="28">
        <f t="shared" si="20"/>
        <v>0</v>
      </c>
      <c r="AR15" s="28">
        <f t="shared" si="21"/>
        <v>0</v>
      </c>
      <c r="AS15" s="28">
        <f t="shared" si="22"/>
        <v>3.0303030303030304E-2</v>
      </c>
      <c r="AU15" s="11">
        <f t="shared" si="23"/>
        <v>0.60313240253947076</v>
      </c>
      <c r="AV15" s="11">
        <f t="shared" si="24"/>
        <v>0.8305069573606787</v>
      </c>
      <c r="AW15" s="19">
        <f t="shared" si="25"/>
        <v>0.11010202247700404</v>
      </c>
      <c r="AX15" s="19">
        <f t="shared" si="26"/>
        <v>0.17654489213355748</v>
      </c>
    </row>
    <row r="16" spans="1:50" ht="19.5" customHeight="1" x14ac:dyDescent="0.25">
      <c r="A16" s="1">
        <v>14</v>
      </c>
      <c r="B16" s="2" t="s">
        <v>9</v>
      </c>
      <c r="C16" s="3">
        <v>4728</v>
      </c>
      <c r="D16" s="5">
        <v>235</v>
      </c>
      <c r="E16" s="5">
        <v>224</v>
      </c>
      <c r="F16" s="24">
        <f t="shared" si="0"/>
        <v>11</v>
      </c>
      <c r="G16" s="5">
        <v>213</v>
      </c>
      <c r="H16" s="24">
        <f t="shared" si="1"/>
        <v>11</v>
      </c>
      <c r="I16" s="5">
        <v>190</v>
      </c>
      <c r="J16" s="24">
        <f t="shared" si="2"/>
        <v>23</v>
      </c>
      <c r="K16" s="5">
        <v>187</v>
      </c>
      <c r="L16" s="25">
        <f t="shared" si="3"/>
        <v>3</v>
      </c>
      <c r="N16" s="5">
        <v>32</v>
      </c>
      <c r="O16" s="13">
        <v>32</v>
      </c>
      <c r="P16" s="25">
        <f t="shared" si="4"/>
        <v>0</v>
      </c>
      <c r="Q16" s="12">
        <v>30</v>
      </c>
      <c r="R16" s="25">
        <f t="shared" si="5"/>
        <v>2</v>
      </c>
      <c r="S16" s="5">
        <v>29</v>
      </c>
      <c r="T16" s="25">
        <f t="shared" si="6"/>
        <v>1</v>
      </c>
      <c r="U16" s="5">
        <v>29</v>
      </c>
      <c r="V16" s="25">
        <f t="shared" si="7"/>
        <v>0</v>
      </c>
      <c r="X16" s="5">
        <v>0</v>
      </c>
      <c r="Y16" s="5">
        <v>0</v>
      </c>
      <c r="Z16" s="24">
        <f t="shared" si="8"/>
        <v>0</v>
      </c>
      <c r="AA16" s="5">
        <v>0</v>
      </c>
      <c r="AB16" s="24">
        <f t="shared" si="9"/>
        <v>0</v>
      </c>
      <c r="AC16" s="5">
        <v>0</v>
      </c>
      <c r="AD16" s="24">
        <f t="shared" si="10"/>
        <v>0</v>
      </c>
      <c r="AE16" s="5">
        <v>0</v>
      </c>
      <c r="AF16" s="24">
        <f t="shared" si="11"/>
        <v>0</v>
      </c>
      <c r="AH16" s="29">
        <f t="shared" si="12"/>
        <v>0.13617021276595745</v>
      </c>
      <c r="AI16" s="29">
        <f t="shared" si="13"/>
        <v>0</v>
      </c>
      <c r="AJ16" s="29">
        <f t="shared" si="14"/>
        <v>0.18181818181818182</v>
      </c>
      <c r="AK16" s="29">
        <f t="shared" si="15"/>
        <v>4.3478260869565216E-2</v>
      </c>
      <c r="AL16" s="29">
        <f t="shared" si="16"/>
        <v>0</v>
      </c>
      <c r="AM16" s="29">
        <f t="shared" si="17"/>
        <v>6.25E-2</v>
      </c>
      <c r="AO16" s="28">
        <f t="shared" si="18"/>
        <v>0</v>
      </c>
      <c r="AP16" s="28" t="e">
        <f t="shared" si="19"/>
        <v>#DIV/0!</v>
      </c>
      <c r="AQ16" s="28">
        <f t="shared" si="20"/>
        <v>0</v>
      </c>
      <c r="AR16" s="28">
        <f t="shared" si="21"/>
        <v>0</v>
      </c>
      <c r="AS16" s="28" t="e">
        <f t="shared" si="22"/>
        <v>#DIV/0!</v>
      </c>
      <c r="AU16" s="11">
        <f t="shared" si="23"/>
        <v>0.28897611458702238</v>
      </c>
      <c r="AV16" s="11">
        <f t="shared" si="24"/>
        <v>0.36258158085569248</v>
      </c>
      <c r="AW16" s="19">
        <f t="shared" si="25"/>
        <v>3.9349939007594537E-2</v>
      </c>
      <c r="AX16" s="19">
        <f t="shared" si="26"/>
        <v>2.266134880348078E-2</v>
      </c>
    </row>
    <row r="17" spans="1:50" ht="19.5" customHeight="1" x14ac:dyDescent="0.25">
      <c r="A17" s="1">
        <v>15</v>
      </c>
      <c r="B17" s="2" t="s">
        <v>10</v>
      </c>
      <c r="C17" s="3">
        <v>8350</v>
      </c>
      <c r="D17" s="5">
        <v>475</v>
      </c>
      <c r="E17" s="5">
        <v>462</v>
      </c>
      <c r="F17" s="24">
        <f t="shared" si="0"/>
        <v>13</v>
      </c>
      <c r="G17" s="5">
        <v>456</v>
      </c>
      <c r="H17" s="24">
        <f t="shared" si="1"/>
        <v>6</v>
      </c>
      <c r="I17" s="5">
        <v>449</v>
      </c>
      <c r="J17" s="24">
        <f t="shared" si="2"/>
        <v>7</v>
      </c>
      <c r="K17" s="5">
        <v>436</v>
      </c>
      <c r="L17" s="25">
        <f t="shared" si="3"/>
        <v>13</v>
      </c>
      <c r="N17" s="5">
        <v>99</v>
      </c>
      <c r="O17" s="13">
        <v>97</v>
      </c>
      <c r="P17" s="25">
        <f t="shared" si="4"/>
        <v>2</v>
      </c>
      <c r="Q17" s="12">
        <v>95</v>
      </c>
      <c r="R17" s="25">
        <f t="shared" si="5"/>
        <v>2</v>
      </c>
      <c r="S17" s="5">
        <v>95</v>
      </c>
      <c r="T17" s="25">
        <f t="shared" si="6"/>
        <v>0</v>
      </c>
      <c r="U17" s="5">
        <v>94</v>
      </c>
      <c r="V17" s="25">
        <f t="shared" si="7"/>
        <v>1</v>
      </c>
      <c r="X17" s="5">
        <v>2</v>
      </c>
      <c r="Y17" s="5">
        <v>2</v>
      </c>
      <c r="Z17" s="24">
        <f t="shared" si="8"/>
        <v>0</v>
      </c>
      <c r="AA17" s="5">
        <v>2</v>
      </c>
      <c r="AB17" s="24">
        <f t="shared" si="9"/>
        <v>0</v>
      </c>
      <c r="AC17" s="5">
        <v>2</v>
      </c>
      <c r="AD17" s="24">
        <f t="shared" si="10"/>
        <v>0</v>
      </c>
      <c r="AE17" s="5">
        <v>1</v>
      </c>
      <c r="AF17" s="24">
        <f t="shared" si="11"/>
        <v>1</v>
      </c>
      <c r="AH17" s="29">
        <f t="shared" si="12"/>
        <v>0.20842105263157895</v>
      </c>
      <c r="AI17" s="29">
        <f t="shared" si="13"/>
        <v>0.15384615384615385</v>
      </c>
      <c r="AJ17" s="29">
        <f t="shared" si="14"/>
        <v>0.33333333333333331</v>
      </c>
      <c r="AK17" s="29">
        <f t="shared" si="15"/>
        <v>0</v>
      </c>
      <c r="AL17" s="29">
        <f t="shared" si="16"/>
        <v>7.6923076923076927E-2</v>
      </c>
      <c r="AM17" s="29">
        <f t="shared" si="17"/>
        <v>0.12820512820512819</v>
      </c>
      <c r="AO17" s="28">
        <f t="shared" si="18"/>
        <v>2.0202020202020204E-2</v>
      </c>
      <c r="AP17" s="28">
        <f t="shared" si="19"/>
        <v>0</v>
      </c>
      <c r="AQ17" s="28">
        <f t="shared" si="20"/>
        <v>0</v>
      </c>
      <c r="AR17" s="28" t="e">
        <f t="shared" si="21"/>
        <v>#DIV/0!</v>
      </c>
      <c r="AS17" s="28">
        <f t="shared" si="22"/>
        <v>1</v>
      </c>
      <c r="AU17" s="11">
        <f t="shared" si="23"/>
        <v>0.33073388107505919</v>
      </c>
      <c r="AV17" s="11">
        <f t="shared" si="24"/>
        <v>0.16680923866552608</v>
      </c>
      <c r="AW17" s="19">
        <f t="shared" si="25"/>
        <v>6.8931903634591285E-2</v>
      </c>
      <c r="AX17" s="19">
        <f t="shared" si="26"/>
        <v>2.1385799828913598E-2</v>
      </c>
    </row>
    <row r="18" spans="1:50" ht="19.5" customHeight="1" x14ac:dyDescent="0.25">
      <c r="A18" s="1">
        <v>16</v>
      </c>
      <c r="B18" s="2" t="s">
        <v>11</v>
      </c>
      <c r="C18" s="3">
        <v>16583</v>
      </c>
      <c r="D18" s="5">
        <v>1452</v>
      </c>
      <c r="E18" s="5">
        <v>1364</v>
      </c>
      <c r="F18" s="24">
        <f t="shared" si="0"/>
        <v>88</v>
      </c>
      <c r="G18" s="5">
        <v>1201</v>
      </c>
      <c r="H18" s="24">
        <f t="shared" si="1"/>
        <v>163</v>
      </c>
      <c r="I18" s="5">
        <v>1119</v>
      </c>
      <c r="J18" s="24">
        <f t="shared" si="2"/>
        <v>82</v>
      </c>
      <c r="K18" s="5">
        <v>1082</v>
      </c>
      <c r="L18" s="25">
        <f t="shared" si="3"/>
        <v>37</v>
      </c>
      <c r="N18" s="5">
        <v>188</v>
      </c>
      <c r="O18" s="13">
        <v>175</v>
      </c>
      <c r="P18" s="25">
        <f t="shared" si="4"/>
        <v>13</v>
      </c>
      <c r="Q18" s="12">
        <v>152</v>
      </c>
      <c r="R18" s="25">
        <f t="shared" si="5"/>
        <v>23</v>
      </c>
      <c r="S18" s="5">
        <v>131</v>
      </c>
      <c r="T18" s="25">
        <f t="shared" si="6"/>
        <v>21</v>
      </c>
      <c r="U18" s="5">
        <v>116</v>
      </c>
      <c r="V18" s="25">
        <f t="shared" si="7"/>
        <v>15</v>
      </c>
      <c r="X18" s="5">
        <v>5</v>
      </c>
      <c r="Y18" s="5">
        <v>5</v>
      </c>
      <c r="Z18" s="24">
        <f t="shared" si="8"/>
        <v>0</v>
      </c>
      <c r="AA18" s="5">
        <v>5</v>
      </c>
      <c r="AB18" s="24">
        <f t="shared" si="9"/>
        <v>0</v>
      </c>
      <c r="AC18" s="5">
        <v>5</v>
      </c>
      <c r="AD18" s="24">
        <f t="shared" si="10"/>
        <v>0</v>
      </c>
      <c r="AE18" s="5">
        <v>4</v>
      </c>
      <c r="AF18" s="24">
        <f t="shared" si="11"/>
        <v>1</v>
      </c>
      <c r="AH18" s="29">
        <f t="shared" si="12"/>
        <v>0.12947658402203857</v>
      </c>
      <c r="AI18" s="29">
        <f t="shared" si="13"/>
        <v>0.14772727272727273</v>
      </c>
      <c r="AJ18" s="29">
        <f t="shared" si="14"/>
        <v>0.1411042944785276</v>
      </c>
      <c r="AK18" s="29">
        <f t="shared" si="15"/>
        <v>0.25609756097560976</v>
      </c>
      <c r="AL18" s="29">
        <f t="shared" si="16"/>
        <v>0.40540540540540543</v>
      </c>
      <c r="AM18" s="29">
        <f t="shared" si="17"/>
        <v>0.19459459459459461</v>
      </c>
      <c r="AO18" s="28">
        <f t="shared" si="18"/>
        <v>2.6595744680851064E-2</v>
      </c>
      <c r="AP18" s="28">
        <f t="shared" si="19"/>
        <v>0</v>
      </c>
      <c r="AQ18" s="28">
        <f t="shared" si="20"/>
        <v>0</v>
      </c>
      <c r="AR18" s="28">
        <f t="shared" si="21"/>
        <v>0</v>
      </c>
      <c r="AS18" s="28">
        <f t="shared" si="22"/>
        <v>6.6666666666666666E-2</v>
      </c>
      <c r="AU18" s="11">
        <f t="shared" si="23"/>
        <v>0.50906714497474992</v>
      </c>
      <c r="AV18" s="11">
        <f t="shared" si="24"/>
        <v>0.79685736683867314</v>
      </c>
      <c r="AW18" s="19">
        <f t="shared" si="25"/>
        <v>6.5912274969182505E-2</v>
      </c>
      <c r="AX18" s="19">
        <f t="shared" si="26"/>
        <v>0.15506413624968771</v>
      </c>
    </row>
    <row r="19" spans="1:50" ht="19.5" customHeight="1" x14ac:dyDescent="0.25">
      <c r="A19" s="1">
        <v>17</v>
      </c>
      <c r="B19" s="2" t="s">
        <v>12</v>
      </c>
      <c r="C19" s="3">
        <v>23271</v>
      </c>
      <c r="D19" s="5">
        <v>2041</v>
      </c>
      <c r="E19" s="5">
        <v>1933</v>
      </c>
      <c r="F19" s="24">
        <f t="shared" si="0"/>
        <v>108</v>
      </c>
      <c r="G19" s="5">
        <v>1815</v>
      </c>
      <c r="H19" s="24">
        <f t="shared" si="1"/>
        <v>118</v>
      </c>
      <c r="I19" s="5">
        <v>1741</v>
      </c>
      <c r="J19" s="24">
        <f t="shared" si="2"/>
        <v>74</v>
      </c>
      <c r="K19" s="5">
        <v>1645</v>
      </c>
      <c r="L19" s="25">
        <f t="shared" si="3"/>
        <v>96</v>
      </c>
      <c r="N19" s="5">
        <v>373</v>
      </c>
      <c r="O19" s="13">
        <v>323</v>
      </c>
      <c r="P19" s="25">
        <f t="shared" si="4"/>
        <v>50</v>
      </c>
      <c r="Q19" s="12">
        <v>303</v>
      </c>
      <c r="R19" s="25">
        <f t="shared" si="5"/>
        <v>20</v>
      </c>
      <c r="S19" s="5">
        <v>268</v>
      </c>
      <c r="T19" s="25">
        <f t="shared" si="6"/>
        <v>35</v>
      </c>
      <c r="U19" s="5">
        <v>238</v>
      </c>
      <c r="V19" s="25">
        <f t="shared" si="7"/>
        <v>30</v>
      </c>
      <c r="X19" s="5">
        <v>13</v>
      </c>
      <c r="Y19" s="5">
        <v>13</v>
      </c>
      <c r="Z19" s="24">
        <f t="shared" si="8"/>
        <v>0</v>
      </c>
      <c r="AA19" s="5">
        <v>11</v>
      </c>
      <c r="AB19" s="24">
        <f t="shared" si="9"/>
        <v>2</v>
      </c>
      <c r="AC19" s="5">
        <v>10</v>
      </c>
      <c r="AD19" s="24">
        <f t="shared" si="10"/>
        <v>1</v>
      </c>
      <c r="AE19" s="5">
        <v>9</v>
      </c>
      <c r="AF19" s="24">
        <f t="shared" si="11"/>
        <v>1</v>
      </c>
      <c r="AH19" s="29">
        <f t="shared" si="12"/>
        <v>0.18275355218030379</v>
      </c>
      <c r="AI19" s="29">
        <f t="shared" si="13"/>
        <v>0.46296296296296297</v>
      </c>
      <c r="AJ19" s="29">
        <f t="shared" si="14"/>
        <v>0.16949152542372881</v>
      </c>
      <c r="AK19" s="29">
        <f t="shared" si="15"/>
        <v>0.47297297297297297</v>
      </c>
      <c r="AL19" s="29">
        <f t="shared" si="16"/>
        <v>0.3125</v>
      </c>
      <c r="AM19" s="29">
        <f t="shared" si="17"/>
        <v>0.34090909090909088</v>
      </c>
      <c r="AO19" s="28">
        <f t="shared" si="18"/>
        <v>3.4852546916890083E-2</v>
      </c>
      <c r="AP19" s="28">
        <f t="shared" si="19"/>
        <v>0</v>
      </c>
      <c r="AQ19" s="28">
        <f t="shared" si="20"/>
        <v>0.1</v>
      </c>
      <c r="AR19" s="28">
        <f t="shared" si="21"/>
        <v>2.8571428571428571E-2</v>
      </c>
      <c r="AS19" s="28">
        <f t="shared" si="22"/>
        <v>3.3333333333333333E-2</v>
      </c>
      <c r="AU19" s="11">
        <f t="shared" si="23"/>
        <v>0.50991702418320839</v>
      </c>
      <c r="AV19" s="11">
        <f t="shared" si="24"/>
        <v>0.60774599900550652</v>
      </c>
      <c r="AW19" s="19">
        <f t="shared" si="25"/>
        <v>9.3189147486691187E-2</v>
      </c>
      <c r="AX19" s="19">
        <f t="shared" si="26"/>
        <v>0.20718613602460451</v>
      </c>
    </row>
    <row r="20" spans="1:50" ht="19.5" customHeight="1" x14ac:dyDescent="0.25">
      <c r="A20" s="1">
        <v>18</v>
      </c>
      <c r="B20" s="2" t="s">
        <v>13</v>
      </c>
      <c r="C20" s="3">
        <v>12847</v>
      </c>
      <c r="D20" s="5">
        <v>542</v>
      </c>
      <c r="E20" s="5">
        <v>524</v>
      </c>
      <c r="F20" s="24">
        <f t="shared" si="0"/>
        <v>18</v>
      </c>
      <c r="G20" s="5">
        <v>514</v>
      </c>
      <c r="H20" s="24">
        <f t="shared" si="1"/>
        <v>10</v>
      </c>
      <c r="I20" s="5">
        <v>498</v>
      </c>
      <c r="J20" s="24">
        <f t="shared" si="2"/>
        <v>16</v>
      </c>
      <c r="K20" s="5">
        <v>474</v>
      </c>
      <c r="L20" s="25">
        <f t="shared" si="3"/>
        <v>24</v>
      </c>
      <c r="N20" s="5">
        <v>86</v>
      </c>
      <c r="O20" s="13">
        <v>85</v>
      </c>
      <c r="P20" s="25">
        <f t="shared" si="4"/>
        <v>1</v>
      </c>
      <c r="Q20" s="12">
        <v>84</v>
      </c>
      <c r="R20" s="25">
        <f t="shared" si="5"/>
        <v>1</v>
      </c>
      <c r="S20" s="5">
        <v>80</v>
      </c>
      <c r="T20" s="25">
        <f t="shared" si="6"/>
        <v>4</v>
      </c>
      <c r="U20" s="5">
        <v>77</v>
      </c>
      <c r="V20" s="25">
        <f t="shared" si="7"/>
        <v>3</v>
      </c>
      <c r="X20" s="5">
        <v>2</v>
      </c>
      <c r="Y20" s="5">
        <v>2</v>
      </c>
      <c r="Z20" s="24">
        <f t="shared" si="8"/>
        <v>0</v>
      </c>
      <c r="AA20" s="5">
        <v>1</v>
      </c>
      <c r="AB20" s="24">
        <f t="shared" si="9"/>
        <v>1</v>
      </c>
      <c r="AC20" s="5">
        <v>0</v>
      </c>
      <c r="AD20" s="24">
        <f t="shared" si="10"/>
        <v>1</v>
      </c>
      <c r="AE20" s="5">
        <v>0</v>
      </c>
      <c r="AF20" s="24">
        <f t="shared" si="11"/>
        <v>0</v>
      </c>
      <c r="AH20" s="29">
        <f t="shared" si="12"/>
        <v>0.15867158671586715</v>
      </c>
      <c r="AI20" s="29">
        <f t="shared" si="13"/>
        <v>5.5555555555555552E-2</v>
      </c>
      <c r="AJ20" s="29">
        <f t="shared" si="14"/>
        <v>0.1</v>
      </c>
      <c r="AK20" s="29">
        <f t="shared" si="15"/>
        <v>0.25</v>
      </c>
      <c r="AL20" s="29">
        <f t="shared" si="16"/>
        <v>0.125</v>
      </c>
      <c r="AM20" s="29">
        <f t="shared" si="17"/>
        <v>0.13235294117647059</v>
      </c>
      <c r="AO20" s="28">
        <f t="shared" si="18"/>
        <v>2.3255813953488372E-2</v>
      </c>
      <c r="AP20" s="28">
        <f t="shared" si="19"/>
        <v>0</v>
      </c>
      <c r="AQ20" s="28">
        <f t="shared" si="20"/>
        <v>1</v>
      </c>
      <c r="AR20" s="28">
        <f t="shared" si="21"/>
        <v>0.25</v>
      </c>
      <c r="AS20" s="28">
        <f t="shared" si="22"/>
        <v>0</v>
      </c>
      <c r="AU20" s="11">
        <f t="shared" si="23"/>
        <v>0.24528394105220477</v>
      </c>
      <c r="AV20" s="11">
        <f t="shared" si="24"/>
        <v>0.18903801888156213</v>
      </c>
      <c r="AW20" s="19">
        <f t="shared" si="25"/>
        <v>3.8919592122674554E-2</v>
      </c>
      <c r="AX20" s="19">
        <f t="shared" si="26"/>
        <v>2.5019737793147926E-2</v>
      </c>
    </row>
    <row r="21" spans="1:50" ht="19.5" customHeight="1" x14ac:dyDescent="0.25">
      <c r="A21" s="1">
        <v>19</v>
      </c>
      <c r="B21" s="2" t="s">
        <v>14</v>
      </c>
      <c r="C21" s="3">
        <v>46414</v>
      </c>
      <c r="D21" s="5">
        <v>5790</v>
      </c>
      <c r="E21" s="5">
        <v>5354</v>
      </c>
      <c r="F21" s="24">
        <f t="shared" si="0"/>
        <v>436</v>
      </c>
      <c r="G21" s="5">
        <v>4893</v>
      </c>
      <c r="H21" s="24">
        <f t="shared" si="1"/>
        <v>461</v>
      </c>
      <c r="I21" s="5">
        <v>4484</v>
      </c>
      <c r="J21" s="24">
        <f t="shared" si="2"/>
        <v>409</v>
      </c>
      <c r="K21" s="5">
        <v>4105</v>
      </c>
      <c r="L21" s="25">
        <f t="shared" si="3"/>
        <v>379</v>
      </c>
      <c r="N21" s="5">
        <v>1961</v>
      </c>
      <c r="O21" s="13">
        <v>1750</v>
      </c>
      <c r="P21" s="25">
        <f t="shared" si="4"/>
        <v>211</v>
      </c>
      <c r="Q21" s="12">
        <v>1497</v>
      </c>
      <c r="R21" s="25">
        <f t="shared" si="5"/>
        <v>253</v>
      </c>
      <c r="S21" s="5">
        <v>1274</v>
      </c>
      <c r="T21" s="25">
        <f t="shared" si="6"/>
        <v>223</v>
      </c>
      <c r="U21" s="5">
        <v>1018</v>
      </c>
      <c r="V21" s="25">
        <f t="shared" si="7"/>
        <v>256</v>
      </c>
      <c r="X21" s="5">
        <v>28</v>
      </c>
      <c r="Y21" s="5">
        <v>27</v>
      </c>
      <c r="Z21" s="24">
        <f t="shared" si="8"/>
        <v>1</v>
      </c>
      <c r="AA21" s="5">
        <v>25</v>
      </c>
      <c r="AB21" s="24">
        <f t="shared" si="9"/>
        <v>2</v>
      </c>
      <c r="AC21" s="5">
        <v>24</v>
      </c>
      <c r="AD21" s="24">
        <f t="shared" si="10"/>
        <v>1</v>
      </c>
      <c r="AE21" s="5">
        <v>19</v>
      </c>
      <c r="AF21" s="24">
        <f t="shared" si="11"/>
        <v>5</v>
      </c>
      <c r="AH21" s="29">
        <f t="shared" si="12"/>
        <v>0.33868739205526771</v>
      </c>
      <c r="AI21" s="29">
        <f t="shared" si="13"/>
        <v>0.48394495412844035</v>
      </c>
      <c r="AJ21" s="29">
        <f t="shared" si="14"/>
        <v>0.5488069414316703</v>
      </c>
      <c r="AK21" s="29">
        <f t="shared" si="15"/>
        <v>0.54523227383863082</v>
      </c>
      <c r="AL21" s="29">
        <f t="shared" si="16"/>
        <v>0.67546174142480209</v>
      </c>
      <c r="AM21" s="29">
        <f t="shared" si="17"/>
        <v>0.55964391691394655</v>
      </c>
      <c r="AO21" s="28">
        <f t="shared" si="18"/>
        <v>1.4278429372768995E-2</v>
      </c>
      <c r="AP21" s="28">
        <f t="shared" si="19"/>
        <v>4.7393364928909956E-3</v>
      </c>
      <c r="AQ21" s="28">
        <f t="shared" si="20"/>
        <v>7.9051383399209481E-3</v>
      </c>
      <c r="AR21" s="28">
        <f t="shared" si="21"/>
        <v>4.4843049327354259E-3</v>
      </c>
      <c r="AS21" s="28">
        <f t="shared" si="22"/>
        <v>1.953125E-2</v>
      </c>
      <c r="AU21" s="11">
        <f t="shared" si="23"/>
        <v>0.72527234665563012</v>
      </c>
      <c r="AV21" s="11">
        <f t="shared" si="24"/>
        <v>1.2965607667637229</v>
      </c>
      <c r="AW21" s="19">
        <f t="shared" si="25"/>
        <v>0.24564059961859946</v>
      </c>
      <c r="AX21" s="19">
        <f t="shared" si="26"/>
        <v>0.7256123460285997</v>
      </c>
    </row>
    <row r="22" spans="1:50" ht="19.5" customHeight="1" x14ac:dyDescent="0.25">
      <c r="A22" s="1">
        <v>20</v>
      </c>
      <c r="B22" s="2" t="s">
        <v>18</v>
      </c>
      <c r="C22" s="3">
        <v>11330</v>
      </c>
      <c r="D22" s="21">
        <v>908</v>
      </c>
      <c r="E22" s="5">
        <v>892</v>
      </c>
      <c r="F22" s="24">
        <f t="shared" si="0"/>
        <v>16</v>
      </c>
      <c r="G22" s="5">
        <v>826</v>
      </c>
      <c r="H22" s="24">
        <f t="shared" si="1"/>
        <v>66</v>
      </c>
      <c r="I22" s="5">
        <v>809</v>
      </c>
      <c r="J22" s="24">
        <f t="shared" si="2"/>
        <v>17</v>
      </c>
      <c r="K22" s="5">
        <v>771</v>
      </c>
      <c r="L22" s="25">
        <f t="shared" si="3"/>
        <v>38</v>
      </c>
      <c r="N22" s="5">
        <v>112</v>
      </c>
      <c r="O22" s="13">
        <v>107</v>
      </c>
      <c r="P22" s="25">
        <f t="shared" si="4"/>
        <v>5</v>
      </c>
      <c r="Q22" s="12">
        <v>103</v>
      </c>
      <c r="R22" s="25">
        <f t="shared" si="5"/>
        <v>4</v>
      </c>
      <c r="S22" s="5">
        <v>97</v>
      </c>
      <c r="T22" s="25">
        <f t="shared" si="6"/>
        <v>6</v>
      </c>
      <c r="U22" s="5">
        <v>86</v>
      </c>
      <c r="V22" s="25">
        <f t="shared" si="7"/>
        <v>11</v>
      </c>
      <c r="X22" s="5">
        <v>3</v>
      </c>
      <c r="Y22" s="5">
        <v>3</v>
      </c>
      <c r="Z22" s="24">
        <f t="shared" si="8"/>
        <v>0</v>
      </c>
      <c r="AA22" s="5">
        <v>3</v>
      </c>
      <c r="AB22" s="24">
        <f t="shared" si="9"/>
        <v>0</v>
      </c>
      <c r="AC22" s="5">
        <v>3</v>
      </c>
      <c r="AD22" s="24">
        <f t="shared" si="10"/>
        <v>0</v>
      </c>
      <c r="AE22" s="5">
        <v>3</v>
      </c>
      <c r="AF22" s="24">
        <f t="shared" si="11"/>
        <v>0</v>
      </c>
      <c r="AH22" s="29">
        <f t="shared" si="12"/>
        <v>0.12334801762114538</v>
      </c>
      <c r="AI22" s="29">
        <f t="shared" si="13"/>
        <v>0.3125</v>
      </c>
      <c r="AJ22" s="29">
        <f t="shared" si="14"/>
        <v>6.0606060606060608E-2</v>
      </c>
      <c r="AK22" s="29">
        <f t="shared" si="15"/>
        <v>0.35294117647058826</v>
      </c>
      <c r="AL22" s="29">
        <f t="shared" si="16"/>
        <v>0.28947368421052633</v>
      </c>
      <c r="AM22" s="29">
        <f t="shared" si="17"/>
        <v>0.18978102189781021</v>
      </c>
      <c r="AO22" s="28">
        <f t="shared" si="18"/>
        <v>2.6785714285714284E-2</v>
      </c>
      <c r="AP22" s="28">
        <f t="shared" si="19"/>
        <v>0</v>
      </c>
      <c r="AQ22" s="28">
        <f t="shared" si="20"/>
        <v>0</v>
      </c>
      <c r="AR22" s="28">
        <f t="shared" si="21"/>
        <v>0</v>
      </c>
      <c r="AS22" s="28">
        <f t="shared" si="22"/>
        <v>0</v>
      </c>
      <c r="AU22" s="11">
        <f t="shared" si="23"/>
        <v>0.46593731398427723</v>
      </c>
      <c r="AV22" s="11">
        <f t="shared" si="24"/>
        <v>0.43184970369436387</v>
      </c>
      <c r="AW22" s="19">
        <f t="shared" si="25"/>
        <v>5.7472444015681766E-2</v>
      </c>
      <c r="AX22" s="19">
        <f t="shared" si="26"/>
        <v>8.1956878073382936E-2</v>
      </c>
    </row>
    <row r="23" spans="1:50" ht="19.5" customHeight="1" x14ac:dyDescent="0.25">
      <c r="A23" s="1">
        <v>21</v>
      </c>
      <c r="B23" s="2" t="s">
        <v>17</v>
      </c>
      <c r="C23" s="3">
        <v>43171</v>
      </c>
      <c r="D23" s="5">
        <v>2265</v>
      </c>
      <c r="E23" s="5">
        <v>2113</v>
      </c>
      <c r="F23" s="24">
        <f t="shared" si="0"/>
        <v>152</v>
      </c>
      <c r="G23" s="5">
        <v>1988</v>
      </c>
      <c r="H23" s="24">
        <f t="shared" si="1"/>
        <v>125</v>
      </c>
      <c r="I23" s="5">
        <v>1883</v>
      </c>
      <c r="J23" s="24">
        <f t="shared" si="2"/>
        <v>105</v>
      </c>
      <c r="K23" s="5">
        <v>1752</v>
      </c>
      <c r="L23" s="25">
        <f t="shared" si="3"/>
        <v>131</v>
      </c>
      <c r="N23" s="5">
        <v>543</v>
      </c>
      <c r="O23" s="13">
        <v>511</v>
      </c>
      <c r="P23" s="25">
        <f t="shared" si="4"/>
        <v>32</v>
      </c>
      <c r="Q23" s="12">
        <v>474</v>
      </c>
      <c r="R23" s="25">
        <f t="shared" si="5"/>
        <v>37</v>
      </c>
      <c r="S23" s="5">
        <v>416</v>
      </c>
      <c r="T23" s="25">
        <f t="shared" si="6"/>
        <v>58</v>
      </c>
      <c r="U23" s="5">
        <v>359</v>
      </c>
      <c r="V23" s="25">
        <f t="shared" si="7"/>
        <v>57</v>
      </c>
      <c r="X23" s="5">
        <v>31</v>
      </c>
      <c r="Y23" s="5">
        <v>31</v>
      </c>
      <c r="Z23" s="24">
        <f t="shared" si="8"/>
        <v>0</v>
      </c>
      <c r="AA23" s="5">
        <v>27</v>
      </c>
      <c r="AB23" s="24">
        <f t="shared" si="9"/>
        <v>4</v>
      </c>
      <c r="AC23" s="5">
        <v>25</v>
      </c>
      <c r="AD23" s="24">
        <f t="shared" si="10"/>
        <v>2</v>
      </c>
      <c r="AE23" s="5">
        <v>19</v>
      </c>
      <c r="AF23" s="24">
        <f t="shared" si="11"/>
        <v>6</v>
      </c>
      <c r="AH23" s="29">
        <f t="shared" si="12"/>
        <v>0.23973509933774834</v>
      </c>
      <c r="AI23" s="29">
        <f t="shared" si="13"/>
        <v>0.21052631578947367</v>
      </c>
      <c r="AJ23" s="29">
        <f t="shared" si="14"/>
        <v>0.29599999999999999</v>
      </c>
      <c r="AK23" s="29">
        <f t="shared" si="15"/>
        <v>0.55238095238095242</v>
      </c>
      <c r="AL23" s="29">
        <f t="shared" si="16"/>
        <v>0.4351145038167939</v>
      </c>
      <c r="AM23" s="29">
        <f t="shared" si="17"/>
        <v>0.35867446393762181</v>
      </c>
      <c r="AO23" s="28">
        <f t="shared" si="18"/>
        <v>5.70902394106814E-2</v>
      </c>
      <c r="AP23" s="28">
        <f t="shared" si="19"/>
        <v>0</v>
      </c>
      <c r="AQ23" s="28">
        <f t="shared" si="20"/>
        <v>0.10810810810810811</v>
      </c>
      <c r="AR23" s="28">
        <f t="shared" si="21"/>
        <v>3.4482758620689655E-2</v>
      </c>
      <c r="AS23" s="28">
        <f t="shared" si="22"/>
        <v>0.10526315789473684</v>
      </c>
      <c r="AU23" s="11">
        <f t="shared" si="23"/>
        <v>0.30503357928152675</v>
      </c>
      <c r="AV23" s="11">
        <f t="shared" si="24"/>
        <v>0.4243920356588583</v>
      </c>
      <c r="AW23" s="19">
        <f t="shared" si="25"/>
        <v>7.3127255430405755E-2</v>
      </c>
      <c r="AX23" s="19">
        <f t="shared" si="26"/>
        <v>0.15221858588933707</v>
      </c>
    </row>
    <row r="24" spans="1:50" ht="19.5" customHeight="1" x14ac:dyDescent="0.25">
      <c r="A24" s="1">
        <v>22</v>
      </c>
      <c r="B24" s="2" t="s">
        <v>15</v>
      </c>
      <c r="C24" s="3">
        <v>5483</v>
      </c>
      <c r="D24" s="5">
        <v>323</v>
      </c>
      <c r="E24" s="5">
        <v>302</v>
      </c>
      <c r="F24" s="24">
        <f t="shared" si="0"/>
        <v>21</v>
      </c>
      <c r="G24" s="5">
        <v>276</v>
      </c>
      <c r="H24" s="24">
        <f t="shared" si="1"/>
        <v>26</v>
      </c>
      <c r="I24" s="5">
        <v>251</v>
      </c>
      <c r="J24" s="24">
        <f t="shared" si="2"/>
        <v>25</v>
      </c>
      <c r="K24" s="5">
        <v>215</v>
      </c>
      <c r="L24" s="25">
        <f t="shared" si="3"/>
        <v>36</v>
      </c>
      <c r="N24" s="5">
        <v>96</v>
      </c>
      <c r="O24" s="13">
        <v>96</v>
      </c>
      <c r="P24" s="25">
        <f t="shared" si="4"/>
        <v>0</v>
      </c>
      <c r="Q24" s="12">
        <v>82</v>
      </c>
      <c r="R24" s="25">
        <f t="shared" si="5"/>
        <v>14</v>
      </c>
      <c r="S24" s="5">
        <v>70</v>
      </c>
      <c r="T24" s="25">
        <f t="shared" si="6"/>
        <v>12</v>
      </c>
      <c r="U24" s="5">
        <v>49</v>
      </c>
      <c r="V24" s="25">
        <f t="shared" si="7"/>
        <v>21</v>
      </c>
      <c r="X24" s="5">
        <v>1</v>
      </c>
      <c r="Y24" s="5">
        <v>1</v>
      </c>
      <c r="Z24" s="24">
        <f t="shared" si="8"/>
        <v>0</v>
      </c>
      <c r="AA24" s="5">
        <v>1</v>
      </c>
      <c r="AB24" s="24">
        <f t="shared" si="9"/>
        <v>0</v>
      </c>
      <c r="AC24" s="5">
        <v>0</v>
      </c>
      <c r="AD24" s="24">
        <f t="shared" si="10"/>
        <v>1</v>
      </c>
      <c r="AE24" s="5">
        <v>0</v>
      </c>
      <c r="AF24" s="24">
        <f t="shared" si="11"/>
        <v>0</v>
      </c>
      <c r="AH24" s="29">
        <f t="shared" si="12"/>
        <v>0.29721362229102166</v>
      </c>
      <c r="AI24" s="29">
        <f t="shared" si="13"/>
        <v>0</v>
      </c>
      <c r="AJ24" s="29">
        <f t="shared" si="14"/>
        <v>0.53846153846153844</v>
      </c>
      <c r="AK24" s="29">
        <f t="shared" si="15"/>
        <v>0.48</v>
      </c>
      <c r="AL24" s="29">
        <f t="shared" si="16"/>
        <v>0.58333333333333337</v>
      </c>
      <c r="AM24" s="29">
        <f t="shared" si="17"/>
        <v>0.43518518518518517</v>
      </c>
      <c r="AO24" s="28">
        <f t="shared" si="18"/>
        <v>1.0416666666666666E-2</v>
      </c>
      <c r="AP24" s="28" t="e">
        <f t="shared" si="19"/>
        <v>#DIV/0!</v>
      </c>
      <c r="AQ24" s="28">
        <f t="shared" si="20"/>
        <v>0</v>
      </c>
      <c r="AR24" s="28">
        <f t="shared" si="21"/>
        <v>8.3333333333333329E-2</v>
      </c>
      <c r="AS24" s="28">
        <f t="shared" si="22"/>
        <v>0</v>
      </c>
      <c r="AU24" s="11">
        <f t="shared" si="23"/>
        <v>0.34249625692945213</v>
      </c>
      <c r="AV24" s="11">
        <f t="shared" si="24"/>
        <v>0.7034730726140539</v>
      </c>
      <c r="AW24" s="19">
        <f t="shared" si="25"/>
        <v>0.10179455314311889</v>
      </c>
      <c r="AX24" s="19">
        <f t="shared" si="26"/>
        <v>0.30614105937833819</v>
      </c>
    </row>
    <row r="25" spans="1:50" ht="19.5" customHeight="1" x14ac:dyDescent="0.25">
      <c r="A25" s="1">
        <v>23</v>
      </c>
      <c r="B25" s="2" t="s">
        <v>16</v>
      </c>
      <c r="C25" s="3">
        <v>52632</v>
      </c>
      <c r="D25" s="5">
        <v>2796</v>
      </c>
      <c r="E25" s="5">
        <v>2601</v>
      </c>
      <c r="F25" s="24">
        <f t="shared" si="0"/>
        <v>195</v>
      </c>
      <c r="G25" s="5">
        <v>2489</v>
      </c>
      <c r="H25" s="24">
        <f t="shared" si="1"/>
        <v>112</v>
      </c>
      <c r="I25" s="5">
        <v>2418</v>
      </c>
      <c r="J25" s="24">
        <f t="shared" si="2"/>
        <v>71</v>
      </c>
      <c r="K25" s="5">
        <v>2325</v>
      </c>
      <c r="L25" s="25">
        <f t="shared" si="3"/>
        <v>93</v>
      </c>
      <c r="N25" s="5">
        <v>636</v>
      </c>
      <c r="O25" s="13">
        <v>585</v>
      </c>
      <c r="P25" s="25">
        <f t="shared" si="4"/>
        <v>51</v>
      </c>
      <c r="Q25" s="12">
        <v>529</v>
      </c>
      <c r="R25" s="25">
        <f t="shared" si="5"/>
        <v>56</v>
      </c>
      <c r="S25" s="5">
        <v>487</v>
      </c>
      <c r="T25" s="25">
        <f t="shared" si="6"/>
        <v>42</v>
      </c>
      <c r="U25" s="5">
        <v>428</v>
      </c>
      <c r="V25" s="25">
        <f t="shared" si="7"/>
        <v>59</v>
      </c>
      <c r="X25" s="5">
        <v>19</v>
      </c>
      <c r="Y25" s="5">
        <v>17</v>
      </c>
      <c r="Z25" s="24">
        <f t="shared" si="8"/>
        <v>2</v>
      </c>
      <c r="AA25" s="5">
        <v>14</v>
      </c>
      <c r="AB25" s="24">
        <f t="shared" si="9"/>
        <v>3</v>
      </c>
      <c r="AC25" s="5">
        <v>11</v>
      </c>
      <c r="AD25" s="24">
        <f t="shared" si="10"/>
        <v>3</v>
      </c>
      <c r="AE25" s="5">
        <v>10</v>
      </c>
      <c r="AF25" s="24">
        <f t="shared" si="11"/>
        <v>1</v>
      </c>
      <c r="AH25" s="29">
        <f t="shared" si="12"/>
        <v>0.22746781115879827</v>
      </c>
      <c r="AI25" s="29">
        <f t="shared" si="13"/>
        <v>0.26153846153846155</v>
      </c>
      <c r="AJ25" s="29">
        <f t="shared" si="14"/>
        <v>0.5</v>
      </c>
      <c r="AK25" s="29">
        <f t="shared" si="15"/>
        <v>0.59154929577464788</v>
      </c>
      <c r="AL25" s="29">
        <f t="shared" si="16"/>
        <v>0.63440860215053763</v>
      </c>
      <c r="AM25" s="29">
        <f t="shared" si="17"/>
        <v>0.44161358811040341</v>
      </c>
      <c r="AO25" s="28">
        <f t="shared" si="18"/>
        <v>2.9874213836477988E-2</v>
      </c>
      <c r="AP25" s="28">
        <f t="shared" si="19"/>
        <v>3.9215686274509803E-2</v>
      </c>
      <c r="AQ25" s="28">
        <f t="shared" si="20"/>
        <v>5.3571428571428568E-2</v>
      </c>
      <c r="AR25" s="28">
        <f t="shared" si="21"/>
        <v>7.1428571428571425E-2</v>
      </c>
      <c r="AS25" s="28">
        <f t="shared" si="22"/>
        <v>1.6949152542372881E-2</v>
      </c>
      <c r="AU25" s="11">
        <f t="shared" si="23"/>
        <v>0.30885799425232502</v>
      </c>
      <c r="AV25" s="11">
        <f t="shared" si="24"/>
        <v>0.31960458602045472</v>
      </c>
      <c r="AW25" s="19">
        <f t="shared" si="25"/>
        <v>7.0255251911473068E-2</v>
      </c>
      <c r="AX25" s="19">
        <f t="shared" si="26"/>
        <v>0.14114172800903307</v>
      </c>
    </row>
    <row r="26" spans="1:50" ht="19.5" customHeight="1" x14ac:dyDescent="0.25">
      <c r="B26" s="16" t="s">
        <v>25</v>
      </c>
      <c r="C26" s="17">
        <f t="shared" ref="C26:K26" si="27">SUM(C3:C25)</f>
        <v>401937</v>
      </c>
      <c r="D26" s="17">
        <f t="shared" si="27"/>
        <v>32492</v>
      </c>
      <c r="E26" s="17">
        <f t="shared" si="27"/>
        <v>30802</v>
      </c>
      <c r="F26" s="26">
        <f t="shared" si="0"/>
        <v>1690</v>
      </c>
      <c r="G26" s="17">
        <f t="shared" si="27"/>
        <v>28942</v>
      </c>
      <c r="H26" s="26">
        <f>E26-G26</f>
        <v>1860</v>
      </c>
      <c r="I26" s="17">
        <f t="shared" si="27"/>
        <v>27504</v>
      </c>
      <c r="J26" s="26">
        <f>G26-I26</f>
        <v>1438</v>
      </c>
      <c r="K26" s="17">
        <f t="shared" si="27"/>
        <v>25844</v>
      </c>
      <c r="L26" s="27">
        <f t="shared" si="3"/>
        <v>1660</v>
      </c>
      <c r="N26" s="17">
        <f t="shared" ref="N26:O26" si="28">SUM(N3:N25)</f>
        <v>7279</v>
      </c>
      <c r="O26" s="17">
        <f t="shared" si="28"/>
        <v>6787</v>
      </c>
      <c r="P26" s="27">
        <f t="shared" si="4"/>
        <v>492</v>
      </c>
      <c r="Q26" s="17">
        <f t="shared" ref="Q26" si="29">SUM(Q3:Q25)</f>
        <v>6195</v>
      </c>
      <c r="R26" s="27">
        <f t="shared" si="5"/>
        <v>592</v>
      </c>
      <c r="S26" s="17">
        <f t="shared" ref="S26" si="30">SUM(S3:S25)</f>
        <v>5640</v>
      </c>
      <c r="T26" s="27">
        <f t="shared" si="6"/>
        <v>555</v>
      </c>
      <c r="U26" s="17">
        <f t="shared" ref="U26" si="31">SUM(U3:U25)</f>
        <v>4939</v>
      </c>
      <c r="V26" s="27">
        <f t="shared" si="7"/>
        <v>701</v>
      </c>
      <c r="X26" s="17">
        <f t="shared" ref="X26:Y26" si="32">SUM(X3:X25)</f>
        <v>165</v>
      </c>
      <c r="Y26" s="17">
        <f t="shared" si="32"/>
        <v>159</v>
      </c>
      <c r="Z26" s="26">
        <f t="shared" si="8"/>
        <v>6</v>
      </c>
      <c r="AA26" s="17">
        <f t="shared" ref="AA26" si="33">SUM(AA3:AA25)</f>
        <v>145</v>
      </c>
      <c r="AB26" s="26">
        <f t="shared" si="9"/>
        <v>14</v>
      </c>
      <c r="AC26" s="17">
        <f t="shared" ref="AC26" si="34">SUM(AC3:AC25)</f>
        <v>132</v>
      </c>
      <c r="AD26" s="26">
        <f t="shared" si="10"/>
        <v>13</v>
      </c>
      <c r="AE26" s="17">
        <f t="shared" ref="AE26" si="35">SUM(AE3:AE25)</f>
        <v>114</v>
      </c>
      <c r="AF26" s="26">
        <f t="shared" si="11"/>
        <v>18</v>
      </c>
      <c r="AH26" s="30">
        <f t="shared" ref="AH26" si="36">N26/D26</f>
        <v>0.22402437523082605</v>
      </c>
      <c r="AI26" s="30">
        <f t="shared" ref="AI26" si="37">P26/F26</f>
        <v>0.29112426035502958</v>
      </c>
      <c r="AJ26" s="30">
        <f t="shared" ref="AJ26" si="38">R26/H26</f>
        <v>0.31827956989247314</v>
      </c>
      <c r="AK26" s="30">
        <f t="shared" ref="AK26" si="39">T26/J26</f>
        <v>0.38595271210013909</v>
      </c>
      <c r="AL26" s="30">
        <f t="shared" ref="AL26" si="40">V26/L26</f>
        <v>0.42228915662650601</v>
      </c>
      <c r="AM26" s="30">
        <f t="shared" si="17"/>
        <v>0.35198555956678701</v>
      </c>
      <c r="AO26" s="31">
        <f t="shared" si="18"/>
        <v>2.2667948894078856E-2</v>
      </c>
      <c r="AP26" s="31">
        <f t="shared" si="19"/>
        <v>1.2195121951219513E-2</v>
      </c>
      <c r="AQ26" s="31">
        <f t="shared" si="20"/>
        <v>2.364864864864865E-2</v>
      </c>
      <c r="AR26" s="31">
        <f t="shared" si="21"/>
        <v>2.3423423423423424E-2</v>
      </c>
      <c r="AS26" s="31">
        <f t="shared" si="22"/>
        <v>2.5677603423680456E-2</v>
      </c>
      <c r="AU26" s="11">
        <f t="shared" si="23"/>
        <v>0.46999150798305711</v>
      </c>
      <c r="AV26" s="11">
        <f t="shared" si="24"/>
        <v>0.59071091098498374</v>
      </c>
      <c r="AW26" s="19">
        <f t="shared" si="25"/>
        <v>0.10528955393969817</v>
      </c>
      <c r="AX26" s="19">
        <f t="shared" si="26"/>
        <v>0.20792171054525602</v>
      </c>
    </row>
    <row r="28" spans="1:50" ht="19.5" customHeight="1" x14ac:dyDescent="0.25">
      <c r="C28" s="18"/>
      <c r="D28" s="18"/>
    </row>
  </sheetData>
  <autoFilter ref="A2:K2" xr:uid="{9851A44B-C1F0-4F0E-A7AB-FC1029B07FEE}">
    <sortState xmlns:xlrd2="http://schemas.microsoft.com/office/spreadsheetml/2017/richdata2" ref="A3:K26">
      <sortCondition ref="A2"/>
    </sortState>
  </autoFilter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74E1C-032C-4FC9-8636-3D1D4B6E0927}">
  <dimension ref="A1:Q30"/>
  <sheetViews>
    <sheetView zoomScaleNormal="100" workbookViewId="0">
      <pane xSplit="2" ySplit="2" topLeftCell="I18" activePane="bottomRight" state="frozen"/>
      <selection pane="topRight" activeCell="C1" sqref="C1"/>
      <selection pane="bottomLeft" activeCell="A3" sqref="A3"/>
      <selection pane="bottomRight" activeCell="M30" sqref="M30"/>
    </sheetView>
  </sheetViews>
  <sheetFormatPr defaultRowHeight="19.5" customHeight="1" x14ac:dyDescent="0.25"/>
  <cols>
    <col min="1" max="1" width="4.85546875" style="64" customWidth="1"/>
    <col min="2" max="2" width="20.140625" style="65" customWidth="1"/>
    <col min="3" max="3" width="15.7109375" style="66" customWidth="1"/>
    <col min="4" max="4" width="20.140625" style="65" customWidth="1"/>
    <col min="5" max="5" width="15.7109375" style="66" customWidth="1"/>
    <col min="6" max="6" width="20.140625" style="65" customWidth="1"/>
    <col min="7" max="7" width="15.7109375" style="66" customWidth="1"/>
    <col min="8" max="8" width="20.140625" style="65" customWidth="1"/>
    <col min="9" max="9" width="15.7109375" style="66" customWidth="1"/>
    <col min="10" max="10" width="20.140625" style="65" customWidth="1"/>
    <col min="11" max="11" width="15.7109375" style="66" customWidth="1"/>
    <col min="12" max="12" width="20.140625" style="65" customWidth="1"/>
    <col min="13" max="13" width="15.7109375" style="66" customWidth="1"/>
    <col min="14" max="14" width="20.140625" style="65" customWidth="1"/>
    <col min="15" max="15" width="15.7109375" style="66" customWidth="1"/>
    <col min="16" max="16" width="20.140625" style="65" customWidth="1"/>
    <col min="17" max="17" width="15.7109375" style="66" customWidth="1"/>
    <col min="18" max="16384" width="9.140625" style="66"/>
  </cols>
  <sheetData>
    <row r="1" spans="1:17" ht="19.5" customHeight="1" x14ac:dyDescent="0.25">
      <c r="B1" s="68" t="s">
        <v>119</v>
      </c>
      <c r="C1" s="68"/>
      <c r="D1" s="68" t="s">
        <v>120</v>
      </c>
      <c r="E1" s="68"/>
      <c r="F1" s="68" t="s">
        <v>121</v>
      </c>
      <c r="G1" s="68"/>
      <c r="H1" s="68" t="s">
        <v>122</v>
      </c>
      <c r="I1" s="68"/>
      <c r="J1" s="68" t="s">
        <v>123</v>
      </c>
      <c r="K1" s="68"/>
      <c r="L1" s="68" t="s">
        <v>124</v>
      </c>
      <c r="M1" s="68"/>
      <c r="N1" s="68" t="s">
        <v>125</v>
      </c>
      <c r="O1" s="68"/>
      <c r="P1" s="68" t="s">
        <v>126</v>
      </c>
      <c r="Q1" s="68"/>
    </row>
    <row r="2" spans="1:17" s="33" customFormat="1" ht="33.75" customHeight="1" x14ac:dyDescent="0.25">
      <c r="A2" s="32"/>
      <c r="B2" s="32" t="s">
        <v>0</v>
      </c>
      <c r="C2" s="33" t="s">
        <v>62</v>
      </c>
      <c r="D2" s="32" t="s">
        <v>0</v>
      </c>
      <c r="E2" s="33" t="s">
        <v>63</v>
      </c>
      <c r="F2" s="32" t="s">
        <v>0</v>
      </c>
      <c r="G2" s="33" t="s">
        <v>64</v>
      </c>
      <c r="H2" s="32" t="s">
        <v>0</v>
      </c>
      <c r="I2" s="33" t="s">
        <v>65</v>
      </c>
      <c r="J2" s="32" t="s">
        <v>0</v>
      </c>
      <c r="K2" s="33" t="s">
        <v>66</v>
      </c>
      <c r="L2" s="32" t="s">
        <v>0</v>
      </c>
      <c r="M2" s="33" t="s">
        <v>68</v>
      </c>
      <c r="N2" s="32" t="s">
        <v>0</v>
      </c>
      <c r="O2" s="33" t="s">
        <v>69</v>
      </c>
      <c r="P2" s="32" t="s">
        <v>0</v>
      </c>
      <c r="Q2" s="33" t="s">
        <v>91</v>
      </c>
    </row>
    <row r="3" spans="1:17" ht="19.5" customHeight="1" x14ac:dyDescent="0.25">
      <c r="A3" s="64">
        <v>1</v>
      </c>
      <c r="B3" s="65" t="s">
        <v>1</v>
      </c>
      <c r="C3" s="67">
        <f>'DADOS DINÂMICOS'!AW3</f>
        <v>4.8642864091837719E-2</v>
      </c>
      <c r="D3" s="65" t="s">
        <v>1</v>
      </c>
      <c r="E3" s="67">
        <f>'DADOS DINÂMICOS'!AX3</f>
        <v>6.6015315553208345E-2</v>
      </c>
      <c r="F3" s="65" t="s">
        <v>1</v>
      </c>
      <c r="G3" s="67">
        <f>'DADOS DINÂMICOS'!AU3</f>
        <v>0.45871352068000465</v>
      </c>
      <c r="H3" s="65" t="s">
        <v>1</v>
      </c>
      <c r="I3" s="67">
        <f>'DADOS DINÂMICOS'!AV3</f>
        <v>0.57329089822523038</v>
      </c>
      <c r="J3" s="65" t="s">
        <v>1</v>
      </c>
      <c r="K3" s="69">
        <f>'DADOS DINÂMICOS'!AH3</f>
        <v>0.1060419235511714</v>
      </c>
      <c r="L3" s="65" t="s">
        <v>1</v>
      </c>
      <c r="M3" s="70">
        <f>'DADOS DINÂMICOS'!AM3</f>
        <v>0.11515151515151516</v>
      </c>
      <c r="N3" s="65" t="s">
        <v>1</v>
      </c>
      <c r="O3" s="71">
        <f>'DADOS DINÂMICOS'!AO3</f>
        <v>3.4883720930232558E-2</v>
      </c>
      <c r="P3" s="65" t="s">
        <v>1</v>
      </c>
      <c r="Q3" s="72">
        <f>('DADOS DINÂMICOS'!X3/'DADOS DINÂMICOS'!C3)*1000</f>
        <v>0.29185718455102633</v>
      </c>
    </row>
    <row r="4" spans="1:17" ht="19.5" customHeight="1" x14ac:dyDescent="0.25">
      <c r="A4" s="64">
        <v>2</v>
      </c>
      <c r="B4" s="65" t="s">
        <v>8</v>
      </c>
      <c r="C4" s="67">
        <f>'DADOS DINÂMICOS'!AW4</f>
        <v>9.8528822692435611E-2</v>
      </c>
      <c r="D4" s="65" t="s">
        <v>8</v>
      </c>
      <c r="E4" s="67">
        <f>'DADOS DINÂMICOS'!AX4</f>
        <v>0.14602610761793758</v>
      </c>
      <c r="F4" s="65" t="s">
        <v>8</v>
      </c>
      <c r="G4" s="67">
        <f>'DADOS DINÂMICOS'!AU4</f>
        <v>0.40261286390588052</v>
      </c>
      <c r="H4" s="65" t="s">
        <v>8</v>
      </c>
      <c r="I4" s="67">
        <f>'DADOS DINÂMICOS'!AV4</f>
        <v>0.42684554534474056</v>
      </c>
      <c r="J4" s="65" t="s">
        <v>8</v>
      </c>
      <c r="K4" s="69">
        <f>'DADOS DINÂMICOS'!AH4</f>
        <v>0.24472348383649478</v>
      </c>
      <c r="L4" s="65" t="s">
        <v>8</v>
      </c>
      <c r="M4" s="70">
        <f>'DADOS DINÂMICOS'!AM4</f>
        <v>0.34210526315789475</v>
      </c>
      <c r="N4" s="65" t="s">
        <v>8</v>
      </c>
      <c r="O4" s="71">
        <f>'DADOS DINÂMICOS'!AO4</f>
        <v>2.4017467248908297E-2</v>
      </c>
      <c r="P4" s="65" t="s">
        <v>8</v>
      </c>
      <c r="Q4" s="72">
        <f>('DADOS DINÂMICOS'!X4/'DADOS DINÂMICOS'!C4)*1000</f>
        <v>0.40702299679931919</v>
      </c>
    </row>
    <row r="5" spans="1:17" ht="19.5" customHeight="1" x14ac:dyDescent="0.25">
      <c r="A5" s="64">
        <v>3</v>
      </c>
      <c r="B5" s="75" t="s">
        <v>23</v>
      </c>
      <c r="C5" s="67">
        <f>'DADOS DINÂMICOS'!AW5</f>
        <v>6.9022004214943727E-2</v>
      </c>
      <c r="D5" s="75" t="s">
        <v>23</v>
      </c>
      <c r="E5" s="67">
        <f>'DADOS DINÂMICOS'!AX5</f>
        <v>7.0665385267680486E-2</v>
      </c>
      <c r="F5" s="75" t="s">
        <v>23</v>
      </c>
      <c r="G5" s="67">
        <f>'DADOS DINÂMICOS'!AU5</f>
        <v>0.45784596129246002</v>
      </c>
      <c r="H5" s="75" t="s">
        <v>23</v>
      </c>
      <c r="I5" s="67">
        <f>'DADOS DINÂMICOS'!AV5</f>
        <v>0.4098592345525468</v>
      </c>
      <c r="J5" s="75" t="s">
        <v>23</v>
      </c>
      <c r="K5" s="69">
        <f>'DADOS DINÂMICOS'!AH5</f>
        <v>0.15075376884422109</v>
      </c>
      <c r="L5" s="75" t="s">
        <v>23</v>
      </c>
      <c r="M5" s="70">
        <f>'DADOS DINÂMICOS'!AM5</f>
        <v>0.17241379310344829</v>
      </c>
      <c r="N5" s="75" t="s">
        <v>23</v>
      </c>
      <c r="O5" s="71">
        <f>'DADOS DINÂMICOS'!AO5</f>
        <v>3.3333333333333333E-2</v>
      </c>
      <c r="P5" s="75" t="s">
        <v>23</v>
      </c>
      <c r="Q5" s="72">
        <f>('DADOS DINÂMICOS'!X5/'DADOS DINÂMICOS'!C5)*1000</f>
        <v>0.39572615749901069</v>
      </c>
    </row>
    <row r="6" spans="1:17" ht="19.5" customHeight="1" x14ac:dyDescent="0.25">
      <c r="A6" s="64">
        <v>4</v>
      </c>
      <c r="B6" s="76" t="s">
        <v>2</v>
      </c>
      <c r="C6" s="67">
        <f>'DADOS DINÂMICOS'!AW6</f>
        <v>0.17948792579872128</v>
      </c>
      <c r="D6" s="76" t="s">
        <v>2</v>
      </c>
      <c r="E6" s="67">
        <f>'DADOS DINÂMICOS'!AX6</f>
        <v>0.34269026759640026</v>
      </c>
      <c r="F6" s="76" t="s">
        <v>2</v>
      </c>
      <c r="G6" s="67">
        <f>'DADOS DINÂMICOS'!AU6</f>
        <v>0</v>
      </c>
      <c r="H6" s="76" t="s">
        <v>2</v>
      </c>
      <c r="I6" s="67">
        <f>'DADOS DINÂMICOS'!AV6</f>
        <v>0</v>
      </c>
      <c r="J6" s="76" t="s">
        <v>2</v>
      </c>
      <c r="K6" s="77" t="s">
        <v>24</v>
      </c>
      <c r="L6" s="76" t="s">
        <v>2</v>
      </c>
      <c r="M6" s="77" t="s">
        <v>24</v>
      </c>
      <c r="N6" s="76" t="s">
        <v>2</v>
      </c>
      <c r="O6" s="71">
        <f>'DADOS DINÂMICOS'!AO6</f>
        <v>1.3513513513513514E-2</v>
      </c>
      <c r="P6" s="76" t="s">
        <v>2</v>
      </c>
      <c r="Q6" s="72">
        <f>('DADOS DINÂMICOS'!X6/'DADOS DINÂMICOS'!C6)*1000</f>
        <v>0.41718815185648728</v>
      </c>
    </row>
    <row r="7" spans="1:17" ht="19.5" customHeight="1" x14ac:dyDescent="0.25">
      <c r="A7" s="64">
        <v>5</v>
      </c>
      <c r="B7" s="76" t="s">
        <v>3</v>
      </c>
      <c r="C7" s="67">
        <f>'DADOS DINÂMICOS'!AW7</f>
        <v>0.20924756920814461</v>
      </c>
      <c r="D7" s="76" t="s">
        <v>3</v>
      </c>
      <c r="E7" s="67">
        <f>'DADOS DINÂMICOS'!AX7</f>
        <v>0.20421892268511846</v>
      </c>
      <c r="F7" s="76" t="s">
        <v>3</v>
      </c>
      <c r="G7" s="67">
        <f>'DADOS DINÂMICOS'!AU7</f>
        <v>1.202684626757093</v>
      </c>
      <c r="H7" s="76" t="s">
        <v>3</v>
      </c>
      <c r="I7" s="67">
        <f>'DADOS DINÂMICOS'!AV7</f>
        <v>1.0691461246456202</v>
      </c>
      <c r="J7" s="76" t="s">
        <v>3</v>
      </c>
      <c r="K7" s="69">
        <f>'DADOS DINÂMICOS'!AH7</f>
        <v>0.17398373983739837</v>
      </c>
      <c r="L7" s="76" t="s">
        <v>3</v>
      </c>
      <c r="M7" s="70">
        <f>'DADOS DINÂMICOS'!AM7</f>
        <v>0.19101123595505617</v>
      </c>
      <c r="N7" s="76" t="s">
        <v>3</v>
      </c>
      <c r="O7" s="71">
        <f>'DADOS DINÂMICOS'!AO7</f>
        <v>0</v>
      </c>
      <c r="P7" s="76" t="s">
        <v>3</v>
      </c>
      <c r="Q7" s="72">
        <f>('DADOS DINÂMICOS'!X7/'DADOS DINÂMICOS'!C7)*1000</f>
        <v>0</v>
      </c>
    </row>
    <row r="8" spans="1:17" ht="19.5" customHeight="1" x14ac:dyDescent="0.25">
      <c r="A8" s="64">
        <v>6</v>
      </c>
      <c r="B8" s="65" t="s">
        <v>4</v>
      </c>
      <c r="C8" s="67">
        <f>'DADOS DINÂMICOS'!AW8</f>
        <v>9.3113758906722632E-2</v>
      </c>
      <c r="D8" s="65" t="s">
        <v>4</v>
      </c>
      <c r="E8" s="67">
        <f>'DADOS DINÂMICOS'!AX8</f>
        <v>0.11760429362584728</v>
      </c>
      <c r="F8" s="65" t="s">
        <v>4</v>
      </c>
      <c r="G8" s="67">
        <f>'DADOS DINÂMICOS'!AU8</f>
        <v>0.38637858836060612</v>
      </c>
      <c r="H8" s="65" t="s">
        <v>4</v>
      </c>
      <c r="I8" s="67">
        <f>'DADOS DINÂMICOS'!AV8</f>
        <v>0.42230632711099708</v>
      </c>
      <c r="J8" s="65" t="s">
        <v>4</v>
      </c>
      <c r="K8" s="69">
        <f>'DADOS DINÂMICOS'!AH8</f>
        <v>0.240990990990991</v>
      </c>
      <c r="L8" s="65" t="s">
        <v>4</v>
      </c>
      <c r="M8" s="70">
        <f>'DADOS DINÂMICOS'!AM8</f>
        <v>0.27848101265822783</v>
      </c>
      <c r="N8" s="65" t="s">
        <v>4</v>
      </c>
      <c r="O8" s="71">
        <f>'DADOS DINÂMICOS'!AO8</f>
        <v>3.7383177570093455E-2</v>
      </c>
      <c r="P8" s="65" t="s">
        <v>4</v>
      </c>
      <c r="Q8" s="72">
        <f>('DADOS DINÂMICOS'!X8/'DADOS DINÂMICOS'!C8)*1000</f>
        <v>0.5987127675497681</v>
      </c>
    </row>
    <row r="9" spans="1:17" ht="19.5" customHeight="1" x14ac:dyDescent="0.25">
      <c r="A9" s="64">
        <v>7</v>
      </c>
      <c r="B9" s="76" t="s">
        <v>22</v>
      </c>
      <c r="C9" s="67">
        <f>'DADOS DINÂMICOS'!AW9</f>
        <v>8.7637531171076422E-2</v>
      </c>
      <c r="D9" s="76" t="s">
        <v>22</v>
      </c>
      <c r="E9" s="67">
        <f>'DADOS DINÂMICOS'!AX9</f>
        <v>0</v>
      </c>
      <c r="F9" s="76" t="s">
        <v>22</v>
      </c>
      <c r="G9" s="67">
        <f>'DADOS DINÂMICOS'!AU9</f>
        <v>0.46009703864815121</v>
      </c>
      <c r="H9" s="76" t="s">
        <v>22</v>
      </c>
      <c r="I9" s="67">
        <f>'DADOS DINÂMICOS'!AV9</f>
        <v>0.12235109871286644</v>
      </c>
      <c r="J9" s="76" t="s">
        <v>22</v>
      </c>
      <c r="K9" s="69">
        <f>'DADOS DINÂMICOS'!AH9</f>
        <v>0.19047619047619047</v>
      </c>
      <c r="L9" s="76" t="s">
        <v>22</v>
      </c>
      <c r="M9" s="70">
        <f>'DADOS DINÂMICOS'!AM9</f>
        <v>0</v>
      </c>
      <c r="N9" s="76" t="s">
        <v>22</v>
      </c>
      <c r="O9" s="71">
        <f>'DADOS DINÂMICOS'!AO9</f>
        <v>0</v>
      </c>
      <c r="P9" s="76" t="s">
        <v>22</v>
      </c>
      <c r="Q9" s="72">
        <f>('DADOS DINÂMICOS'!X9/'DADOS DINÂMICOS'!C9)*1000</f>
        <v>0</v>
      </c>
    </row>
    <row r="10" spans="1:17" ht="19.5" customHeight="1" x14ac:dyDescent="0.25">
      <c r="A10" s="64">
        <v>8</v>
      </c>
      <c r="B10" s="65" t="s">
        <v>5</v>
      </c>
      <c r="C10" s="67">
        <f>'DADOS DINÂMICOS'!AW10</f>
        <v>7.9129371383941868E-2</v>
      </c>
      <c r="D10" s="65" t="s">
        <v>5</v>
      </c>
      <c r="E10" s="67">
        <f>'DADOS DINÂMICOS'!AX10</f>
        <v>8.8378258948298719E-2</v>
      </c>
      <c r="F10" s="65" t="s">
        <v>5</v>
      </c>
      <c r="G10" s="67">
        <f>'DADOS DINÂMICOS'!AU10</f>
        <v>0.3082962521452281</v>
      </c>
      <c r="H10" s="65" t="s">
        <v>5</v>
      </c>
      <c r="I10" s="67">
        <f>'DADOS DINÂMICOS'!AV10</f>
        <v>0.36613850135723752</v>
      </c>
      <c r="J10" s="65" t="s">
        <v>5</v>
      </c>
      <c r="K10" s="69">
        <f>'DADOS DINÂMICOS'!AH10</f>
        <v>0.25666666666666665</v>
      </c>
      <c r="L10" s="65" t="s">
        <v>5</v>
      </c>
      <c r="M10" s="70">
        <f>'DADOS DINÂMICOS'!AM10</f>
        <v>0.2413793103448276</v>
      </c>
      <c r="N10" s="65" t="s">
        <v>5</v>
      </c>
      <c r="O10" s="71">
        <f>'DADOS DINÂMICOS'!AO10</f>
        <v>1.948051948051948E-2</v>
      </c>
      <c r="P10" s="65" t="s">
        <v>5</v>
      </c>
      <c r="Q10" s="72">
        <f>('DADOS DINÂMICOS'!X10/'DADOS DINÂMICOS'!C10)*1000</f>
        <v>0.26513477684489617</v>
      </c>
    </row>
    <row r="11" spans="1:17" ht="19.5" customHeight="1" x14ac:dyDescent="0.25">
      <c r="A11" s="64">
        <v>9</v>
      </c>
      <c r="B11" s="65" t="s">
        <v>6</v>
      </c>
      <c r="C11" s="67">
        <f>'DADOS DINÂMICOS'!AW11</f>
        <v>0.13141820935471427</v>
      </c>
      <c r="D11" s="65" t="s">
        <v>6</v>
      </c>
      <c r="E11" s="67">
        <f>'DADOS DINÂMICOS'!AX11</f>
        <v>0.16730786109241977</v>
      </c>
      <c r="F11" s="65" t="s">
        <v>6</v>
      </c>
      <c r="G11" s="67">
        <f>'DADOS DINÂMICOS'!AU11</f>
        <v>0.70531245088560701</v>
      </c>
      <c r="H11" s="65" t="s">
        <v>6</v>
      </c>
      <c r="I11" s="67">
        <f>'DADOS DINÂMICOS'!AV11</f>
        <v>0.74785699657704563</v>
      </c>
      <c r="J11" s="65" t="s">
        <v>6</v>
      </c>
      <c r="K11" s="69">
        <f>'DADOS DINÂMICOS'!AH11</f>
        <v>0.18632622916227051</v>
      </c>
      <c r="L11" s="65" t="s">
        <v>6</v>
      </c>
      <c r="M11" s="70">
        <f>'DADOS DINÂMICOS'!AM11</f>
        <v>0.22371638141809291</v>
      </c>
      <c r="N11" s="65" t="s">
        <v>6</v>
      </c>
      <c r="O11" s="71">
        <f>'DADOS DINÂMICOS'!AO11</f>
        <v>1.1325028312570781E-2</v>
      </c>
      <c r="P11" s="65" t="s">
        <v>6</v>
      </c>
      <c r="Q11" s="72">
        <f>('DADOS DINÂMICOS'!X11/'DADOS DINÂMICOS'!C11)*1000</f>
        <v>0.25599016997747287</v>
      </c>
    </row>
    <row r="12" spans="1:17" ht="19.5" customHeight="1" x14ac:dyDescent="0.25">
      <c r="A12" s="64">
        <v>10</v>
      </c>
      <c r="B12" s="65" t="s">
        <v>21</v>
      </c>
      <c r="C12" s="67">
        <f>'DADOS DINÂMICOS'!AW12</f>
        <v>0.15378338511753445</v>
      </c>
      <c r="D12" s="65" t="s">
        <v>21</v>
      </c>
      <c r="E12" s="67">
        <f>'DADOS DINÂMICOS'!AX12</f>
        <v>0.17672386093438724</v>
      </c>
      <c r="F12" s="65" t="s">
        <v>21</v>
      </c>
      <c r="G12" s="67">
        <f>'DADOS DINÂMICOS'!AU12</f>
        <v>0.78147067131155257</v>
      </c>
      <c r="H12" s="65" t="s">
        <v>21</v>
      </c>
      <c r="I12" s="67">
        <f>'DADOS DINÂMICOS'!AV12</f>
        <v>0.77758498811130394</v>
      </c>
      <c r="J12" s="65" t="s">
        <v>21</v>
      </c>
      <c r="K12" s="69">
        <f>'DADOS DINÂMICOS'!AH12</f>
        <v>0.19678714859437751</v>
      </c>
      <c r="L12" s="65" t="s">
        <v>21</v>
      </c>
      <c r="M12" s="70">
        <f>'DADOS DINÂMICOS'!AM12</f>
        <v>0.22727272727272727</v>
      </c>
      <c r="N12" s="65" t="s">
        <v>21</v>
      </c>
      <c r="O12" s="71">
        <f>'DADOS DINÂMICOS'!AO12</f>
        <v>2.3809523809523808E-2</v>
      </c>
      <c r="P12" s="65" t="s">
        <v>21</v>
      </c>
      <c r="Q12" s="72">
        <f>('DADOS DINÂMICOS'!X12/'DADOS DINÂMICOS'!C12)*1000</f>
        <v>0.62977957714799826</v>
      </c>
    </row>
    <row r="13" spans="1:17" ht="19.5" customHeight="1" x14ac:dyDescent="0.25">
      <c r="A13" s="64">
        <v>11</v>
      </c>
      <c r="B13" s="65" t="s">
        <v>20</v>
      </c>
      <c r="C13" s="67">
        <f>'DADOS DINÂMICOS'!AW13</f>
        <v>0.13941289743567403</v>
      </c>
      <c r="D13" s="65" t="s">
        <v>20</v>
      </c>
      <c r="E13" s="67">
        <f>'DADOS DINÂMICOS'!AX13</f>
        <v>0.30776641866937859</v>
      </c>
      <c r="F13" s="65" t="s">
        <v>20</v>
      </c>
      <c r="G13" s="67">
        <f>'DADOS DINÂMICOS'!AU13</f>
        <v>0.65131963020728956</v>
      </c>
      <c r="H13" s="65" t="s">
        <v>20</v>
      </c>
      <c r="I13" s="67">
        <f>'DADOS DINÂMICOS'!AV13</f>
        <v>0.89653695873253747</v>
      </c>
      <c r="J13" s="65" t="s">
        <v>20</v>
      </c>
      <c r="K13" s="69">
        <f>'DADOS DINÂMICOS'!AH13</f>
        <v>0.21404682274247491</v>
      </c>
      <c r="L13" s="65" t="s">
        <v>20</v>
      </c>
      <c r="M13" s="70">
        <f>'DADOS DINÂMICOS'!AM13</f>
        <v>0.34328358208955223</v>
      </c>
      <c r="N13" s="65" t="s">
        <v>20</v>
      </c>
      <c r="O13" s="71">
        <f>'DADOS DINÂMICOS'!AO13</f>
        <v>1.5625E-2</v>
      </c>
      <c r="P13" s="65" t="s">
        <v>20</v>
      </c>
      <c r="Q13" s="72">
        <f>('DADOS DINÂMICOS'!X13/'DADOS DINÂMICOS'!C13)*1000</f>
        <v>0.37467216185837393</v>
      </c>
    </row>
    <row r="14" spans="1:17" ht="19.5" customHeight="1" x14ac:dyDescent="0.25">
      <c r="A14" s="64">
        <v>12</v>
      </c>
      <c r="B14" s="65" t="s">
        <v>7</v>
      </c>
      <c r="C14" s="67">
        <f>'DADOS DINÂMICOS'!AW14</f>
        <v>4.2283298097251586E-2</v>
      </c>
      <c r="D14" s="65" t="s">
        <v>7</v>
      </c>
      <c r="E14" s="67">
        <f>'DADOS DINÂMICOS'!AX14</f>
        <v>8.728975942090697E-2</v>
      </c>
      <c r="F14" s="65" t="s">
        <v>7</v>
      </c>
      <c r="G14" s="67">
        <f>'DADOS DINÂMICOS'!AU14</f>
        <v>0.34658441063320972</v>
      </c>
      <c r="H14" s="65" t="s">
        <v>7</v>
      </c>
      <c r="I14" s="67">
        <f>'DADOS DINÂMICOS'!AV14</f>
        <v>0.46412603789652973</v>
      </c>
      <c r="J14" s="65" t="s">
        <v>7</v>
      </c>
      <c r="K14" s="69">
        <f>'DADOS DINÂMICOS'!AH14</f>
        <v>0.122</v>
      </c>
      <c r="L14" s="65" t="s">
        <v>7</v>
      </c>
      <c r="M14" s="70">
        <f>'DADOS DINÂMICOS'!AM14</f>
        <v>0.18807339449541285</v>
      </c>
      <c r="N14" s="65" t="s">
        <v>7</v>
      </c>
      <c r="O14" s="71">
        <f>'DADOS DINÂMICOS'!AO14</f>
        <v>4.9180327868852458E-2</v>
      </c>
      <c r="P14" s="65" t="s">
        <v>7</v>
      </c>
      <c r="Q14" s="72">
        <f>('DADOS DINÂMICOS'!X14/'DADOS DINÂMICOS'!C14)*1000</f>
        <v>0.35767511177347244</v>
      </c>
    </row>
    <row r="15" spans="1:17" ht="19.5" customHeight="1" x14ac:dyDescent="0.25">
      <c r="A15" s="64">
        <v>13</v>
      </c>
      <c r="B15" s="65" t="s">
        <v>19</v>
      </c>
      <c r="C15" s="67">
        <f>'DADOS DINÂMICOS'!AW15</f>
        <v>0.11010202247700404</v>
      </c>
      <c r="D15" s="65" t="s">
        <v>19</v>
      </c>
      <c r="E15" s="67">
        <f>'DADOS DINÂMICOS'!AX15</f>
        <v>0.17654489213355748</v>
      </c>
      <c r="F15" s="65" t="s">
        <v>19</v>
      </c>
      <c r="G15" s="67">
        <f>'DADOS DINÂMICOS'!AU15</f>
        <v>0.60313240253947076</v>
      </c>
      <c r="H15" s="65" t="s">
        <v>19</v>
      </c>
      <c r="I15" s="67">
        <f>'DADOS DINÂMICOS'!AV15</f>
        <v>0.8305069573606787</v>
      </c>
      <c r="J15" s="65" t="s">
        <v>19</v>
      </c>
      <c r="K15" s="69">
        <f>'DADOS DINÂMICOS'!AH15</f>
        <v>0.18255033557046979</v>
      </c>
      <c r="L15" s="65" t="s">
        <v>19</v>
      </c>
      <c r="M15" s="70">
        <f>'DADOS DINÂMICOS'!AM15</f>
        <v>0.21257485029940121</v>
      </c>
      <c r="N15" s="65" t="s">
        <v>19</v>
      </c>
      <c r="O15" s="71">
        <f>'DADOS DINÂMICOS'!AO15</f>
        <v>1.1029411764705883E-2</v>
      </c>
      <c r="P15" s="65" t="s">
        <v>19</v>
      </c>
      <c r="Q15" s="72">
        <f>('DADOS DINÂMICOS'!X15/'DADOS DINÂMICOS'!C15)*1000</f>
        <v>0.20887001322843415</v>
      </c>
    </row>
    <row r="16" spans="1:17" ht="19.5" customHeight="1" x14ac:dyDescent="0.25">
      <c r="A16" s="64">
        <v>14</v>
      </c>
      <c r="B16" s="65" t="s">
        <v>9</v>
      </c>
      <c r="C16" s="67">
        <f>'DADOS DINÂMICOS'!AW16</f>
        <v>3.9349939007594537E-2</v>
      </c>
      <c r="D16" s="65" t="s">
        <v>9</v>
      </c>
      <c r="E16" s="67">
        <f>'DADOS DINÂMICOS'!AX16</f>
        <v>2.266134880348078E-2</v>
      </c>
      <c r="F16" s="65" t="s">
        <v>9</v>
      </c>
      <c r="G16" s="67">
        <f>'DADOS DINÂMICOS'!AU16</f>
        <v>0.28897611458702238</v>
      </c>
      <c r="H16" s="65" t="s">
        <v>9</v>
      </c>
      <c r="I16" s="67">
        <f>'DADOS DINÂMICOS'!AV16</f>
        <v>0.36258158085569248</v>
      </c>
      <c r="J16" s="65" t="s">
        <v>9</v>
      </c>
      <c r="K16" s="69">
        <f>'DADOS DINÂMICOS'!AH16</f>
        <v>0.13617021276595745</v>
      </c>
      <c r="L16" s="65" t="s">
        <v>9</v>
      </c>
      <c r="M16" s="70">
        <f>'DADOS DINÂMICOS'!AM16</f>
        <v>6.25E-2</v>
      </c>
      <c r="N16" s="65" t="s">
        <v>9</v>
      </c>
      <c r="O16" s="71">
        <f>'DADOS DINÂMICOS'!AO16</f>
        <v>0</v>
      </c>
      <c r="P16" s="65" t="s">
        <v>9</v>
      </c>
      <c r="Q16" s="72">
        <f>('DADOS DINÂMICOS'!X16/'DADOS DINÂMICOS'!C16)*1000</f>
        <v>0</v>
      </c>
    </row>
    <row r="17" spans="1:17" ht="19.5" customHeight="1" x14ac:dyDescent="0.25">
      <c r="A17" s="64">
        <v>15</v>
      </c>
      <c r="B17" s="65" t="s">
        <v>10</v>
      </c>
      <c r="C17" s="67">
        <f>'DADOS DINÂMICOS'!AW17</f>
        <v>6.8931903634591285E-2</v>
      </c>
      <c r="D17" s="65" t="s">
        <v>10</v>
      </c>
      <c r="E17" s="67">
        <f>'DADOS DINÂMICOS'!AX17</f>
        <v>2.1385799828913598E-2</v>
      </c>
      <c r="F17" s="65" t="s">
        <v>10</v>
      </c>
      <c r="G17" s="67">
        <f>'DADOS DINÂMICOS'!AU17</f>
        <v>0.33073388107505919</v>
      </c>
      <c r="H17" s="65" t="s">
        <v>10</v>
      </c>
      <c r="I17" s="67">
        <f>'DADOS DINÂMICOS'!AV17</f>
        <v>0.16680923866552608</v>
      </c>
      <c r="J17" s="65" t="s">
        <v>10</v>
      </c>
      <c r="K17" s="69">
        <f>'DADOS DINÂMICOS'!AH17</f>
        <v>0.20842105263157895</v>
      </c>
      <c r="L17" s="65" t="s">
        <v>10</v>
      </c>
      <c r="M17" s="70">
        <f>'DADOS DINÂMICOS'!AM17</f>
        <v>0.12820512820512819</v>
      </c>
      <c r="N17" s="65" t="s">
        <v>10</v>
      </c>
      <c r="O17" s="71">
        <f>'DADOS DINÂMICOS'!AO17</f>
        <v>2.0202020202020204E-2</v>
      </c>
      <c r="P17" s="65" t="s">
        <v>10</v>
      </c>
      <c r="Q17" s="72">
        <f>('DADOS DINÂMICOS'!X17/'DADOS DINÂMICOS'!C17)*1000</f>
        <v>0.23952095808383234</v>
      </c>
    </row>
    <row r="18" spans="1:17" ht="19.5" customHeight="1" x14ac:dyDescent="0.25">
      <c r="A18" s="64">
        <v>16</v>
      </c>
      <c r="B18" s="65" t="s">
        <v>11</v>
      </c>
      <c r="C18" s="67">
        <f>'DADOS DINÂMICOS'!AW18</f>
        <v>6.5912274969182505E-2</v>
      </c>
      <c r="D18" s="65" t="s">
        <v>11</v>
      </c>
      <c r="E18" s="67">
        <f>'DADOS DINÂMICOS'!AX18</f>
        <v>0.15506413624968771</v>
      </c>
      <c r="F18" s="65" t="s">
        <v>11</v>
      </c>
      <c r="G18" s="67">
        <f>'DADOS DINÂMICOS'!AU18</f>
        <v>0.50906714497474992</v>
      </c>
      <c r="H18" s="65" t="s">
        <v>11</v>
      </c>
      <c r="I18" s="67">
        <f>'DADOS DINÂMICOS'!AV18</f>
        <v>0.79685736683867314</v>
      </c>
      <c r="J18" s="65" t="s">
        <v>11</v>
      </c>
      <c r="K18" s="69">
        <f>'DADOS DINÂMICOS'!AH18</f>
        <v>0.12947658402203857</v>
      </c>
      <c r="L18" s="65" t="s">
        <v>11</v>
      </c>
      <c r="M18" s="70">
        <f>'DADOS DINÂMICOS'!AM18</f>
        <v>0.19459459459459461</v>
      </c>
      <c r="N18" s="65" t="s">
        <v>11</v>
      </c>
      <c r="O18" s="71">
        <f>'DADOS DINÂMICOS'!AO18</f>
        <v>2.6595744680851064E-2</v>
      </c>
      <c r="P18" s="65" t="s">
        <v>11</v>
      </c>
      <c r="Q18" s="72">
        <f>('DADOS DINÂMICOS'!X18/'DADOS DINÂMICOS'!C18)*1000</f>
        <v>0.30151359826328167</v>
      </c>
    </row>
    <row r="19" spans="1:17" ht="19.5" customHeight="1" x14ac:dyDescent="0.25">
      <c r="A19" s="64">
        <v>17</v>
      </c>
      <c r="B19" s="65" t="s">
        <v>12</v>
      </c>
      <c r="C19" s="67">
        <f>'DADOS DINÂMICOS'!AW19</f>
        <v>9.3189147486691187E-2</v>
      </c>
      <c r="D19" s="65" t="s">
        <v>12</v>
      </c>
      <c r="E19" s="67">
        <f>'DADOS DINÂMICOS'!AX19</f>
        <v>0.20718613602460451</v>
      </c>
      <c r="F19" s="65" t="s">
        <v>12</v>
      </c>
      <c r="G19" s="67">
        <f>'DADOS DINÂMICOS'!AU19</f>
        <v>0.50991702418320839</v>
      </c>
      <c r="H19" s="65" t="s">
        <v>12</v>
      </c>
      <c r="I19" s="67">
        <f>'DADOS DINÂMICOS'!AV19</f>
        <v>0.60774599900550652</v>
      </c>
      <c r="J19" s="65" t="s">
        <v>12</v>
      </c>
      <c r="K19" s="69">
        <f>'DADOS DINÂMICOS'!AH19</f>
        <v>0.18275355218030379</v>
      </c>
      <c r="L19" s="65" t="s">
        <v>12</v>
      </c>
      <c r="M19" s="70">
        <f>'DADOS DINÂMICOS'!AM19</f>
        <v>0.34090909090909088</v>
      </c>
      <c r="N19" s="65" t="s">
        <v>12</v>
      </c>
      <c r="O19" s="71">
        <f>'DADOS DINÂMICOS'!AO19</f>
        <v>3.4852546916890083E-2</v>
      </c>
      <c r="P19" s="65" t="s">
        <v>12</v>
      </c>
      <c r="Q19" s="72">
        <f>('DADOS DINÂMICOS'!X19/'DADOS DINÂMICOS'!C19)*1000</f>
        <v>0.55863521120708182</v>
      </c>
    </row>
    <row r="20" spans="1:17" ht="19.5" customHeight="1" x14ac:dyDescent="0.25">
      <c r="A20" s="64">
        <v>18</v>
      </c>
      <c r="B20" s="65" t="s">
        <v>13</v>
      </c>
      <c r="C20" s="67">
        <f>'DADOS DINÂMICOS'!AW20</f>
        <v>3.8919592122674554E-2</v>
      </c>
      <c r="D20" s="65" t="s">
        <v>13</v>
      </c>
      <c r="E20" s="67">
        <f>'DADOS DINÂMICOS'!AX20</f>
        <v>2.5019737793147926E-2</v>
      </c>
      <c r="F20" s="65" t="s">
        <v>13</v>
      </c>
      <c r="G20" s="67">
        <f>'DADOS DINÂMICOS'!AU20</f>
        <v>0.24528394105220477</v>
      </c>
      <c r="H20" s="65" t="s">
        <v>13</v>
      </c>
      <c r="I20" s="67">
        <f>'DADOS DINÂMICOS'!AV20</f>
        <v>0.18903801888156213</v>
      </c>
      <c r="J20" s="65" t="s">
        <v>13</v>
      </c>
      <c r="K20" s="69">
        <f>'DADOS DINÂMICOS'!AH20</f>
        <v>0.15867158671586715</v>
      </c>
      <c r="L20" s="65" t="s">
        <v>13</v>
      </c>
      <c r="M20" s="70">
        <f>'DADOS DINÂMICOS'!AM20</f>
        <v>0.13235294117647059</v>
      </c>
      <c r="N20" s="65" t="s">
        <v>13</v>
      </c>
      <c r="O20" s="71">
        <f>'DADOS DINÂMICOS'!AO20</f>
        <v>2.3255813953488372E-2</v>
      </c>
      <c r="P20" s="65" t="s">
        <v>13</v>
      </c>
      <c r="Q20" s="72">
        <f>('DADOS DINÂMICOS'!X20/'DADOS DINÂMICOS'!C20)*1000</f>
        <v>0.15567836849069822</v>
      </c>
    </row>
    <row r="21" spans="1:17" ht="19.5" customHeight="1" x14ac:dyDescent="0.25">
      <c r="A21" s="64">
        <v>19</v>
      </c>
      <c r="B21" s="65" t="s">
        <v>14</v>
      </c>
      <c r="C21" s="67">
        <f>'DADOS DINÂMICOS'!AW21</f>
        <v>0.24564059961859946</v>
      </c>
      <c r="D21" s="65" t="s">
        <v>14</v>
      </c>
      <c r="E21" s="67">
        <f>'DADOS DINÂMICOS'!AX21</f>
        <v>0.7256123460285997</v>
      </c>
      <c r="F21" s="65" t="s">
        <v>14</v>
      </c>
      <c r="G21" s="67">
        <f>'DADOS DINÂMICOS'!AU21</f>
        <v>0.72527234665563012</v>
      </c>
      <c r="H21" s="65" t="s">
        <v>14</v>
      </c>
      <c r="I21" s="67">
        <f>'DADOS DINÂMICOS'!AV21</f>
        <v>1.2965607667637229</v>
      </c>
      <c r="J21" s="65" t="s">
        <v>14</v>
      </c>
      <c r="K21" s="69">
        <f>'DADOS DINÂMICOS'!AH21</f>
        <v>0.33868739205526771</v>
      </c>
      <c r="L21" s="65" t="s">
        <v>14</v>
      </c>
      <c r="M21" s="70">
        <f>'DADOS DINÂMICOS'!AM21</f>
        <v>0.55964391691394655</v>
      </c>
      <c r="N21" s="65" t="s">
        <v>14</v>
      </c>
      <c r="O21" s="71">
        <f>'DADOS DINÂMICOS'!AO21</f>
        <v>1.4278429372768995E-2</v>
      </c>
      <c r="P21" s="65" t="s">
        <v>14</v>
      </c>
      <c r="Q21" s="72">
        <f>('DADOS DINÂMICOS'!X21/'DADOS DINÂMICOS'!C21)*1000</f>
        <v>0.6032662558710733</v>
      </c>
    </row>
    <row r="22" spans="1:17" ht="19.5" customHeight="1" x14ac:dyDescent="0.25">
      <c r="A22" s="64">
        <v>20</v>
      </c>
      <c r="B22" s="65" t="s">
        <v>18</v>
      </c>
      <c r="C22" s="67">
        <f>'DADOS DINÂMICOS'!AW22</f>
        <v>5.7472444015681766E-2</v>
      </c>
      <c r="D22" s="65" t="s">
        <v>18</v>
      </c>
      <c r="E22" s="67">
        <f>'DADOS DINÂMICOS'!AX22</f>
        <v>8.1956878073382936E-2</v>
      </c>
      <c r="F22" s="65" t="s">
        <v>18</v>
      </c>
      <c r="G22" s="67">
        <f>'DADOS DINÂMICOS'!AU22</f>
        <v>0.46593731398427723</v>
      </c>
      <c r="H22" s="65" t="s">
        <v>18</v>
      </c>
      <c r="I22" s="67">
        <f>'DADOS DINÂMICOS'!AV22</f>
        <v>0.43184970369436387</v>
      </c>
      <c r="J22" s="65" t="s">
        <v>18</v>
      </c>
      <c r="K22" s="69">
        <f>'DADOS DINÂMICOS'!AH22</f>
        <v>0.12334801762114538</v>
      </c>
      <c r="L22" s="65" t="s">
        <v>18</v>
      </c>
      <c r="M22" s="70">
        <f>'DADOS DINÂMICOS'!AM22</f>
        <v>0.18978102189781021</v>
      </c>
      <c r="N22" s="65" t="s">
        <v>18</v>
      </c>
      <c r="O22" s="71">
        <f>'DADOS DINÂMICOS'!AO22</f>
        <v>2.6785714285714284E-2</v>
      </c>
      <c r="P22" s="65" t="s">
        <v>18</v>
      </c>
      <c r="Q22" s="72">
        <f>('DADOS DINÂMICOS'!X22/'DADOS DINÂMICOS'!C22)*1000</f>
        <v>0.26478375992939102</v>
      </c>
    </row>
    <row r="23" spans="1:17" ht="19.5" customHeight="1" x14ac:dyDescent="0.25">
      <c r="A23" s="64">
        <v>21</v>
      </c>
      <c r="B23" s="65" t="s">
        <v>17</v>
      </c>
      <c r="C23" s="67">
        <f>'DADOS DINÂMICOS'!AW23</f>
        <v>7.3127255430405755E-2</v>
      </c>
      <c r="D23" s="65" t="s">
        <v>17</v>
      </c>
      <c r="E23" s="67">
        <f>'DADOS DINÂMICOS'!AX23</f>
        <v>0.15221858588933707</v>
      </c>
      <c r="F23" s="65" t="s">
        <v>17</v>
      </c>
      <c r="G23" s="67">
        <f>'DADOS DINÂMICOS'!AU23</f>
        <v>0.30503357928152675</v>
      </c>
      <c r="H23" s="65" t="s">
        <v>17</v>
      </c>
      <c r="I23" s="67">
        <f>'DADOS DINÂMICOS'!AV23</f>
        <v>0.4243920356588583</v>
      </c>
      <c r="J23" s="65" t="s">
        <v>17</v>
      </c>
      <c r="K23" s="69">
        <f>'DADOS DINÂMICOS'!AH23</f>
        <v>0.23973509933774834</v>
      </c>
      <c r="L23" s="65" t="s">
        <v>17</v>
      </c>
      <c r="M23" s="70">
        <f>'DADOS DINÂMICOS'!AM23</f>
        <v>0.35867446393762181</v>
      </c>
      <c r="N23" s="65" t="s">
        <v>17</v>
      </c>
      <c r="O23" s="71">
        <f>'DADOS DINÂMICOS'!AO23</f>
        <v>5.70902394106814E-2</v>
      </c>
      <c r="P23" s="65" t="s">
        <v>17</v>
      </c>
      <c r="Q23" s="72">
        <f>('DADOS DINÂMICOS'!X23/'DADOS DINÂMICOS'!C23)*1000</f>
        <v>0.71807463343448152</v>
      </c>
    </row>
    <row r="24" spans="1:17" ht="19.5" customHeight="1" x14ac:dyDescent="0.25">
      <c r="A24" s="64">
        <v>22</v>
      </c>
      <c r="B24" s="65" t="s">
        <v>15</v>
      </c>
      <c r="C24" s="67">
        <f>'DADOS DINÂMICOS'!AW24</f>
        <v>0.10179455314311889</v>
      </c>
      <c r="D24" s="65" t="s">
        <v>15</v>
      </c>
      <c r="E24" s="67">
        <f>'DADOS DINÂMICOS'!AX24</f>
        <v>0.30614105937833819</v>
      </c>
      <c r="F24" s="65" t="s">
        <v>15</v>
      </c>
      <c r="G24" s="67">
        <f>'DADOS DINÂMICOS'!AU24</f>
        <v>0.34249625692945213</v>
      </c>
      <c r="H24" s="65" t="s">
        <v>15</v>
      </c>
      <c r="I24" s="67">
        <f>'DADOS DINÂMICOS'!AV24</f>
        <v>0.7034730726140539</v>
      </c>
      <c r="J24" s="65" t="s">
        <v>15</v>
      </c>
      <c r="K24" s="69">
        <f>'DADOS DINÂMICOS'!AH24</f>
        <v>0.29721362229102166</v>
      </c>
      <c r="L24" s="65" t="s">
        <v>15</v>
      </c>
      <c r="M24" s="70">
        <f>'DADOS DINÂMICOS'!AM24</f>
        <v>0.43518518518518517</v>
      </c>
      <c r="N24" s="65" t="s">
        <v>15</v>
      </c>
      <c r="O24" s="71">
        <f>'DADOS DINÂMICOS'!AO24</f>
        <v>1.0416666666666666E-2</v>
      </c>
      <c r="P24" s="65" t="s">
        <v>15</v>
      </c>
      <c r="Q24" s="72">
        <f>('DADOS DINÂMICOS'!X24/'DADOS DINÂMICOS'!C24)*1000</f>
        <v>0.18238190771475468</v>
      </c>
    </row>
    <row r="25" spans="1:17" ht="19.5" customHeight="1" x14ac:dyDescent="0.25">
      <c r="A25" s="64">
        <v>23</v>
      </c>
      <c r="B25" s="65" t="s">
        <v>16</v>
      </c>
      <c r="C25" s="67">
        <f>'DADOS DINÂMICOS'!AW25</f>
        <v>7.0255251911473068E-2</v>
      </c>
      <c r="D25" s="65" t="s">
        <v>16</v>
      </c>
      <c r="E25" s="67">
        <f>'DADOS DINÂMICOS'!AX25</f>
        <v>0.14114172800903307</v>
      </c>
      <c r="F25" s="65" t="s">
        <v>16</v>
      </c>
      <c r="G25" s="67">
        <f>'DADOS DINÂMICOS'!AU25</f>
        <v>0.30885799425232502</v>
      </c>
      <c r="H25" s="65" t="s">
        <v>16</v>
      </c>
      <c r="I25" s="67">
        <f>'DADOS DINÂMICOS'!AV25</f>
        <v>0.31960458602045472</v>
      </c>
      <c r="J25" s="65" t="s">
        <v>16</v>
      </c>
      <c r="K25" s="69">
        <f>'DADOS DINÂMICOS'!AH25</f>
        <v>0.22746781115879827</v>
      </c>
      <c r="L25" s="65" t="s">
        <v>16</v>
      </c>
      <c r="M25" s="70">
        <f>'DADOS DINÂMICOS'!AM25</f>
        <v>0.44161358811040341</v>
      </c>
      <c r="N25" s="65" t="s">
        <v>16</v>
      </c>
      <c r="O25" s="71">
        <f>'DADOS DINÂMICOS'!AO25</f>
        <v>2.9874213836477988E-2</v>
      </c>
      <c r="P25" s="65" t="s">
        <v>16</v>
      </c>
      <c r="Q25" s="72">
        <f>('DADOS DINÂMICOS'!X25/'DADOS DINÂMICOS'!C25)*1000</f>
        <v>0.36099711202310381</v>
      </c>
    </row>
    <row r="26" spans="1:17" ht="19.5" customHeight="1" x14ac:dyDescent="0.25">
      <c r="B26" s="79" t="s">
        <v>26</v>
      </c>
      <c r="C26" s="67">
        <f>'DADOS DINÂMICOS'!AW26</f>
        <v>0.10528955393969817</v>
      </c>
      <c r="D26" s="79" t="s">
        <v>26</v>
      </c>
      <c r="E26" s="67">
        <f>'DADOS DINÂMICOS'!AX26</f>
        <v>0.20792171054525602</v>
      </c>
      <c r="F26" s="79" t="s">
        <v>26</v>
      </c>
      <c r="G26" s="67">
        <f>'DADOS DINÂMICOS'!AU26</f>
        <v>0.46999150798305711</v>
      </c>
      <c r="H26" s="79" t="s">
        <v>26</v>
      </c>
      <c r="I26" s="67">
        <f>'DADOS DINÂMICOS'!AV26</f>
        <v>0.59071091098498374</v>
      </c>
      <c r="J26" s="79" t="s">
        <v>26</v>
      </c>
      <c r="K26" s="69">
        <f>'DADOS DINÂMICOS'!AH26</f>
        <v>0.22402437523082605</v>
      </c>
      <c r="L26" s="79" t="s">
        <v>26</v>
      </c>
      <c r="M26" s="70">
        <f>'DADOS DINÂMICOS'!AM26</f>
        <v>0.35198555956678701</v>
      </c>
      <c r="N26" s="79" t="s">
        <v>26</v>
      </c>
      <c r="O26" s="71">
        <f>'DADOS DINÂMICOS'!AO26</f>
        <v>2.2667948894078856E-2</v>
      </c>
      <c r="P26" s="79" t="s">
        <v>26</v>
      </c>
      <c r="Q26" s="72">
        <f>('DADOS DINÂMICOS'!X26/'DADOS DINÂMICOS'!C26)*1000</f>
        <v>0.4105120951790952</v>
      </c>
    </row>
    <row r="27" spans="1:17" ht="19.5" customHeight="1" x14ac:dyDescent="0.25">
      <c r="B27" s="65" t="s">
        <v>90</v>
      </c>
      <c r="D27" s="65" t="s">
        <v>90</v>
      </c>
      <c r="F27" s="65" t="s">
        <v>90</v>
      </c>
      <c r="H27" s="65" t="s">
        <v>90</v>
      </c>
      <c r="J27" s="65" t="s">
        <v>90</v>
      </c>
      <c r="L27" s="65" t="s">
        <v>90</v>
      </c>
      <c r="N27" s="65" t="s">
        <v>90</v>
      </c>
      <c r="P27" s="65" t="s">
        <v>90</v>
      </c>
    </row>
    <row r="28" spans="1:17" ht="19.5" customHeight="1" x14ac:dyDescent="0.25">
      <c r="K28" s="70"/>
    </row>
    <row r="30" spans="1:17" ht="19.5" customHeight="1" x14ac:dyDescent="0.25">
      <c r="B30" s="80"/>
      <c r="D30" s="80"/>
      <c r="F30" s="80"/>
      <c r="H30" s="80"/>
      <c r="J30" s="80"/>
      <c r="L30" s="80"/>
      <c r="N30" s="80"/>
      <c r="P30" s="80"/>
    </row>
  </sheetData>
  <mergeCells count="8">
    <mergeCell ref="P1:Q1"/>
    <mergeCell ref="B1:C1"/>
    <mergeCell ref="D1:E1"/>
    <mergeCell ref="F1:G1"/>
    <mergeCell ref="H1:I1"/>
    <mergeCell ref="J1:K1"/>
    <mergeCell ref="L1:M1"/>
    <mergeCell ref="N1:O1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EA2B2-9887-4EFA-BC4B-66BB8C0228F0}">
  <dimension ref="A1:AM30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3" sqref="B3:B25"/>
    </sheetView>
  </sheetViews>
  <sheetFormatPr defaultRowHeight="19.5" customHeight="1" x14ac:dyDescent="0.25"/>
  <cols>
    <col min="1" max="1" width="4.85546875" style="64" customWidth="1"/>
    <col min="2" max="2" width="20.140625" style="65" customWidth="1"/>
    <col min="3" max="11" width="15.7109375" style="66" customWidth="1"/>
    <col min="12" max="18" width="18" style="66" customWidth="1"/>
    <col min="19" max="37" width="15.7109375" style="66" customWidth="1"/>
    <col min="38" max="16384" width="9.140625" style="66"/>
  </cols>
  <sheetData>
    <row r="1" spans="1:39" ht="19.5" customHeight="1" x14ac:dyDescent="0.25">
      <c r="L1" s="67">
        <f t="shared" ref="L1:Q1" si="0">MAX(C3:C25)</f>
        <v>0.24564059961859946</v>
      </c>
      <c r="M1" s="67">
        <f t="shared" si="0"/>
        <v>0.7256123460285997</v>
      </c>
      <c r="N1" s="67">
        <f t="shared" si="0"/>
        <v>1.202684626757093</v>
      </c>
      <c r="O1" s="67">
        <f t="shared" si="0"/>
        <v>1.2965607667637229</v>
      </c>
      <c r="P1" s="67">
        <f t="shared" si="0"/>
        <v>0.33868739205526771</v>
      </c>
      <c r="Q1" s="67">
        <f t="shared" si="0"/>
        <v>0.55964391691394655</v>
      </c>
      <c r="R1" s="67">
        <f>MAX(I3:J25)</f>
        <v>0.71807463343448152</v>
      </c>
      <c r="T1" s="68" t="s">
        <v>86</v>
      </c>
      <c r="U1" s="68"/>
      <c r="V1" s="68"/>
      <c r="W1" s="68"/>
      <c r="Y1" s="68" t="s">
        <v>87</v>
      </c>
      <c r="Z1" s="68"/>
      <c r="AA1" s="68"/>
      <c r="AB1" s="68"/>
      <c r="AD1" s="68" t="s">
        <v>94</v>
      </c>
      <c r="AE1" s="68"/>
      <c r="AF1" s="68"/>
      <c r="AG1" s="68"/>
      <c r="AI1" s="66" t="s">
        <v>95</v>
      </c>
      <c r="AJ1" s="66" t="s">
        <v>88</v>
      </c>
      <c r="AK1" s="66" t="s">
        <v>89</v>
      </c>
      <c r="AL1" s="66" t="s">
        <v>87</v>
      </c>
      <c r="AM1" s="66" t="s">
        <v>118</v>
      </c>
    </row>
    <row r="2" spans="1:39" s="33" customFormat="1" ht="33.75" customHeight="1" x14ac:dyDescent="0.25">
      <c r="A2" s="32"/>
      <c r="B2" s="32" t="s">
        <v>0</v>
      </c>
      <c r="C2" s="33" t="s">
        <v>62</v>
      </c>
      <c r="D2" s="33" t="s">
        <v>63</v>
      </c>
      <c r="E2" s="33" t="s">
        <v>64</v>
      </c>
      <c r="F2" s="33" t="s">
        <v>65</v>
      </c>
      <c r="G2" s="33" t="s">
        <v>66</v>
      </c>
      <c r="H2" s="33" t="s">
        <v>68</v>
      </c>
      <c r="I2" s="33" t="s">
        <v>69</v>
      </c>
      <c r="J2" s="33" t="s">
        <v>91</v>
      </c>
      <c r="L2" s="33" t="s">
        <v>62</v>
      </c>
      <c r="M2" s="33" t="s">
        <v>63</v>
      </c>
      <c r="N2" s="33" t="s">
        <v>70</v>
      </c>
      <c r="O2" s="33" t="s">
        <v>71</v>
      </c>
      <c r="P2" s="33" t="s">
        <v>66</v>
      </c>
      <c r="Q2" s="33" t="s">
        <v>68</v>
      </c>
      <c r="R2" s="33" t="s">
        <v>92</v>
      </c>
      <c r="T2" s="33" t="s">
        <v>82</v>
      </c>
      <c r="U2" s="33" t="s">
        <v>83</v>
      </c>
      <c r="V2" s="33" t="s">
        <v>84</v>
      </c>
      <c r="W2" s="33" t="s">
        <v>85</v>
      </c>
      <c r="Y2" s="33" t="s">
        <v>82</v>
      </c>
      <c r="Z2" s="33" t="s">
        <v>83</v>
      </c>
      <c r="AA2" s="33" t="s">
        <v>84</v>
      </c>
      <c r="AB2" s="33" t="s">
        <v>85</v>
      </c>
      <c r="AD2" s="33" t="s">
        <v>82</v>
      </c>
      <c r="AE2" s="33" t="s">
        <v>83</v>
      </c>
      <c r="AF2" s="33" t="s">
        <v>84</v>
      </c>
      <c r="AG2" s="33" t="s">
        <v>85</v>
      </c>
    </row>
    <row r="3" spans="1:39" ht="19.5" customHeight="1" x14ac:dyDescent="0.25">
      <c r="A3" s="64">
        <v>1</v>
      </c>
      <c r="B3" s="65" t="s">
        <v>1</v>
      </c>
      <c r="C3" s="67">
        <f>'DADOS DINÂMICOS'!AW3</f>
        <v>4.8642864091837719E-2</v>
      </c>
      <c r="D3" s="67">
        <f>'DADOS DINÂMICOS'!AX3</f>
        <v>6.6015315553208345E-2</v>
      </c>
      <c r="E3" s="67">
        <f>'DADOS DINÂMICOS'!AU3</f>
        <v>0.45871352068000465</v>
      </c>
      <c r="F3" s="67">
        <f>'DADOS DINÂMICOS'!AV3</f>
        <v>0.57329089822523038</v>
      </c>
      <c r="G3" s="69">
        <f>'DADOS DINÂMICOS'!AH3</f>
        <v>0.1060419235511714</v>
      </c>
      <c r="H3" s="70">
        <f>'DADOS DINÂMICOS'!AM3</f>
        <v>0.11515151515151516</v>
      </c>
      <c r="I3" s="71">
        <f>'DADOS DINÂMICOS'!AO3</f>
        <v>3.4883720930232558E-2</v>
      </c>
      <c r="J3" s="72">
        <f>('DADOS DINÂMICOS'!X3/'DADOS DINÂMICOS'!C3)*1000</f>
        <v>0.29185718455102633</v>
      </c>
      <c r="L3" s="73">
        <f t="shared" ref="L3:L26" si="1">C3/L$1</f>
        <v>0.19802452919983252</v>
      </c>
      <c r="M3" s="73">
        <f t="shared" ref="M3:M26" si="2">D3/M$1</f>
        <v>9.0978765610206944E-2</v>
      </c>
      <c r="N3" s="73">
        <f t="shared" ref="N3:N26" si="3">1-E3/N$1</f>
        <v>0.61859201450269197</v>
      </c>
      <c r="O3" s="73">
        <f t="shared" ref="O3:O26" si="4">1-F3/O$1</f>
        <v>0.5578372314502531</v>
      </c>
      <c r="P3" s="73">
        <f t="shared" ref="P3:Q5" si="5">G3/P$1</f>
        <v>0.31309675541115878</v>
      </c>
      <c r="Q3" s="73">
        <f t="shared" si="5"/>
        <v>0.20575853979883674</v>
      </c>
      <c r="R3" s="73">
        <f t="shared" ref="R3:R26" si="6">J3/R$1</f>
        <v>0.40644408110491476</v>
      </c>
      <c r="T3" s="74">
        <f>'DADOS DINÂMICOS'!L3</f>
        <v>46</v>
      </c>
      <c r="U3" s="66">
        <f>'DADOS DINÂMICOS'!J3</f>
        <v>41</v>
      </c>
      <c r="V3" s="66">
        <f>'DADOS DINÂMICOS'!H3</f>
        <v>29</v>
      </c>
      <c r="W3" s="66">
        <f>'DADOS DINÂMICOS'!F3</f>
        <v>49</v>
      </c>
      <c r="Y3" s="74">
        <f>'DADOS DINÂMICOS'!V3</f>
        <v>5</v>
      </c>
      <c r="Z3" s="74">
        <f>'DADOS DINÂMICOS'!T3</f>
        <v>2</v>
      </c>
      <c r="AA3" s="74">
        <f>'DADOS DINÂMICOS'!R3</f>
        <v>6</v>
      </c>
      <c r="AB3" s="74">
        <f>'DADOS DINÂMICOS'!P3</f>
        <v>6</v>
      </c>
      <c r="AD3" s="74">
        <f>'DADOS DINÂMICOS'!AF3</f>
        <v>0</v>
      </c>
      <c r="AE3" s="74">
        <f>'DADOS DINÂMICOS'!AD3</f>
        <v>0</v>
      </c>
      <c r="AF3" s="74">
        <f>'DADOS DINÂMICOS'!AB3</f>
        <v>0</v>
      </c>
      <c r="AG3" s="74">
        <f>'DADOS DINÂMICOS'!Z3</f>
        <v>0</v>
      </c>
    </row>
    <row r="4" spans="1:39" ht="19.5" customHeight="1" x14ac:dyDescent="0.25">
      <c r="A4" s="64">
        <v>2</v>
      </c>
      <c r="B4" s="65" t="s">
        <v>8</v>
      </c>
      <c r="C4" s="67">
        <f>'DADOS DINÂMICOS'!AW4</f>
        <v>9.8528822692435611E-2</v>
      </c>
      <c r="D4" s="67">
        <f>'DADOS DINÂMICOS'!AX4</f>
        <v>0.14602610761793758</v>
      </c>
      <c r="E4" s="67">
        <f>'DADOS DINÂMICOS'!AU4</f>
        <v>0.40261286390588052</v>
      </c>
      <c r="F4" s="67">
        <f>'DADOS DINÂMICOS'!AV4</f>
        <v>0.42684554534474056</v>
      </c>
      <c r="G4" s="69">
        <f>'DADOS DINÂMICOS'!AH4</f>
        <v>0.24472348383649478</v>
      </c>
      <c r="H4" s="70">
        <f>'DADOS DINÂMICOS'!AM4</f>
        <v>0.34210526315789475</v>
      </c>
      <c r="I4" s="71">
        <f>'DADOS DINÂMICOS'!AO4</f>
        <v>2.4017467248908297E-2</v>
      </c>
      <c r="J4" s="72">
        <f>('DADOS DINÂMICOS'!X4/'DADOS DINÂMICOS'!C4)*1000</f>
        <v>0.40702299679931919</v>
      </c>
      <c r="L4" s="73">
        <f t="shared" si="1"/>
        <v>0.40110968156493293</v>
      </c>
      <c r="M4" s="73">
        <f t="shared" si="2"/>
        <v>0.20124534597180355</v>
      </c>
      <c r="N4" s="73">
        <f t="shared" si="3"/>
        <v>0.66523820547080414</v>
      </c>
      <c r="O4" s="73">
        <f t="shared" si="4"/>
        <v>0.67078631693432522</v>
      </c>
      <c r="P4" s="73">
        <f t="shared" si="5"/>
        <v>0.72256449332651951</v>
      </c>
      <c r="Q4" s="73">
        <f t="shared" si="5"/>
        <v>0.61129095272646095</v>
      </c>
      <c r="R4" s="73">
        <f t="shared" si="6"/>
        <v>0.56682547725236798</v>
      </c>
      <c r="T4" s="74">
        <f>'DADOS DINÂMICOS'!L4</f>
        <v>177</v>
      </c>
      <c r="U4" s="66">
        <f>'DADOS DINÂMICOS'!J4</f>
        <v>127</v>
      </c>
      <c r="V4" s="66">
        <f>'DADOS DINÂMICOS'!H4</f>
        <v>185</v>
      </c>
      <c r="W4" s="66">
        <f>'DADOS DINÂMICOS'!F4</f>
        <v>157</v>
      </c>
      <c r="Y4" s="74">
        <f>'DADOS DINÂMICOS'!V4</f>
        <v>67</v>
      </c>
      <c r="Z4" s="74">
        <f>'DADOS DINÂMICOS'!T4</f>
        <v>50</v>
      </c>
      <c r="AA4" s="74">
        <f>'DADOS DINÂMICOS'!R4</f>
        <v>59</v>
      </c>
      <c r="AB4" s="74">
        <f>'DADOS DINÂMICOS'!P4</f>
        <v>45</v>
      </c>
      <c r="AD4" s="74">
        <f>'DADOS DINÂMICOS'!AF4</f>
        <v>1</v>
      </c>
      <c r="AE4" s="74">
        <f>'DADOS DINÂMICOS'!AD4</f>
        <v>2</v>
      </c>
      <c r="AF4" s="74">
        <f>'DADOS DINÂMICOS'!AB4</f>
        <v>1</v>
      </c>
      <c r="AG4" s="74">
        <f>'DADOS DINÂMICOS'!Z4</f>
        <v>2</v>
      </c>
    </row>
    <row r="5" spans="1:39" ht="19.5" customHeight="1" x14ac:dyDescent="0.25">
      <c r="A5" s="64">
        <v>3</v>
      </c>
      <c r="B5" s="75" t="s">
        <v>23</v>
      </c>
      <c r="C5" s="67">
        <f>'DADOS DINÂMICOS'!AW5</f>
        <v>6.9022004214943727E-2</v>
      </c>
      <c r="D5" s="67">
        <f>'DADOS DINÂMICOS'!AX5</f>
        <v>7.0665385267680486E-2</v>
      </c>
      <c r="E5" s="67">
        <f>'DADOS DINÂMICOS'!AU5</f>
        <v>0.45784596129246002</v>
      </c>
      <c r="F5" s="67">
        <f>'DADOS DINÂMICOS'!AV5</f>
        <v>0.4098592345525468</v>
      </c>
      <c r="G5" s="69">
        <f>'DADOS DINÂMICOS'!AH5</f>
        <v>0.15075376884422109</v>
      </c>
      <c r="H5" s="70">
        <f>'DADOS DINÂMICOS'!AM5</f>
        <v>0.17241379310344829</v>
      </c>
      <c r="I5" s="71">
        <f>'DADOS DINÂMICOS'!AO5</f>
        <v>3.3333333333333333E-2</v>
      </c>
      <c r="J5" s="72">
        <f>('DADOS DINÂMICOS'!X5/'DADOS DINÂMICOS'!C5)*1000</f>
        <v>0.39572615749901069</v>
      </c>
      <c r="L5" s="73">
        <f t="shared" si="1"/>
        <v>0.28098776961997574</v>
      </c>
      <c r="M5" s="73">
        <f t="shared" si="2"/>
        <v>9.7387242174756541E-2</v>
      </c>
      <c r="N5" s="73">
        <f t="shared" si="3"/>
        <v>0.61931336685745175</v>
      </c>
      <c r="O5" s="73">
        <f t="shared" si="4"/>
        <v>0.68388736952485862</v>
      </c>
      <c r="P5" s="73">
        <f t="shared" si="5"/>
        <v>0.4451118417175115</v>
      </c>
      <c r="Q5" s="73">
        <f t="shared" si="5"/>
        <v>0.3080776684828318</v>
      </c>
      <c r="R5" s="73">
        <f t="shared" si="6"/>
        <v>0.55109335307708995</v>
      </c>
      <c r="T5" s="74">
        <f>'DADOS DINÂMICOS'!L5</f>
        <v>10</v>
      </c>
      <c r="U5" s="66">
        <f>'DADOS DINÂMICOS'!J5</f>
        <v>10</v>
      </c>
      <c r="V5" s="66">
        <f>'DADOS DINÂMICOS'!H5</f>
        <v>9</v>
      </c>
      <c r="W5" s="66">
        <f>'DADOS DINÂMICOS'!F5</f>
        <v>0</v>
      </c>
      <c r="Y5" s="74">
        <f>'DADOS DINÂMICOS'!V5</f>
        <v>2</v>
      </c>
      <c r="Z5" s="74">
        <f>'DADOS DINÂMICOS'!T5</f>
        <v>1</v>
      </c>
      <c r="AA5" s="74">
        <f>'DADOS DINÂMICOS'!R5</f>
        <v>2</v>
      </c>
      <c r="AB5" s="74">
        <f>'DADOS DINÂMICOS'!P5</f>
        <v>0</v>
      </c>
      <c r="AD5" s="74">
        <f>'DADOS DINÂMICOS'!AF5</f>
        <v>0</v>
      </c>
      <c r="AE5" s="74">
        <f>'DADOS DINÂMICOS'!AD5</f>
        <v>0</v>
      </c>
      <c r="AF5" s="74">
        <f>'DADOS DINÂMICOS'!AB5</f>
        <v>0</v>
      </c>
      <c r="AG5" s="74">
        <f>'DADOS DINÂMICOS'!Z5</f>
        <v>0</v>
      </c>
    </row>
    <row r="6" spans="1:39" ht="19.5" customHeight="1" x14ac:dyDescent="0.25">
      <c r="A6" s="64">
        <v>4</v>
      </c>
      <c r="B6" s="76" t="s">
        <v>2</v>
      </c>
      <c r="C6" s="67">
        <f>'DADOS DINÂMICOS'!AW6</f>
        <v>0.17948792579872128</v>
      </c>
      <c r="D6" s="67">
        <f>'DADOS DINÂMICOS'!AX6</f>
        <v>0.34269026759640026</v>
      </c>
      <c r="E6" s="67">
        <f>'DADOS DINÂMICOS'!AU6</f>
        <v>0</v>
      </c>
      <c r="F6" s="67">
        <f>'DADOS DINÂMICOS'!AV6</f>
        <v>0</v>
      </c>
      <c r="G6" s="77" t="s">
        <v>24</v>
      </c>
      <c r="H6" s="77" t="s">
        <v>24</v>
      </c>
      <c r="I6" s="71">
        <f>'DADOS DINÂMICOS'!AO6</f>
        <v>1.3513513513513514E-2</v>
      </c>
      <c r="J6" s="72">
        <f>('DADOS DINÂMICOS'!X6/'DADOS DINÂMICOS'!C6)*1000</f>
        <v>0.41718815185648728</v>
      </c>
      <c r="L6" s="73">
        <f t="shared" si="1"/>
        <v>0.73069324076479247</v>
      </c>
      <c r="M6" s="73">
        <f t="shared" si="2"/>
        <v>0.47227733854309761</v>
      </c>
      <c r="N6" s="73">
        <f t="shared" si="3"/>
        <v>1</v>
      </c>
      <c r="O6" s="73">
        <f t="shared" si="4"/>
        <v>1</v>
      </c>
      <c r="P6" s="78">
        <v>1</v>
      </c>
      <c r="Q6" s="78">
        <v>1</v>
      </c>
      <c r="R6" s="73">
        <f t="shared" si="6"/>
        <v>0.58098160334827131</v>
      </c>
      <c r="T6" s="74">
        <f>'DADOS DINÂMICOS'!L6</f>
        <v>0</v>
      </c>
      <c r="U6" s="66">
        <f>'DADOS DINÂMICOS'!J6</f>
        <v>0</v>
      </c>
      <c r="V6" s="66">
        <f>'DADOS DINÂMICOS'!H6</f>
        <v>0</v>
      </c>
      <c r="W6" s="66">
        <f>'DADOS DINÂMICOS'!F6</f>
        <v>0</v>
      </c>
      <c r="Y6" s="74">
        <f>'DADOS DINÂMICOS'!V6</f>
        <v>12</v>
      </c>
      <c r="Z6" s="74">
        <f>'DADOS DINÂMICOS'!T6</f>
        <v>0</v>
      </c>
      <c r="AA6" s="74">
        <f>'DADOS DINÂMICOS'!R6</f>
        <v>11</v>
      </c>
      <c r="AB6" s="74">
        <f>'DADOS DINÂMICOS'!P6</f>
        <v>0</v>
      </c>
      <c r="AD6" s="74">
        <f>'DADOS DINÂMICOS'!AF6</f>
        <v>0</v>
      </c>
      <c r="AE6" s="74">
        <f>'DADOS DINÂMICOS'!AD6</f>
        <v>0</v>
      </c>
      <c r="AF6" s="74">
        <f>'DADOS DINÂMICOS'!AB6</f>
        <v>0</v>
      </c>
      <c r="AG6" s="74">
        <f>'DADOS DINÂMICOS'!Z6</f>
        <v>0</v>
      </c>
    </row>
    <row r="7" spans="1:39" ht="19.5" customHeight="1" x14ac:dyDescent="0.25">
      <c r="A7" s="64">
        <v>5</v>
      </c>
      <c r="B7" s="76" t="s">
        <v>3</v>
      </c>
      <c r="C7" s="67">
        <f>'DADOS DINÂMICOS'!AW7</f>
        <v>0.20924756920814461</v>
      </c>
      <c r="D7" s="67">
        <f>'DADOS DINÂMICOS'!AX7</f>
        <v>0.20421892268511846</v>
      </c>
      <c r="E7" s="67">
        <f>'DADOS DINÂMICOS'!AU7</f>
        <v>1.202684626757093</v>
      </c>
      <c r="F7" s="67">
        <f>'DADOS DINÂMICOS'!AV7</f>
        <v>1.0691461246456202</v>
      </c>
      <c r="G7" s="69">
        <f>'DADOS DINÂMICOS'!AH7</f>
        <v>0.17398373983739837</v>
      </c>
      <c r="H7" s="70">
        <f>'DADOS DINÂMICOS'!AM7</f>
        <v>0.19101123595505617</v>
      </c>
      <c r="I7" s="71">
        <f>'DADOS DINÂMICOS'!AO7</f>
        <v>0</v>
      </c>
      <c r="J7" s="72">
        <f>('DADOS DINÂMICOS'!X7/'DADOS DINÂMICOS'!C7)*1000</f>
        <v>0</v>
      </c>
      <c r="L7" s="73">
        <f t="shared" si="1"/>
        <v>0.85184440004233219</v>
      </c>
      <c r="M7" s="73">
        <f t="shared" si="2"/>
        <v>0.28144356115609598</v>
      </c>
      <c r="N7" s="73">
        <f t="shared" si="3"/>
        <v>0</v>
      </c>
      <c r="O7" s="73">
        <f t="shared" si="4"/>
        <v>0.17539836770299666</v>
      </c>
      <c r="P7" s="73">
        <f>G7/P$1</f>
        <v>0.5137000783572343</v>
      </c>
      <c r="Q7" s="73">
        <f>H7/Q$1</f>
        <v>0.34130851811693497</v>
      </c>
      <c r="R7" s="73">
        <f t="shared" si="6"/>
        <v>0</v>
      </c>
      <c r="T7" s="74">
        <f>'DADOS DINÂMICOS'!L7</f>
        <v>40</v>
      </c>
      <c r="U7" s="66">
        <f>'DADOS DINÂMICOS'!J7</f>
        <v>11</v>
      </c>
      <c r="V7" s="66">
        <f>'DADOS DINÂMICOS'!H7</f>
        <v>33</v>
      </c>
      <c r="W7" s="66">
        <f>'DADOS DINÂMICOS'!F7</f>
        <v>5</v>
      </c>
      <c r="Y7" s="74">
        <f>'DADOS DINÂMICOS'!V7</f>
        <v>12</v>
      </c>
      <c r="Z7" s="74">
        <f>'DADOS DINÂMICOS'!T7</f>
        <v>3</v>
      </c>
      <c r="AA7" s="74">
        <f>'DADOS DINÂMICOS'!R7</f>
        <v>2</v>
      </c>
      <c r="AB7" s="74">
        <f>'DADOS DINÂMICOS'!P7</f>
        <v>0</v>
      </c>
      <c r="AD7" s="74">
        <f>'DADOS DINÂMICOS'!AF7</f>
        <v>0</v>
      </c>
      <c r="AE7" s="74">
        <f>'DADOS DINÂMICOS'!AD7</f>
        <v>0</v>
      </c>
      <c r="AF7" s="74">
        <f>'DADOS DINÂMICOS'!AB7</f>
        <v>0</v>
      </c>
      <c r="AG7" s="74">
        <f>'DADOS DINÂMICOS'!Z7</f>
        <v>0</v>
      </c>
    </row>
    <row r="8" spans="1:39" ht="19.5" customHeight="1" x14ac:dyDescent="0.25">
      <c r="A8" s="64">
        <v>6</v>
      </c>
      <c r="B8" s="65" t="s">
        <v>4</v>
      </c>
      <c r="C8" s="67">
        <f>'DADOS DINÂMICOS'!AW8</f>
        <v>9.3113758906722632E-2</v>
      </c>
      <c r="D8" s="67">
        <f>'DADOS DINÂMICOS'!AX8</f>
        <v>0.11760429362584728</v>
      </c>
      <c r="E8" s="67">
        <f>'DADOS DINÂMICOS'!AU8</f>
        <v>0.38637858836060612</v>
      </c>
      <c r="F8" s="67">
        <f>'DADOS DINÂMICOS'!AV8</f>
        <v>0.42230632711099708</v>
      </c>
      <c r="G8" s="69">
        <f>'DADOS DINÂMICOS'!AH8</f>
        <v>0.240990990990991</v>
      </c>
      <c r="H8" s="70">
        <f>'DADOS DINÂMICOS'!AM8</f>
        <v>0.27848101265822783</v>
      </c>
      <c r="I8" s="71">
        <f>'DADOS DINÂMICOS'!AO8</f>
        <v>3.7383177570093455E-2</v>
      </c>
      <c r="J8" s="72">
        <f>('DADOS DINÂMICOS'!X8/'DADOS DINÂMICOS'!C8)*1000</f>
        <v>0.5987127675497681</v>
      </c>
      <c r="L8" s="73">
        <f t="shared" si="1"/>
        <v>0.37906502040500728</v>
      </c>
      <c r="M8" s="73">
        <f t="shared" si="2"/>
        <v>0.16207592700085061</v>
      </c>
      <c r="N8" s="73">
        <f t="shared" si="3"/>
        <v>0.67873657003296572</v>
      </c>
      <c r="O8" s="73">
        <f t="shared" si="4"/>
        <v>0.67428728530395554</v>
      </c>
      <c r="P8" s="73">
        <f>G8/P$1</f>
        <v>0.71154402745427736</v>
      </c>
      <c r="Q8" s="73">
        <f>H8/Q$1</f>
        <v>0.49760393035961181</v>
      </c>
      <c r="R8" s="73">
        <f t="shared" si="6"/>
        <v>0.83377512541583987</v>
      </c>
      <c r="T8" s="74">
        <f>'DADOS DINÂMICOS'!L8</f>
        <v>30</v>
      </c>
      <c r="U8" s="66">
        <f>'DADOS DINÂMICOS'!J8</f>
        <v>30</v>
      </c>
      <c r="V8" s="66">
        <f>'DADOS DINÂMICOS'!H8</f>
        <v>7</v>
      </c>
      <c r="W8" s="66">
        <f>'DADOS DINÂMICOS'!F8</f>
        <v>12</v>
      </c>
      <c r="Y8" s="74">
        <f>'DADOS DINÂMICOS'!V8</f>
        <v>3</v>
      </c>
      <c r="Z8" s="74">
        <f>'DADOS DINÂMICOS'!T8</f>
        <v>6</v>
      </c>
      <c r="AA8" s="74">
        <f>'DADOS DINÂMICOS'!R8</f>
        <v>6</v>
      </c>
      <c r="AB8" s="74">
        <f>'DADOS DINÂMICOS'!P8</f>
        <v>7</v>
      </c>
      <c r="AD8" s="74">
        <f>'DADOS DINÂMICOS'!AF8</f>
        <v>0</v>
      </c>
      <c r="AE8" s="74">
        <f>'DADOS DINÂMICOS'!AD8</f>
        <v>0</v>
      </c>
      <c r="AF8" s="74">
        <f>'DADOS DINÂMICOS'!AB8</f>
        <v>0</v>
      </c>
      <c r="AG8" s="74">
        <f>'DADOS DINÂMICOS'!Z8</f>
        <v>0</v>
      </c>
    </row>
    <row r="9" spans="1:39" ht="19.5" customHeight="1" x14ac:dyDescent="0.25">
      <c r="A9" s="64">
        <v>7</v>
      </c>
      <c r="B9" s="76" t="s">
        <v>22</v>
      </c>
      <c r="C9" s="67">
        <f>'DADOS DINÂMICOS'!AW9</f>
        <v>8.7637531171076422E-2</v>
      </c>
      <c r="D9" s="67">
        <f>'DADOS DINÂMICOS'!AX9</f>
        <v>0</v>
      </c>
      <c r="E9" s="67">
        <f>'DADOS DINÂMICOS'!AU9</f>
        <v>0.46009703864815121</v>
      </c>
      <c r="F9" s="67">
        <f>'DADOS DINÂMICOS'!AV9</f>
        <v>0.12235109871286644</v>
      </c>
      <c r="G9" s="69">
        <f>'DADOS DINÂMICOS'!AH9</f>
        <v>0.19047619047619047</v>
      </c>
      <c r="H9" s="70">
        <f>'DADOS DINÂMICOS'!AM9</f>
        <v>0</v>
      </c>
      <c r="I9" s="71">
        <f>'DADOS DINÂMICOS'!AO9</f>
        <v>0</v>
      </c>
      <c r="J9" s="72">
        <f>('DADOS DINÂMICOS'!X9/'DADOS DINÂMICOS'!C9)*1000</f>
        <v>0</v>
      </c>
      <c r="L9" s="73">
        <f t="shared" si="1"/>
        <v>0.35677136152227773</v>
      </c>
      <c r="M9" s="73">
        <f t="shared" si="2"/>
        <v>0</v>
      </c>
      <c r="N9" s="73">
        <f t="shared" si="3"/>
        <v>0.61744165643095283</v>
      </c>
      <c r="O9" s="73">
        <f t="shared" si="4"/>
        <v>0.90563411924127513</v>
      </c>
      <c r="P9" s="73">
        <f t="shared" ref="P9:P26" si="7">G9/P$1</f>
        <v>0.56239527937641143</v>
      </c>
      <c r="Q9" s="78">
        <v>1</v>
      </c>
      <c r="R9" s="73">
        <f t="shared" si="6"/>
        <v>0</v>
      </c>
      <c r="T9" s="74">
        <f>'DADOS DINÂMICOS'!L9</f>
        <v>10</v>
      </c>
      <c r="U9" s="66">
        <f>'DADOS DINÂMICOS'!J9</f>
        <v>0</v>
      </c>
      <c r="V9" s="66">
        <f>'DADOS DINÂMICOS'!H9</f>
        <v>0</v>
      </c>
      <c r="W9" s="66">
        <f>'DADOS DINÂMICOS'!F9</f>
        <v>0</v>
      </c>
      <c r="Y9" s="74">
        <f>'DADOS DINÂMICOS'!V9</f>
        <v>0</v>
      </c>
      <c r="Z9" s="74">
        <f>'DADOS DINÂMICOS'!T9</f>
        <v>0</v>
      </c>
      <c r="AA9" s="74">
        <f>'DADOS DINÂMICOS'!R9</f>
        <v>0</v>
      </c>
      <c r="AB9" s="74">
        <f>'DADOS DINÂMICOS'!P9</f>
        <v>0</v>
      </c>
      <c r="AD9" s="74">
        <f>'DADOS DINÂMICOS'!AF9</f>
        <v>0</v>
      </c>
      <c r="AE9" s="74">
        <f>'DADOS DINÂMICOS'!AD9</f>
        <v>0</v>
      </c>
      <c r="AF9" s="74">
        <f>'DADOS DINÂMICOS'!AB9</f>
        <v>0</v>
      </c>
      <c r="AG9" s="74">
        <f>'DADOS DINÂMICOS'!Z9</f>
        <v>0</v>
      </c>
    </row>
    <row r="10" spans="1:39" ht="19.5" customHeight="1" x14ac:dyDescent="0.25">
      <c r="A10" s="64">
        <v>8</v>
      </c>
      <c r="B10" s="65" t="s">
        <v>5</v>
      </c>
      <c r="C10" s="67">
        <f>'DADOS DINÂMICOS'!AW10</f>
        <v>7.9129371383941868E-2</v>
      </c>
      <c r="D10" s="67">
        <f>'DADOS DINÂMICOS'!AX10</f>
        <v>8.8378258948298719E-2</v>
      </c>
      <c r="E10" s="67">
        <f>'DADOS DINÂMICOS'!AU10</f>
        <v>0.3082962521452281</v>
      </c>
      <c r="F10" s="67">
        <f>'DADOS DINÂMICOS'!AV10</f>
        <v>0.36613850135723752</v>
      </c>
      <c r="G10" s="69">
        <f>'DADOS DINÂMICOS'!AH10</f>
        <v>0.25666666666666665</v>
      </c>
      <c r="H10" s="70">
        <f>'DADOS DINÂMICOS'!AM10</f>
        <v>0.2413793103448276</v>
      </c>
      <c r="I10" s="71">
        <f>'DADOS DINÂMICOS'!AO10</f>
        <v>1.948051948051948E-2</v>
      </c>
      <c r="J10" s="72">
        <f>('DADOS DINÂMICOS'!X10/'DADOS DINÂMICOS'!C10)*1000</f>
        <v>0.26513477684489617</v>
      </c>
      <c r="L10" s="73">
        <f t="shared" si="1"/>
        <v>0.32213474281859039</v>
      </c>
      <c r="M10" s="73">
        <f t="shared" si="2"/>
        <v>0.12179817423450418</v>
      </c>
      <c r="N10" s="73">
        <f t="shared" si="3"/>
        <v>0.74365993770410532</v>
      </c>
      <c r="O10" s="73">
        <f t="shared" si="4"/>
        <v>0.71760791260780121</v>
      </c>
      <c r="P10" s="73">
        <f t="shared" si="7"/>
        <v>0.75782763895971439</v>
      </c>
      <c r="Q10" s="73">
        <f t="shared" ref="Q10:Q26" si="8">H10/Q$1</f>
        <v>0.43130873587596452</v>
      </c>
      <c r="R10" s="73">
        <f t="shared" si="6"/>
        <v>0.36923011132809713</v>
      </c>
      <c r="T10" s="74">
        <f>'DADOS DINÂMICOS'!L10</f>
        <v>39</v>
      </c>
      <c r="U10" s="66">
        <f>'DADOS DINÂMICOS'!J10</f>
        <v>16</v>
      </c>
      <c r="V10" s="66">
        <f>'DADOS DINÂMICOS'!H10</f>
        <v>24</v>
      </c>
      <c r="W10" s="66">
        <f>'DADOS DINÂMICOS'!F10</f>
        <v>37</v>
      </c>
      <c r="Y10" s="74">
        <f>'DADOS DINÂMICOS'!V10</f>
        <v>4</v>
      </c>
      <c r="Z10" s="74">
        <f>'DADOS DINÂMICOS'!T10</f>
        <v>8</v>
      </c>
      <c r="AA10" s="74">
        <f>'DADOS DINÂMICOS'!R10</f>
        <v>10</v>
      </c>
      <c r="AB10" s="74">
        <f>'DADOS DINÂMICOS'!P10</f>
        <v>6</v>
      </c>
      <c r="AD10" s="74">
        <f>'DADOS DINÂMICOS'!AF10</f>
        <v>0</v>
      </c>
      <c r="AE10" s="74">
        <f>'DADOS DINÂMICOS'!AD10</f>
        <v>1</v>
      </c>
      <c r="AF10" s="74">
        <f>'DADOS DINÂMICOS'!AB10</f>
        <v>0</v>
      </c>
      <c r="AG10" s="74">
        <f>'DADOS DINÂMICOS'!Z10</f>
        <v>0</v>
      </c>
    </row>
    <row r="11" spans="1:39" ht="19.5" customHeight="1" x14ac:dyDescent="0.25">
      <c r="A11" s="64">
        <v>9</v>
      </c>
      <c r="B11" s="65" t="s">
        <v>6</v>
      </c>
      <c r="C11" s="67">
        <f>'DADOS DINÂMICOS'!AW11</f>
        <v>0.13141820935471427</v>
      </c>
      <c r="D11" s="67">
        <f>'DADOS DINÂMICOS'!AX11</f>
        <v>0.16730786109241977</v>
      </c>
      <c r="E11" s="67">
        <f>'DADOS DINÂMICOS'!AU11</f>
        <v>0.70531245088560701</v>
      </c>
      <c r="F11" s="67">
        <f>'DADOS DINÂMICOS'!AV11</f>
        <v>0.74785699657704563</v>
      </c>
      <c r="G11" s="69">
        <f>'DADOS DINÂMICOS'!AH11</f>
        <v>0.18632622916227051</v>
      </c>
      <c r="H11" s="70">
        <f>'DADOS DINÂMICOS'!AM11</f>
        <v>0.22371638141809291</v>
      </c>
      <c r="I11" s="71">
        <f>'DADOS DINÂMICOS'!AO11</f>
        <v>1.1325028312570781E-2</v>
      </c>
      <c r="J11" s="72">
        <f>('DADOS DINÂMICOS'!X11/'DADOS DINÂMICOS'!C11)*1000</f>
        <v>0.25599016997747287</v>
      </c>
      <c r="L11" s="73">
        <f t="shared" si="1"/>
        <v>0.53500198891699624</v>
      </c>
      <c r="M11" s="73">
        <f t="shared" si="2"/>
        <v>0.2305747166625875</v>
      </c>
      <c r="N11" s="73">
        <f t="shared" si="3"/>
        <v>0.41355162010559277</v>
      </c>
      <c r="O11" s="73">
        <f t="shared" si="4"/>
        <v>0.42319942439432889</v>
      </c>
      <c r="P11" s="73">
        <f t="shared" si="7"/>
        <v>0.550142206450559</v>
      </c>
      <c r="Q11" s="73">
        <f t="shared" si="8"/>
        <v>0.39974772289447147</v>
      </c>
      <c r="R11" s="73">
        <f t="shared" si="6"/>
        <v>0.35649521380959615</v>
      </c>
      <c r="T11" s="74">
        <f>'DADOS DINÂMICOS'!L11</f>
        <v>192</v>
      </c>
      <c r="U11" s="66">
        <f>'DADOS DINÂMICOS'!J11</f>
        <v>180</v>
      </c>
      <c r="V11" s="66">
        <f>'DADOS DINÂMICOS'!H11</f>
        <v>257</v>
      </c>
      <c r="W11" s="66">
        <f>'DADOS DINÂMICOS'!F11</f>
        <v>189</v>
      </c>
      <c r="Y11" s="74">
        <f>'DADOS DINÂMICOS'!V11</f>
        <v>63</v>
      </c>
      <c r="Z11" s="74">
        <f>'DADOS DINÂMICOS'!T11</f>
        <v>52</v>
      </c>
      <c r="AA11" s="74">
        <f>'DADOS DINÂMICOS'!R11</f>
        <v>37</v>
      </c>
      <c r="AB11" s="74">
        <f>'DADOS DINÂMICOS'!P11</f>
        <v>31</v>
      </c>
      <c r="AD11" s="74">
        <f>'DADOS DINÂMICOS'!AF11</f>
        <v>0</v>
      </c>
      <c r="AE11" s="74">
        <f>'DADOS DINÂMICOS'!AD11</f>
        <v>1</v>
      </c>
      <c r="AF11" s="74">
        <f>'DADOS DINÂMICOS'!AB11</f>
        <v>1</v>
      </c>
      <c r="AG11" s="74">
        <f>'DADOS DINÂMICOS'!Z11</f>
        <v>0</v>
      </c>
    </row>
    <row r="12" spans="1:39" ht="19.5" customHeight="1" x14ac:dyDescent="0.25">
      <c r="A12" s="64">
        <v>10</v>
      </c>
      <c r="B12" s="65" t="s">
        <v>21</v>
      </c>
      <c r="C12" s="67">
        <f>'DADOS DINÂMICOS'!AW12</f>
        <v>0.15378338511753445</v>
      </c>
      <c r="D12" s="67">
        <f>'DADOS DINÂMICOS'!AX12</f>
        <v>0.17672386093438724</v>
      </c>
      <c r="E12" s="67">
        <f>'DADOS DINÂMICOS'!AU12</f>
        <v>0.78147067131155257</v>
      </c>
      <c r="F12" s="67">
        <f>'DADOS DINÂMICOS'!AV12</f>
        <v>0.77758498811130394</v>
      </c>
      <c r="G12" s="69">
        <f>'DADOS DINÂMICOS'!AH12</f>
        <v>0.19678714859437751</v>
      </c>
      <c r="H12" s="70">
        <f>'DADOS DINÂMICOS'!AM12</f>
        <v>0.22727272727272727</v>
      </c>
      <c r="I12" s="71">
        <f>'DADOS DINÂMICOS'!AO12</f>
        <v>2.3809523809523808E-2</v>
      </c>
      <c r="J12" s="72">
        <f>('DADOS DINÂMICOS'!X12/'DADOS DINÂMICOS'!C12)*1000</f>
        <v>0.62977957714799826</v>
      </c>
      <c r="L12" s="73">
        <f t="shared" si="1"/>
        <v>0.62605035713278012</v>
      </c>
      <c r="M12" s="73">
        <f t="shared" si="2"/>
        <v>0.24355134239601506</v>
      </c>
      <c r="N12" s="73">
        <f t="shared" si="3"/>
        <v>0.35022810309074759</v>
      </c>
      <c r="O12" s="73">
        <f t="shared" si="4"/>
        <v>0.40027108019611535</v>
      </c>
      <c r="P12" s="73">
        <f t="shared" si="7"/>
        <v>0.58102885790996728</v>
      </c>
      <c r="Q12" s="73">
        <f t="shared" si="8"/>
        <v>0.40610238118191461</v>
      </c>
      <c r="R12" s="73">
        <f t="shared" si="6"/>
        <v>0.87703916532439452</v>
      </c>
      <c r="T12" s="74">
        <f>'DADOS DINÂMICOS'!L12</f>
        <v>82</v>
      </c>
      <c r="U12" s="66">
        <f>'DADOS DINÂMICOS'!J12</f>
        <v>50</v>
      </c>
      <c r="V12" s="66">
        <f>'DADOS DINÂMICOS'!H12</f>
        <v>58</v>
      </c>
      <c r="W12" s="66">
        <f>'DADOS DINÂMICOS'!F12</f>
        <v>52</v>
      </c>
      <c r="Y12" s="74">
        <f>'DADOS DINÂMICOS'!V12</f>
        <v>27</v>
      </c>
      <c r="Z12" s="74">
        <f>'DADOS DINÂMICOS'!T12</f>
        <v>9</v>
      </c>
      <c r="AA12" s="74">
        <f>'DADOS DINÂMICOS'!R12</f>
        <v>12</v>
      </c>
      <c r="AB12" s="74">
        <f>'DADOS DINÂMICOS'!P12</f>
        <v>7</v>
      </c>
      <c r="AD12" s="74">
        <f>'DADOS DINÂMICOS'!AF12</f>
        <v>0</v>
      </c>
      <c r="AE12" s="74">
        <f>'DADOS DINÂMICOS'!AD12</f>
        <v>0</v>
      </c>
      <c r="AF12" s="74">
        <f>'DADOS DINÂMICOS'!AB12</f>
        <v>0</v>
      </c>
      <c r="AG12" s="74">
        <f>'DADOS DINÂMICOS'!Z12</f>
        <v>0</v>
      </c>
    </row>
    <row r="13" spans="1:39" ht="19.5" customHeight="1" x14ac:dyDescent="0.25">
      <c r="A13" s="64">
        <v>11</v>
      </c>
      <c r="B13" s="65" t="s">
        <v>20</v>
      </c>
      <c r="C13" s="67">
        <f>'DADOS DINÂMICOS'!AW13</f>
        <v>0.13941289743567403</v>
      </c>
      <c r="D13" s="67">
        <f>'DADOS DINÂMICOS'!AX13</f>
        <v>0.30776641866937859</v>
      </c>
      <c r="E13" s="67">
        <f>'DADOS DINÂMICOS'!AU13</f>
        <v>0.65131963020728956</v>
      </c>
      <c r="F13" s="67">
        <f>'DADOS DINÂMICOS'!AV13</f>
        <v>0.89653695873253747</v>
      </c>
      <c r="G13" s="69">
        <f>'DADOS DINÂMICOS'!AH13</f>
        <v>0.21404682274247491</v>
      </c>
      <c r="H13" s="70">
        <f>'DADOS DINÂMICOS'!AM13</f>
        <v>0.34328358208955223</v>
      </c>
      <c r="I13" s="71">
        <f>'DADOS DINÂMICOS'!AO13</f>
        <v>1.5625E-2</v>
      </c>
      <c r="J13" s="72">
        <f>('DADOS DINÂMICOS'!X13/'DADOS DINÂMICOS'!C13)*1000</f>
        <v>0.37467216185837393</v>
      </c>
      <c r="L13" s="73">
        <f t="shared" si="1"/>
        <v>0.56754827032720667</v>
      </c>
      <c r="M13" s="73">
        <f t="shared" si="2"/>
        <v>0.42414716391450169</v>
      </c>
      <c r="N13" s="73">
        <f t="shared" si="3"/>
        <v>0.45844520191174187</v>
      </c>
      <c r="O13" s="73">
        <f t="shared" si="4"/>
        <v>0.30852684909606187</v>
      </c>
      <c r="P13" s="73">
        <f t="shared" si="7"/>
        <v>0.63198934404840879</v>
      </c>
      <c r="Q13" s="73">
        <f t="shared" si="8"/>
        <v>0.61339643247178743</v>
      </c>
      <c r="R13" s="73">
        <f t="shared" si="6"/>
        <v>0.52177328708347936</v>
      </c>
      <c r="T13" s="74">
        <f>'DADOS DINÂMICOS'!L13</f>
        <v>27</v>
      </c>
      <c r="U13" s="66">
        <f>'DADOS DINÂMICOS'!J13</f>
        <v>16</v>
      </c>
      <c r="V13" s="66">
        <f>'DADOS DINÂMICOS'!H13</f>
        <v>15</v>
      </c>
      <c r="W13" s="66">
        <f>'DADOS DINÂMICOS'!F13</f>
        <v>9</v>
      </c>
      <c r="Y13" s="74">
        <f>'DADOS DINÂMICOS'!V13</f>
        <v>9</v>
      </c>
      <c r="Z13" s="74">
        <f>'DADOS DINÂMICOS'!T13</f>
        <v>7</v>
      </c>
      <c r="AA13" s="74">
        <f>'DADOS DINÂMICOS'!R13</f>
        <v>7</v>
      </c>
      <c r="AB13" s="74">
        <f>'DADOS DINÂMICOS'!P13</f>
        <v>0</v>
      </c>
      <c r="AD13" s="74">
        <f>'DADOS DINÂMICOS'!AF13</f>
        <v>0</v>
      </c>
      <c r="AE13" s="74">
        <f>'DADOS DINÂMICOS'!AD13</f>
        <v>0</v>
      </c>
      <c r="AF13" s="74">
        <f>'DADOS DINÂMICOS'!AB13</f>
        <v>0</v>
      </c>
      <c r="AG13" s="74">
        <f>'DADOS DINÂMICOS'!Z13</f>
        <v>0</v>
      </c>
    </row>
    <row r="14" spans="1:39" ht="19.5" customHeight="1" x14ac:dyDescent="0.25">
      <c r="A14" s="64">
        <v>12</v>
      </c>
      <c r="B14" s="65" t="s">
        <v>7</v>
      </c>
      <c r="C14" s="67">
        <f>'DADOS DINÂMICOS'!AW14</f>
        <v>4.2283298097251586E-2</v>
      </c>
      <c r="D14" s="67">
        <f>'DADOS DINÂMICOS'!AX14</f>
        <v>8.728975942090697E-2</v>
      </c>
      <c r="E14" s="67">
        <f>'DADOS DINÂMICOS'!AU14</f>
        <v>0.34658441063320972</v>
      </c>
      <c r="F14" s="67">
        <f>'DADOS DINÂMICOS'!AV14</f>
        <v>0.46412603789652973</v>
      </c>
      <c r="G14" s="69">
        <f>'DADOS DINÂMICOS'!AH14</f>
        <v>0.122</v>
      </c>
      <c r="H14" s="70">
        <f>'DADOS DINÂMICOS'!AM14</f>
        <v>0.18807339449541285</v>
      </c>
      <c r="I14" s="71">
        <f>'DADOS DINÂMICOS'!AO14</f>
        <v>4.9180327868852458E-2</v>
      </c>
      <c r="J14" s="72">
        <f>('DADOS DINÂMICOS'!X14/'DADOS DINÂMICOS'!C14)*1000</f>
        <v>0.35767511177347244</v>
      </c>
      <c r="L14" s="73">
        <f t="shared" si="1"/>
        <v>0.17213481062537664</v>
      </c>
      <c r="M14" s="73">
        <f t="shared" si="2"/>
        <v>0.12029806259314459</v>
      </c>
      <c r="N14" s="73">
        <f t="shared" si="3"/>
        <v>0.71182436116462511</v>
      </c>
      <c r="O14" s="73">
        <f t="shared" si="4"/>
        <v>0.64203294608781791</v>
      </c>
      <c r="P14" s="73">
        <f t="shared" si="7"/>
        <v>0.3602141764405915</v>
      </c>
      <c r="Q14" s="73">
        <f t="shared" si="8"/>
        <v>0.3360590347028321</v>
      </c>
      <c r="R14" s="73">
        <f t="shared" si="6"/>
        <v>0.49810297581847024</v>
      </c>
      <c r="T14" s="74">
        <f>'DADOS DINÂMICOS'!L14</f>
        <v>57</v>
      </c>
      <c r="U14" s="66">
        <f>'DADOS DINÂMICOS'!J14</f>
        <v>28</v>
      </c>
      <c r="V14" s="66">
        <f>'DADOS DINÂMICOS'!H14</f>
        <v>69</v>
      </c>
      <c r="W14" s="66">
        <f>'DADOS DINÂMICOS'!F14</f>
        <v>64</v>
      </c>
      <c r="Y14" s="74">
        <f>'DADOS DINÂMICOS'!V14</f>
        <v>11</v>
      </c>
      <c r="Z14" s="74">
        <f>'DADOS DINÂMICOS'!T14</f>
        <v>5</v>
      </c>
      <c r="AA14" s="74">
        <f>'DADOS DINÂMICOS'!R14</f>
        <v>15</v>
      </c>
      <c r="AB14" s="74">
        <f>'DADOS DINÂMICOS'!P14</f>
        <v>10</v>
      </c>
      <c r="AD14" s="74">
        <f>'DADOS DINÂMICOS'!AF14</f>
        <v>1</v>
      </c>
      <c r="AE14" s="74">
        <f>'DADOS DINÂMICOS'!AD14</f>
        <v>0</v>
      </c>
      <c r="AF14" s="74">
        <f>'DADOS DINÂMICOS'!AB14</f>
        <v>0</v>
      </c>
      <c r="AG14" s="74">
        <f>'DADOS DINÂMICOS'!Z14</f>
        <v>0</v>
      </c>
    </row>
    <row r="15" spans="1:39" ht="19.5" customHeight="1" x14ac:dyDescent="0.25">
      <c r="A15" s="64">
        <v>13</v>
      </c>
      <c r="B15" s="65" t="s">
        <v>19</v>
      </c>
      <c r="C15" s="67">
        <f>'DADOS DINÂMICOS'!AW15</f>
        <v>0.11010202247700404</v>
      </c>
      <c r="D15" s="67">
        <f>'DADOS DINÂMICOS'!AX15</f>
        <v>0.17654489213355748</v>
      </c>
      <c r="E15" s="67">
        <f>'DADOS DINÂMICOS'!AU15</f>
        <v>0.60313240253947076</v>
      </c>
      <c r="F15" s="67">
        <f>'DADOS DINÂMICOS'!AV15</f>
        <v>0.8305069573606787</v>
      </c>
      <c r="G15" s="69">
        <f>'DADOS DINÂMICOS'!AH15</f>
        <v>0.18255033557046979</v>
      </c>
      <c r="H15" s="70">
        <f>'DADOS DINÂMICOS'!AM15</f>
        <v>0.21257485029940121</v>
      </c>
      <c r="I15" s="71">
        <f>'DADOS DINÂMICOS'!AO15</f>
        <v>1.1029411764705883E-2</v>
      </c>
      <c r="J15" s="72">
        <f>('DADOS DINÂMICOS'!X15/'DADOS DINÂMICOS'!C15)*1000</f>
        <v>0.20887001322843415</v>
      </c>
      <c r="L15" s="73">
        <f t="shared" si="1"/>
        <v>0.44822404214920875</v>
      </c>
      <c r="M15" s="73">
        <f t="shared" si="2"/>
        <v>0.24330469719791542</v>
      </c>
      <c r="N15" s="73">
        <f t="shared" si="3"/>
        <v>0.49851158888947389</v>
      </c>
      <c r="O15" s="73">
        <f t="shared" si="4"/>
        <v>0.35945388858737148</v>
      </c>
      <c r="P15" s="73">
        <f t="shared" si="7"/>
        <v>0.53899359661041313</v>
      </c>
      <c r="Q15" s="73">
        <f t="shared" si="8"/>
        <v>0.37983947269829382</v>
      </c>
      <c r="R15" s="73">
        <f t="shared" si="6"/>
        <v>0.29087507551886227</v>
      </c>
      <c r="T15" s="74">
        <f>'DADOS DINÂMICOS'!L15</f>
        <v>100</v>
      </c>
      <c r="U15" s="66">
        <f>'DADOS DINÂMICOS'!J15</f>
        <v>100</v>
      </c>
      <c r="V15" s="66">
        <f>'DADOS DINÂMICOS'!H15</f>
        <v>76</v>
      </c>
      <c r="W15" s="66">
        <f>'DADOS DINÂMICOS'!F15</f>
        <v>58</v>
      </c>
      <c r="Y15" s="74">
        <f>'DADOS DINÂMICOS'!V15</f>
        <v>33</v>
      </c>
      <c r="Z15" s="74">
        <f>'DADOS DINÂMICOS'!T15</f>
        <v>10</v>
      </c>
      <c r="AA15" s="74">
        <f>'DADOS DINÂMICOS'!R15</f>
        <v>13</v>
      </c>
      <c r="AB15" s="74">
        <f>'DADOS DINÂMICOS'!P15</f>
        <v>15</v>
      </c>
      <c r="AD15" s="74">
        <f>'DADOS DINÂMICOS'!AF15</f>
        <v>1</v>
      </c>
      <c r="AE15" s="74">
        <f>'DADOS DINÂMICOS'!AD15</f>
        <v>0</v>
      </c>
      <c r="AF15" s="74">
        <f>'DADOS DINÂMICOS'!AB15</f>
        <v>0</v>
      </c>
      <c r="AG15" s="74">
        <f>'DADOS DINÂMICOS'!Z15</f>
        <v>1</v>
      </c>
    </row>
    <row r="16" spans="1:39" ht="19.5" customHeight="1" x14ac:dyDescent="0.25">
      <c r="A16" s="64">
        <v>14</v>
      </c>
      <c r="B16" s="65" t="s">
        <v>9</v>
      </c>
      <c r="C16" s="67">
        <f>'DADOS DINÂMICOS'!AW16</f>
        <v>3.9349939007594537E-2</v>
      </c>
      <c r="D16" s="67">
        <f>'DADOS DINÂMICOS'!AX16</f>
        <v>2.266134880348078E-2</v>
      </c>
      <c r="E16" s="67">
        <f>'DADOS DINÂMICOS'!AU16</f>
        <v>0.28897611458702238</v>
      </c>
      <c r="F16" s="67">
        <f>'DADOS DINÂMICOS'!AV16</f>
        <v>0.36258158085569248</v>
      </c>
      <c r="G16" s="69">
        <f>'DADOS DINÂMICOS'!AH16</f>
        <v>0.13617021276595745</v>
      </c>
      <c r="H16" s="70">
        <f>'DADOS DINÂMICOS'!AM16</f>
        <v>6.25E-2</v>
      </c>
      <c r="I16" s="71">
        <f>'DADOS DINÂMICOS'!AO16</f>
        <v>0</v>
      </c>
      <c r="J16" s="72">
        <f>('DADOS DINÂMICOS'!X16/'DADOS DINÂMICOS'!C16)*1000</f>
        <v>0</v>
      </c>
      <c r="L16" s="73">
        <f t="shared" si="1"/>
        <v>0.16019314017590042</v>
      </c>
      <c r="M16" s="73">
        <f t="shared" si="2"/>
        <v>3.1230654946143369E-2</v>
      </c>
      <c r="N16" s="73">
        <f t="shared" si="3"/>
        <v>0.75972411373859927</v>
      </c>
      <c r="O16" s="73">
        <f t="shared" si="4"/>
        <v>0.7203512630104385</v>
      </c>
      <c r="P16" s="73">
        <f t="shared" si="7"/>
        <v>0.40205279546909412</v>
      </c>
      <c r="Q16" s="73">
        <f t="shared" si="8"/>
        <v>0.11167815482502652</v>
      </c>
      <c r="R16" s="73">
        <f t="shared" si="6"/>
        <v>0</v>
      </c>
      <c r="T16" s="74">
        <f>'DADOS DINÂMICOS'!L16</f>
        <v>3</v>
      </c>
      <c r="U16" s="66">
        <f>'DADOS DINÂMICOS'!J16</f>
        <v>23</v>
      </c>
      <c r="V16" s="66">
        <f>'DADOS DINÂMICOS'!H16</f>
        <v>11</v>
      </c>
      <c r="W16" s="66">
        <f>'DADOS DINÂMICOS'!F16</f>
        <v>11</v>
      </c>
      <c r="Y16" s="74">
        <f>'DADOS DINÂMICOS'!V16</f>
        <v>0</v>
      </c>
      <c r="Z16" s="74">
        <f>'DADOS DINÂMICOS'!T16</f>
        <v>1</v>
      </c>
      <c r="AA16" s="74">
        <f>'DADOS DINÂMICOS'!R16</f>
        <v>2</v>
      </c>
      <c r="AB16" s="74">
        <f>'DADOS DINÂMICOS'!P16</f>
        <v>0</v>
      </c>
      <c r="AD16" s="74">
        <f>'DADOS DINÂMICOS'!AF16</f>
        <v>0</v>
      </c>
      <c r="AE16" s="74">
        <f>'DADOS DINÂMICOS'!AD16</f>
        <v>0</v>
      </c>
      <c r="AF16" s="74">
        <f>'DADOS DINÂMICOS'!AB16</f>
        <v>0</v>
      </c>
      <c r="AG16" s="74">
        <f>'DADOS DINÂMICOS'!Z16</f>
        <v>0</v>
      </c>
    </row>
    <row r="17" spans="1:33" ht="19.5" customHeight="1" x14ac:dyDescent="0.25">
      <c r="A17" s="64">
        <v>15</v>
      </c>
      <c r="B17" s="65" t="s">
        <v>10</v>
      </c>
      <c r="C17" s="67">
        <f>'DADOS DINÂMICOS'!AW17</f>
        <v>6.8931903634591285E-2</v>
      </c>
      <c r="D17" s="67">
        <f>'DADOS DINÂMICOS'!AX17</f>
        <v>2.1385799828913598E-2</v>
      </c>
      <c r="E17" s="67">
        <f>'DADOS DINÂMICOS'!AU17</f>
        <v>0.33073388107505919</v>
      </c>
      <c r="F17" s="67">
        <f>'DADOS DINÂMICOS'!AV17</f>
        <v>0.16680923866552608</v>
      </c>
      <c r="G17" s="69">
        <f>'DADOS DINÂMICOS'!AH17</f>
        <v>0.20842105263157895</v>
      </c>
      <c r="H17" s="70">
        <f>'DADOS DINÂMICOS'!AM17</f>
        <v>0.12820512820512819</v>
      </c>
      <c r="I17" s="71">
        <f>'DADOS DINÂMICOS'!AO17</f>
        <v>2.0202020202020204E-2</v>
      </c>
      <c r="J17" s="72">
        <f>('DADOS DINÂMICOS'!X17/'DADOS DINÂMICOS'!C17)*1000</f>
        <v>0.23952095808383234</v>
      </c>
      <c r="L17" s="73">
        <f t="shared" si="1"/>
        <v>0.28062097121412449</v>
      </c>
      <c r="M17" s="73">
        <f t="shared" si="2"/>
        <v>2.9472761793486197E-2</v>
      </c>
      <c r="N17" s="73">
        <f t="shared" si="3"/>
        <v>0.72500365123411714</v>
      </c>
      <c r="O17" s="73">
        <f t="shared" si="4"/>
        <v>0.87134483555144904</v>
      </c>
      <c r="P17" s="73">
        <f t="shared" si="7"/>
        <v>0.61537883464397858</v>
      </c>
      <c r="Q17" s="73">
        <f t="shared" si="8"/>
        <v>0.22908339451287488</v>
      </c>
      <c r="R17" s="73">
        <f t="shared" si="6"/>
        <v>0.33355997682055244</v>
      </c>
      <c r="T17" s="74">
        <f>'DADOS DINÂMICOS'!L17</f>
        <v>13</v>
      </c>
      <c r="U17" s="66">
        <f>'DADOS DINÂMICOS'!J17</f>
        <v>7</v>
      </c>
      <c r="V17" s="66">
        <f>'DADOS DINÂMICOS'!H17</f>
        <v>6</v>
      </c>
      <c r="W17" s="66">
        <f>'DADOS DINÂMICOS'!F17</f>
        <v>13</v>
      </c>
      <c r="Y17" s="74">
        <f>'DADOS DINÂMICOS'!V17</f>
        <v>1</v>
      </c>
      <c r="Z17" s="74">
        <f>'DADOS DINÂMICOS'!T17</f>
        <v>0</v>
      </c>
      <c r="AA17" s="74">
        <f>'DADOS DINÂMICOS'!R17</f>
        <v>2</v>
      </c>
      <c r="AB17" s="74">
        <f>'DADOS DINÂMICOS'!P17</f>
        <v>2</v>
      </c>
      <c r="AD17" s="74">
        <f>'DADOS DINÂMICOS'!AF17</f>
        <v>1</v>
      </c>
      <c r="AE17" s="74">
        <f>'DADOS DINÂMICOS'!AD17</f>
        <v>0</v>
      </c>
      <c r="AF17" s="74">
        <f>'DADOS DINÂMICOS'!AB17</f>
        <v>0</v>
      </c>
      <c r="AG17" s="74">
        <f>'DADOS DINÂMICOS'!Z17</f>
        <v>0</v>
      </c>
    </row>
    <row r="18" spans="1:33" ht="19.5" customHeight="1" x14ac:dyDescent="0.25">
      <c r="A18" s="64">
        <v>16</v>
      </c>
      <c r="B18" s="65" t="s">
        <v>11</v>
      </c>
      <c r="C18" s="67">
        <f>'DADOS DINÂMICOS'!AW18</f>
        <v>6.5912274969182505E-2</v>
      </c>
      <c r="D18" s="67">
        <f>'DADOS DINÂMICOS'!AX18</f>
        <v>0.15506413624968771</v>
      </c>
      <c r="E18" s="67">
        <f>'DADOS DINÂMICOS'!AU18</f>
        <v>0.50906714497474992</v>
      </c>
      <c r="F18" s="67">
        <f>'DADOS DINÂMICOS'!AV18</f>
        <v>0.79685736683867314</v>
      </c>
      <c r="G18" s="69">
        <f>'DADOS DINÂMICOS'!AH18</f>
        <v>0.12947658402203857</v>
      </c>
      <c r="H18" s="70">
        <f>'DADOS DINÂMICOS'!AM18</f>
        <v>0.19459459459459461</v>
      </c>
      <c r="I18" s="71">
        <f>'DADOS DINÂMICOS'!AO18</f>
        <v>2.6595744680851064E-2</v>
      </c>
      <c r="J18" s="72">
        <f>('DADOS DINÂMICOS'!X18/'DADOS DINÂMICOS'!C18)*1000</f>
        <v>0.30151359826328167</v>
      </c>
      <c r="L18" s="73">
        <f t="shared" si="1"/>
        <v>0.26832809833359383</v>
      </c>
      <c r="M18" s="73">
        <f t="shared" si="2"/>
        <v>0.21370107206469158</v>
      </c>
      <c r="N18" s="73">
        <f t="shared" si="3"/>
        <v>0.57672432685250696</v>
      </c>
      <c r="O18" s="73">
        <f t="shared" si="4"/>
        <v>0.38540684920794965</v>
      </c>
      <c r="P18" s="73">
        <f t="shared" si="7"/>
        <v>0.38228935312983342</v>
      </c>
      <c r="Q18" s="73">
        <f t="shared" si="8"/>
        <v>0.34771144421197447</v>
      </c>
      <c r="R18" s="73">
        <f t="shared" si="6"/>
        <v>0.4198917274394881</v>
      </c>
      <c r="T18" s="74">
        <f>'DADOS DINÂMICOS'!L18</f>
        <v>37</v>
      </c>
      <c r="U18" s="66">
        <f>'DADOS DINÂMICOS'!J18</f>
        <v>82</v>
      </c>
      <c r="V18" s="66">
        <f>'DADOS DINÂMICOS'!H18</f>
        <v>163</v>
      </c>
      <c r="W18" s="66">
        <f>'DADOS DINÂMICOS'!F18</f>
        <v>88</v>
      </c>
      <c r="Y18" s="74">
        <f>'DADOS DINÂMICOS'!V18</f>
        <v>15</v>
      </c>
      <c r="Z18" s="74">
        <f>'DADOS DINÂMICOS'!T18</f>
        <v>21</v>
      </c>
      <c r="AA18" s="74">
        <f>'DADOS DINÂMICOS'!R18</f>
        <v>23</v>
      </c>
      <c r="AB18" s="74">
        <f>'DADOS DINÂMICOS'!P18</f>
        <v>13</v>
      </c>
      <c r="AD18" s="74">
        <f>'DADOS DINÂMICOS'!AF18</f>
        <v>1</v>
      </c>
      <c r="AE18" s="74">
        <f>'DADOS DINÂMICOS'!AD18</f>
        <v>0</v>
      </c>
      <c r="AF18" s="74">
        <f>'DADOS DINÂMICOS'!AB18</f>
        <v>0</v>
      </c>
      <c r="AG18" s="74">
        <f>'DADOS DINÂMICOS'!Z18</f>
        <v>0</v>
      </c>
    </row>
    <row r="19" spans="1:33" ht="19.5" customHeight="1" x14ac:dyDescent="0.25">
      <c r="A19" s="64">
        <v>17</v>
      </c>
      <c r="B19" s="65" t="s">
        <v>12</v>
      </c>
      <c r="C19" s="67">
        <f>'DADOS DINÂMICOS'!AW19</f>
        <v>9.3189147486691187E-2</v>
      </c>
      <c r="D19" s="67">
        <f>'DADOS DINÂMICOS'!AX19</f>
        <v>0.20718613602460451</v>
      </c>
      <c r="E19" s="67">
        <f>'DADOS DINÂMICOS'!AU19</f>
        <v>0.50991702418320839</v>
      </c>
      <c r="F19" s="67">
        <f>'DADOS DINÂMICOS'!AV19</f>
        <v>0.60774599900550652</v>
      </c>
      <c r="G19" s="69">
        <f>'DADOS DINÂMICOS'!AH19</f>
        <v>0.18275355218030379</v>
      </c>
      <c r="H19" s="70">
        <f>'DADOS DINÂMICOS'!AM19</f>
        <v>0.34090909090909088</v>
      </c>
      <c r="I19" s="71">
        <f>'DADOS DINÂMICOS'!AO19</f>
        <v>3.4852546916890083E-2</v>
      </c>
      <c r="J19" s="72">
        <f>('DADOS DINÂMICOS'!X19/'DADOS DINÂMICOS'!C19)*1000</f>
        <v>0.55863521120708182</v>
      </c>
      <c r="L19" s="73">
        <f t="shared" si="1"/>
        <v>0.37937192642984852</v>
      </c>
      <c r="M19" s="73">
        <f t="shared" si="2"/>
        <v>0.28553281536425007</v>
      </c>
      <c r="N19" s="73">
        <f t="shared" si="3"/>
        <v>0.57601767509231105</v>
      </c>
      <c r="O19" s="73">
        <f t="shared" si="4"/>
        <v>0.53126300395278092</v>
      </c>
      <c r="P19" s="73">
        <f t="shared" si="7"/>
        <v>0.53959360893623609</v>
      </c>
      <c r="Q19" s="73">
        <f t="shared" si="8"/>
        <v>0.60915357177287188</v>
      </c>
      <c r="R19" s="73">
        <f t="shared" si="6"/>
        <v>0.77796260332325573</v>
      </c>
      <c r="T19" s="74">
        <f>'DADOS DINÂMICOS'!L19</f>
        <v>96</v>
      </c>
      <c r="U19" s="66">
        <f>'DADOS DINÂMICOS'!J19</f>
        <v>74</v>
      </c>
      <c r="V19" s="66">
        <f>'DADOS DINÂMICOS'!H19</f>
        <v>118</v>
      </c>
      <c r="W19" s="66">
        <f>'DADOS DINÂMICOS'!F19</f>
        <v>108</v>
      </c>
      <c r="Y19" s="74">
        <f>'DADOS DINÂMICOS'!V19</f>
        <v>30</v>
      </c>
      <c r="Z19" s="74">
        <f>'DADOS DINÂMICOS'!T19</f>
        <v>35</v>
      </c>
      <c r="AA19" s="74">
        <f>'DADOS DINÂMICOS'!R19</f>
        <v>20</v>
      </c>
      <c r="AB19" s="74">
        <f>'DADOS DINÂMICOS'!P19</f>
        <v>50</v>
      </c>
      <c r="AD19" s="74">
        <f>'DADOS DINÂMICOS'!AF19</f>
        <v>1</v>
      </c>
      <c r="AE19" s="74">
        <f>'DADOS DINÂMICOS'!AD19</f>
        <v>1</v>
      </c>
      <c r="AF19" s="74">
        <f>'DADOS DINÂMICOS'!AB19</f>
        <v>2</v>
      </c>
      <c r="AG19" s="74">
        <f>'DADOS DINÂMICOS'!Z19</f>
        <v>0</v>
      </c>
    </row>
    <row r="20" spans="1:33" ht="19.5" customHeight="1" x14ac:dyDescent="0.25">
      <c r="A20" s="64">
        <v>18</v>
      </c>
      <c r="B20" s="65" t="s">
        <v>13</v>
      </c>
      <c r="C20" s="67">
        <f>'DADOS DINÂMICOS'!AW20</f>
        <v>3.8919592122674554E-2</v>
      </c>
      <c r="D20" s="67">
        <f>'DADOS DINÂMICOS'!AX20</f>
        <v>2.5019737793147926E-2</v>
      </c>
      <c r="E20" s="67">
        <f>'DADOS DINÂMICOS'!AU20</f>
        <v>0.24528394105220477</v>
      </c>
      <c r="F20" s="67">
        <f>'DADOS DINÂMICOS'!AV20</f>
        <v>0.18903801888156213</v>
      </c>
      <c r="G20" s="69">
        <f>'DADOS DINÂMICOS'!AH20</f>
        <v>0.15867158671586715</v>
      </c>
      <c r="H20" s="70">
        <f>'DADOS DINÂMICOS'!AM20</f>
        <v>0.13235294117647059</v>
      </c>
      <c r="I20" s="71">
        <f>'DADOS DINÂMICOS'!AO20</f>
        <v>2.3255813953488372E-2</v>
      </c>
      <c r="J20" s="72">
        <f>('DADOS DINÂMICOS'!X20/'DADOS DINÂMICOS'!C20)*1000</f>
        <v>0.15567836849069822</v>
      </c>
      <c r="L20" s="73">
        <f t="shared" si="1"/>
        <v>0.15844120305480491</v>
      </c>
      <c r="M20" s="73">
        <f t="shared" si="2"/>
        <v>3.4480860104000741E-2</v>
      </c>
      <c r="N20" s="73">
        <f t="shared" si="3"/>
        <v>0.79605298380375411</v>
      </c>
      <c r="O20" s="73">
        <f t="shared" si="4"/>
        <v>0.85420041719031037</v>
      </c>
      <c r="P20" s="73">
        <f t="shared" si="7"/>
        <v>0.46848979453588513</v>
      </c>
      <c r="Q20" s="73">
        <f t="shared" si="8"/>
        <v>0.23649491610005616</v>
      </c>
      <c r="R20" s="73">
        <f t="shared" si="6"/>
        <v>0.21679970471328813</v>
      </c>
      <c r="T20" s="74">
        <f>'DADOS DINÂMICOS'!L20</f>
        <v>24</v>
      </c>
      <c r="U20" s="66">
        <f>'DADOS DINÂMICOS'!J20</f>
        <v>16</v>
      </c>
      <c r="V20" s="66">
        <f>'DADOS DINÂMICOS'!H20</f>
        <v>10</v>
      </c>
      <c r="W20" s="66">
        <f>'DADOS DINÂMICOS'!F20</f>
        <v>18</v>
      </c>
      <c r="Y20" s="74">
        <f>'DADOS DINÂMICOS'!V20</f>
        <v>3</v>
      </c>
      <c r="Z20" s="74">
        <f>'DADOS DINÂMICOS'!T20</f>
        <v>4</v>
      </c>
      <c r="AA20" s="74">
        <f>'DADOS DINÂMICOS'!R20</f>
        <v>1</v>
      </c>
      <c r="AB20" s="74">
        <f>'DADOS DINÂMICOS'!P20</f>
        <v>1</v>
      </c>
      <c r="AD20" s="74">
        <f>'DADOS DINÂMICOS'!AF20</f>
        <v>0</v>
      </c>
      <c r="AE20" s="74">
        <f>'DADOS DINÂMICOS'!AD20</f>
        <v>1</v>
      </c>
      <c r="AF20" s="74">
        <f>'DADOS DINÂMICOS'!AB20</f>
        <v>1</v>
      </c>
      <c r="AG20" s="74">
        <f>'DADOS DINÂMICOS'!Z20</f>
        <v>0</v>
      </c>
    </row>
    <row r="21" spans="1:33" ht="19.5" customHeight="1" x14ac:dyDescent="0.25">
      <c r="A21" s="64">
        <v>19</v>
      </c>
      <c r="B21" s="65" t="s">
        <v>14</v>
      </c>
      <c r="C21" s="67">
        <f>'DADOS DINÂMICOS'!AW21</f>
        <v>0.24564059961859946</v>
      </c>
      <c r="D21" s="67">
        <f>'DADOS DINÂMICOS'!AX21</f>
        <v>0.7256123460285997</v>
      </c>
      <c r="E21" s="67">
        <f>'DADOS DINÂMICOS'!AU21</f>
        <v>0.72527234665563012</v>
      </c>
      <c r="F21" s="67">
        <f>'DADOS DINÂMICOS'!AV21</f>
        <v>1.2965607667637229</v>
      </c>
      <c r="G21" s="69">
        <f>'DADOS DINÂMICOS'!AH21</f>
        <v>0.33868739205526771</v>
      </c>
      <c r="H21" s="70">
        <f>'DADOS DINÂMICOS'!AM21</f>
        <v>0.55964391691394655</v>
      </c>
      <c r="I21" s="71">
        <f>'DADOS DINÂMICOS'!AO21</f>
        <v>1.4278429372768995E-2</v>
      </c>
      <c r="J21" s="72">
        <f>('DADOS DINÂMICOS'!X21/'DADOS DINÂMICOS'!C21)*1000</f>
        <v>0.6032662558710733</v>
      </c>
      <c r="L21" s="73">
        <f t="shared" si="1"/>
        <v>1</v>
      </c>
      <c r="M21" s="73">
        <f t="shared" si="2"/>
        <v>1</v>
      </c>
      <c r="N21" s="73">
        <f t="shared" si="3"/>
        <v>0.39695550228221732</v>
      </c>
      <c r="O21" s="73">
        <f t="shared" si="4"/>
        <v>0</v>
      </c>
      <c r="P21" s="73">
        <f t="shared" si="7"/>
        <v>1</v>
      </c>
      <c r="Q21" s="73">
        <f t="shared" si="8"/>
        <v>1</v>
      </c>
      <c r="R21" s="73">
        <f t="shared" si="6"/>
        <v>0.84011637200677758</v>
      </c>
      <c r="T21" s="74">
        <f>'DADOS DINÂMICOS'!L21</f>
        <v>379</v>
      </c>
      <c r="U21" s="66">
        <f>'DADOS DINÂMICOS'!J21</f>
        <v>409</v>
      </c>
      <c r="V21" s="66">
        <f>'DADOS DINÂMICOS'!H21</f>
        <v>461</v>
      </c>
      <c r="W21" s="66">
        <f>'DADOS DINÂMICOS'!F21</f>
        <v>436</v>
      </c>
      <c r="Y21" s="74">
        <f>'DADOS DINÂMICOS'!V21</f>
        <v>256</v>
      </c>
      <c r="Z21" s="74">
        <f>'DADOS DINÂMICOS'!T21</f>
        <v>223</v>
      </c>
      <c r="AA21" s="74">
        <f>'DADOS DINÂMICOS'!R21</f>
        <v>253</v>
      </c>
      <c r="AB21" s="74">
        <f>'DADOS DINÂMICOS'!P21</f>
        <v>211</v>
      </c>
      <c r="AD21" s="74">
        <f>'DADOS DINÂMICOS'!AF21</f>
        <v>5</v>
      </c>
      <c r="AE21" s="74">
        <f>'DADOS DINÂMICOS'!AD21</f>
        <v>1</v>
      </c>
      <c r="AF21" s="74">
        <f>'DADOS DINÂMICOS'!AB21</f>
        <v>2</v>
      </c>
      <c r="AG21" s="74">
        <f>'DADOS DINÂMICOS'!Z21</f>
        <v>1</v>
      </c>
    </row>
    <row r="22" spans="1:33" ht="19.5" customHeight="1" x14ac:dyDescent="0.25">
      <c r="A22" s="64">
        <v>20</v>
      </c>
      <c r="B22" s="65" t="s">
        <v>18</v>
      </c>
      <c r="C22" s="67">
        <f>'DADOS DINÂMICOS'!AW22</f>
        <v>5.7472444015681766E-2</v>
      </c>
      <c r="D22" s="67">
        <f>'DADOS DINÂMICOS'!AX22</f>
        <v>8.1956878073382936E-2</v>
      </c>
      <c r="E22" s="67">
        <f>'DADOS DINÂMICOS'!AU22</f>
        <v>0.46593731398427723</v>
      </c>
      <c r="F22" s="67">
        <f>'DADOS DINÂMICOS'!AV22</f>
        <v>0.43184970369436387</v>
      </c>
      <c r="G22" s="69">
        <f>'DADOS DINÂMICOS'!AH22</f>
        <v>0.12334801762114538</v>
      </c>
      <c r="H22" s="70">
        <f>'DADOS DINÂMICOS'!AM22</f>
        <v>0.18978102189781021</v>
      </c>
      <c r="I22" s="71">
        <f>'DADOS DINÂMICOS'!AO22</f>
        <v>2.6785714285714284E-2</v>
      </c>
      <c r="J22" s="72">
        <f>('DADOS DINÂMICOS'!X22/'DADOS DINÂMICOS'!C22)*1000</f>
        <v>0.26478375992939102</v>
      </c>
      <c r="L22" s="73">
        <f t="shared" si="1"/>
        <v>0.23396964551022068</v>
      </c>
      <c r="M22" s="73">
        <f t="shared" si="2"/>
        <v>0.11294857167459585</v>
      </c>
      <c r="N22" s="73">
        <f t="shared" si="3"/>
        <v>0.61258562417927798</v>
      </c>
      <c r="O22" s="73">
        <f t="shared" si="4"/>
        <v>0.66692675363586607</v>
      </c>
      <c r="P22" s="73">
        <f t="shared" si="7"/>
        <v>0.36419429986049551</v>
      </c>
      <c r="Q22" s="73">
        <f t="shared" si="8"/>
        <v>0.33911030954168636</v>
      </c>
      <c r="R22" s="73">
        <f t="shared" si="6"/>
        <v>0.36874128064231415</v>
      </c>
      <c r="T22" s="74">
        <f>'DADOS DINÂMICOS'!L22</f>
        <v>38</v>
      </c>
      <c r="U22" s="66">
        <f>'DADOS DINÂMICOS'!J22</f>
        <v>17</v>
      </c>
      <c r="V22" s="66">
        <f>'DADOS DINÂMICOS'!H22</f>
        <v>66</v>
      </c>
      <c r="W22" s="66">
        <f>'DADOS DINÂMICOS'!F22</f>
        <v>16</v>
      </c>
      <c r="Y22" s="74">
        <f>'DADOS DINÂMICOS'!V22</f>
        <v>11</v>
      </c>
      <c r="Z22" s="74">
        <f>'DADOS DINÂMICOS'!T22</f>
        <v>6</v>
      </c>
      <c r="AA22" s="74">
        <f>'DADOS DINÂMICOS'!R22</f>
        <v>4</v>
      </c>
      <c r="AB22" s="74">
        <f>'DADOS DINÂMICOS'!P22</f>
        <v>5</v>
      </c>
      <c r="AD22" s="74">
        <f>'DADOS DINÂMICOS'!AF22</f>
        <v>0</v>
      </c>
      <c r="AE22" s="74">
        <f>'DADOS DINÂMICOS'!AD22</f>
        <v>0</v>
      </c>
      <c r="AF22" s="74">
        <f>'DADOS DINÂMICOS'!AB22</f>
        <v>0</v>
      </c>
      <c r="AG22" s="74">
        <f>'DADOS DINÂMICOS'!Z22</f>
        <v>0</v>
      </c>
    </row>
    <row r="23" spans="1:33" ht="19.5" customHeight="1" x14ac:dyDescent="0.25">
      <c r="A23" s="64">
        <v>21</v>
      </c>
      <c r="B23" s="65" t="s">
        <v>17</v>
      </c>
      <c r="C23" s="67">
        <f>'DADOS DINÂMICOS'!AW23</f>
        <v>7.3127255430405755E-2</v>
      </c>
      <c r="D23" s="67">
        <f>'DADOS DINÂMICOS'!AX23</f>
        <v>0.15221858588933707</v>
      </c>
      <c r="E23" s="67">
        <f>'DADOS DINÂMICOS'!AU23</f>
        <v>0.30503357928152675</v>
      </c>
      <c r="F23" s="67">
        <f>'DADOS DINÂMICOS'!AV23</f>
        <v>0.4243920356588583</v>
      </c>
      <c r="G23" s="69">
        <f>'DADOS DINÂMICOS'!AH23</f>
        <v>0.23973509933774834</v>
      </c>
      <c r="H23" s="70">
        <f>'DADOS DINÂMICOS'!AM23</f>
        <v>0.35867446393762181</v>
      </c>
      <c r="I23" s="71">
        <f>'DADOS DINÂMICOS'!AO23</f>
        <v>5.70902394106814E-2</v>
      </c>
      <c r="J23" s="72">
        <f>('DADOS DINÂMICOS'!X23/'DADOS DINÂMICOS'!C23)*1000</f>
        <v>0.71807463343448152</v>
      </c>
      <c r="L23" s="73">
        <f t="shared" si="1"/>
        <v>0.29770019916882134</v>
      </c>
      <c r="M23" s="73">
        <f t="shared" si="2"/>
        <v>0.20977948724612444</v>
      </c>
      <c r="N23" s="73">
        <f t="shared" si="3"/>
        <v>0.74637276265514729</v>
      </c>
      <c r="O23" s="73">
        <f t="shared" si="4"/>
        <v>0.67267863833473773</v>
      </c>
      <c r="P23" s="73">
        <f t="shared" si="7"/>
        <v>0.70783591288401981</v>
      </c>
      <c r="Q23" s="73">
        <f t="shared" si="8"/>
        <v>0.6408976370465459</v>
      </c>
      <c r="R23" s="73">
        <f t="shared" si="6"/>
        <v>1</v>
      </c>
      <c r="T23" s="74">
        <f>'DADOS DINÂMICOS'!L23</f>
        <v>131</v>
      </c>
      <c r="U23" s="66">
        <f>'DADOS DINÂMICOS'!J23</f>
        <v>105</v>
      </c>
      <c r="V23" s="66">
        <f>'DADOS DINÂMICOS'!H23</f>
        <v>125</v>
      </c>
      <c r="W23" s="66">
        <f>'DADOS DINÂMICOS'!F23</f>
        <v>152</v>
      </c>
      <c r="Y23" s="74">
        <f>'DADOS DINÂMICOS'!V23</f>
        <v>57</v>
      </c>
      <c r="Z23" s="74">
        <f>'DADOS DINÂMICOS'!T23</f>
        <v>58</v>
      </c>
      <c r="AA23" s="74">
        <f>'DADOS DINÂMICOS'!R23</f>
        <v>37</v>
      </c>
      <c r="AB23" s="74">
        <f>'DADOS DINÂMICOS'!P23</f>
        <v>32</v>
      </c>
      <c r="AD23" s="74">
        <f>'DADOS DINÂMICOS'!AF23</f>
        <v>6</v>
      </c>
      <c r="AE23" s="74">
        <f>'DADOS DINÂMICOS'!AD23</f>
        <v>2</v>
      </c>
      <c r="AF23" s="74">
        <f>'DADOS DINÂMICOS'!AB23</f>
        <v>4</v>
      </c>
      <c r="AG23" s="74">
        <f>'DADOS DINÂMICOS'!Z23</f>
        <v>0</v>
      </c>
    </row>
    <row r="24" spans="1:33" ht="19.5" customHeight="1" x14ac:dyDescent="0.25">
      <c r="A24" s="64">
        <v>22</v>
      </c>
      <c r="B24" s="65" t="s">
        <v>15</v>
      </c>
      <c r="C24" s="67">
        <f>'DADOS DINÂMICOS'!AW24</f>
        <v>0.10179455314311889</v>
      </c>
      <c r="D24" s="67">
        <f>'DADOS DINÂMICOS'!AX24</f>
        <v>0.30614105937833819</v>
      </c>
      <c r="E24" s="67">
        <f>'DADOS DINÂMICOS'!AU24</f>
        <v>0.34249625692945213</v>
      </c>
      <c r="F24" s="67">
        <f>'DADOS DINÂMICOS'!AV24</f>
        <v>0.7034730726140539</v>
      </c>
      <c r="G24" s="69">
        <f>'DADOS DINÂMICOS'!AH24</f>
        <v>0.29721362229102166</v>
      </c>
      <c r="H24" s="70">
        <f>'DADOS DINÂMICOS'!AM24</f>
        <v>0.43518518518518517</v>
      </c>
      <c r="I24" s="71">
        <f>'DADOS DINÂMICOS'!AO24</f>
        <v>1.0416666666666666E-2</v>
      </c>
      <c r="J24" s="72">
        <f>('DADOS DINÂMICOS'!X24/'DADOS DINÂMICOS'!C24)*1000</f>
        <v>0.18238190771475468</v>
      </c>
      <c r="L24" s="73">
        <f t="shared" si="1"/>
        <v>0.41440443192685966</v>
      </c>
      <c r="M24" s="73">
        <f t="shared" si="2"/>
        <v>0.42190718095399077</v>
      </c>
      <c r="N24" s="73">
        <f t="shared" si="3"/>
        <v>0.715223551287127</v>
      </c>
      <c r="O24" s="73">
        <f t="shared" si="4"/>
        <v>0.45743146742751128</v>
      </c>
      <c r="P24" s="73">
        <f t="shared" si="7"/>
        <v>0.87754557524988031</v>
      </c>
      <c r="Q24" s="73">
        <f t="shared" si="8"/>
        <v>0.77761085581870315</v>
      </c>
      <c r="R24" s="73">
        <f t="shared" si="6"/>
        <v>0.25398739799850562</v>
      </c>
      <c r="T24" s="74">
        <f>'DADOS DINÂMICOS'!L24</f>
        <v>36</v>
      </c>
      <c r="U24" s="66">
        <f>'DADOS DINÂMICOS'!J24</f>
        <v>25</v>
      </c>
      <c r="V24" s="66">
        <f>'DADOS DINÂMICOS'!H24</f>
        <v>26</v>
      </c>
      <c r="W24" s="66">
        <f>'DADOS DINÂMICOS'!F24</f>
        <v>21</v>
      </c>
      <c r="Y24" s="74">
        <f>'DADOS DINÂMICOS'!V24</f>
        <v>21</v>
      </c>
      <c r="Z24" s="74">
        <f>'DADOS DINÂMICOS'!T24</f>
        <v>12</v>
      </c>
      <c r="AA24" s="74">
        <f>'DADOS DINÂMICOS'!R24</f>
        <v>14</v>
      </c>
      <c r="AB24" s="74">
        <f>'DADOS DINÂMICOS'!P24</f>
        <v>0</v>
      </c>
      <c r="AD24" s="74">
        <f>'DADOS DINÂMICOS'!AF24</f>
        <v>0</v>
      </c>
      <c r="AE24" s="74">
        <f>'DADOS DINÂMICOS'!AD24</f>
        <v>1</v>
      </c>
      <c r="AF24" s="74">
        <f>'DADOS DINÂMICOS'!AB24</f>
        <v>0</v>
      </c>
      <c r="AG24" s="74">
        <f>'DADOS DINÂMICOS'!Z24</f>
        <v>0</v>
      </c>
    </row>
    <row r="25" spans="1:33" ht="19.5" customHeight="1" x14ac:dyDescent="0.25">
      <c r="A25" s="64">
        <v>23</v>
      </c>
      <c r="B25" s="65" t="s">
        <v>16</v>
      </c>
      <c r="C25" s="67">
        <f>'DADOS DINÂMICOS'!AW25</f>
        <v>7.0255251911473068E-2</v>
      </c>
      <c r="D25" s="67">
        <f>'DADOS DINÂMICOS'!AX25</f>
        <v>0.14114172800903307</v>
      </c>
      <c r="E25" s="67">
        <f>'DADOS DINÂMICOS'!AU25</f>
        <v>0.30885799425232502</v>
      </c>
      <c r="F25" s="67">
        <f>'DADOS DINÂMICOS'!AV25</f>
        <v>0.31960458602045472</v>
      </c>
      <c r="G25" s="69">
        <f>'DADOS DINÂMICOS'!AH25</f>
        <v>0.22746781115879827</v>
      </c>
      <c r="H25" s="70">
        <f>'DADOS DINÂMICOS'!AM25</f>
        <v>0.44161358811040341</v>
      </c>
      <c r="I25" s="71">
        <f>'DADOS DINÂMICOS'!AO25</f>
        <v>2.9874213836477988E-2</v>
      </c>
      <c r="J25" s="72">
        <f>('DADOS DINÂMICOS'!X25/'DADOS DINÂMICOS'!C25)*1000</f>
        <v>0.36099711202310381</v>
      </c>
      <c r="L25" s="73">
        <f t="shared" si="1"/>
        <v>0.2860083065281423</v>
      </c>
      <c r="M25" s="73">
        <f t="shared" si="2"/>
        <v>0.1945139560834733</v>
      </c>
      <c r="N25" s="73">
        <f t="shared" si="3"/>
        <v>0.74319286421318398</v>
      </c>
      <c r="O25" s="73">
        <f t="shared" si="4"/>
        <v>0.75349818210356401</v>
      </c>
      <c r="P25" s="73">
        <f t="shared" si="7"/>
        <v>0.67161582183041402</v>
      </c>
      <c r="Q25" s="73">
        <f t="shared" si="8"/>
        <v>0.78909745065326597</v>
      </c>
      <c r="R25" s="73">
        <f t="shared" si="6"/>
        <v>0.50272923623062626</v>
      </c>
      <c r="T25" s="74">
        <f>'DADOS DINÂMICOS'!L25</f>
        <v>93</v>
      </c>
      <c r="U25" s="66">
        <f>'DADOS DINÂMICOS'!J25</f>
        <v>71</v>
      </c>
      <c r="V25" s="66">
        <f>'DADOS DINÂMICOS'!H25</f>
        <v>112</v>
      </c>
      <c r="W25" s="66">
        <f>'DADOS DINÂMICOS'!F25</f>
        <v>195</v>
      </c>
      <c r="Y25" s="74">
        <f>'DADOS DINÂMICOS'!V25</f>
        <v>59</v>
      </c>
      <c r="Z25" s="74">
        <f>'DADOS DINÂMICOS'!T25</f>
        <v>42</v>
      </c>
      <c r="AA25" s="74">
        <f>'DADOS DINÂMICOS'!R25</f>
        <v>56</v>
      </c>
      <c r="AB25" s="74">
        <f>'DADOS DINÂMICOS'!P25</f>
        <v>51</v>
      </c>
      <c r="AD25" s="74">
        <f>'DADOS DINÂMICOS'!AF25</f>
        <v>1</v>
      </c>
      <c r="AE25" s="74">
        <f>'DADOS DINÂMICOS'!AD25</f>
        <v>3</v>
      </c>
      <c r="AF25" s="74">
        <f>'DADOS DINÂMICOS'!AB25</f>
        <v>3</v>
      </c>
      <c r="AG25" s="74">
        <f>'DADOS DINÂMICOS'!Z25</f>
        <v>2</v>
      </c>
    </row>
    <row r="26" spans="1:33" ht="19.5" customHeight="1" x14ac:dyDescent="0.25">
      <c r="B26" s="79" t="s">
        <v>26</v>
      </c>
      <c r="C26" s="67">
        <f>'DADOS DINÂMICOS'!AW26</f>
        <v>0.10528955393969817</v>
      </c>
      <c r="D26" s="67">
        <f>'DADOS DINÂMICOS'!AX26</f>
        <v>0.20792171054525602</v>
      </c>
      <c r="E26" s="67">
        <f>'DADOS DINÂMICOS'!AU26</f>
        <v>0.46999150798305711</v>
      </c>
      <c r="F26" s="67">
        <f>'DADOS DINÂMICOS'!AV26</f>
        <v>0.59071091098498374</v>
      </c>
      <c r="G26" s="69">
        <f>'DADOS DINÂMICOS'!AH26</f>
        <v>0.22402437523082605</v>
      </c>
      <c r="H26" s="70">
        <f>'DADOS DINÂMICOS'!AM26</f>
        <v>0.35198555956678701</v>
      </c>
      <c r="I26" s="71">
        <f>'DADOS DINÂMICOS'!AO26</f>
        <v>2.2667948894078856E-2</v>
      </c>
      <c r="J26" s="72">
        <f>('DADOS DINÂMICOS'!X26/'DADOS DINÂMICOS'!C26)*1000</f>
        <v>0.4105120951790952</v>
      </c>
      <c r="L26" s="73">
        <f t="shared" si="1"/>
        <v>0.42863253917788369</v>
      </c>
      <c r="M26" s="73">
        <f t="shared" si="2"/>
        <v>0.28654654469875968</v>
      </c>
      <c r="N26" s="73">
        <f t="shared" si="3"/>
        <v>0.60921467064035095</v>
      </c>
      <c r="O26" s="73">
        <f t="shared" si="4"/>
        <v>0.54440167701555087</v>
      </c>
      <c r="P26" s="73">
        <f t="shared" si="7"/>
        <v>0.66144881824909885</v>
      </c>
      <c r="Q26" s="73">
        <f t="shared" si="8"/>
        <v>0.62894556507957178</v>
      </c>
      <c r="R26" s="73">
        <f t="shared" si="6"/>
        <v>0.57168444067666835</v>
      </c>
      <c r="T26" s="74">
        <f>'DADOS DINÂMICOS'!L26</f>
        <v>1660</v>
      </c>
      <c r="U26" s="66">
        <f>'DADOS DINÂMICOS'!J26</f>
        <v>1438</v>
      </c>
      <c r="V26" s="66">
        <f>'DADOS DINÂMICOS'!H26</f>
        <v>1860</v>
      </c>
      <c r="W26" s="66">
        <f>'DADOS DINÂMICOS'!F26</f>
        <v>1690</v>
      </c>
      <c r="Y26" s="74">
        <f>'DADOS DINÂMICOS'!V26</f>
        <v>701</v>
      </c>
      <c r="Z26" s="74">
        <f>'DADOS DINÂMICOS'!T26</f>
        <v>555</v>
      </c>
      <c r="AA26" s="74">
        <f>'DADOS DINÂMICOS'!R26</f>
        <v>592</v>
      </c>
      <c r="AB26" s="74">
        <f>'DADOS DINÂMICOS'!P26</f>
        <v>492</v>
      </c>
      <c r="AD26" s="74">
        <f>'DADOS DINÂMICOS'!AF26</f>
        <v>18</v>
      </c>
      <c r="AE26" s="74">
        <f>'DADOS DINÂMICOS'!AD26</f>
        <v>13</v>
      </c>
      <c r="AF26" s="74">
        <f>'DADOS DINÂMICOS'!AB26</f>
        <v>14</v>
      </c>
      <c r="AG26" s="74">
        <f>'DADOS DINÂMICOS'!Z26</f>
        <v>6</v>
      </c>
    </row>
    <row r="27" spans="1:33" ht="19.5" customHeight="1" x14ac:dyDescent="0.25">
      <c r="B27" s="65" t="s">
        <v>90</v>
      </c>
    </row>
    <row r="28" spans="1:33" ht="19.5" customHeight="1" x14ac:dyDescent="0.25">
      <c r="G28" s="70"/>
    </row>
    <row r="30" spans="1:33" ht="19.5" customHeight="1" x14ac:dyDescent="0.25">
      <c r="B30" s="80"/>
    </row>
  </sheetData>
  <mergeCells count="3">
    <mergeCell ref="T1:W1"/>
    <mergeCell ref="Y1:AB1"/>
    <mergeCell ref="AD1:AG1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54DBB-AAA6-4D62-A7C3-BF33908204FD}">
  <dimension ref="A1:AB20"/>
  <sheetViews>
    <sheetView topLeftCell="A19" zoomScale="84" zoomScaleNormal="84" workbookViewId="0">
      <selection activeCell="X22" sqref="X22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28" ht="54" customHeight="1" x14ac:dyDescent="0.25">
      <c r="A1" s="62" t="s">
        <v>26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41"/>
      <c r="Y1" s="42"/>
    </row>
    <row r="2" spans="1:28" s="36" customFormat="1" ht="21.75" x14ac:dyDescent="0.25">
      <c r="AA2" s="34" t="s">
        <v>75</v>
      </c>
      <c r="AB2" s="35">
        <f>DADOS!H26</f>
        <v>0.35198555956678701</v>
      </c>
    </row>
    <row r="3" spans="1:28" s="36" customFormat="1" ht="21.75" x14ac:dyDescent="0.25">
      <c r="AA3" s="34" t="s">
        <v>76</v>
      </c>
      <c r="AB3" s="35">
        <f>100%-AB2</f>
        <v>0.64801444043321299</v>
      </c>
    </row>
    <row r="4" spans="1:28" s="36" customFormat="1" ht="21.75" x14ac:dyDescent="0.25">
      <c r="AA4" s="34" t="s">
        <v>73</v>
      </c>
      <c r="AB4" s="35">
        <f>DADOS!G26</f>
        <v>0.22402437523082605</v>
      </c>
    </row>
    <row r="5" spans="1:28" s="36" customFormat="1" ht="21.75" x14ac:dyDescent="0.25">
      <c r="AA5" s="34" t="s">
        <v>74</v>
      </c>
      <c r="AB5" s="35">
        <f>100%-AB4</f>
        <v>0.77597562476917392</v>
      </c>
    </row>
    <row r="6" spans="1:28" s="36" customFormat="1" ht="21.75" x14ac:dyDescent="0.25">
      <c r="AA6" s="34" t="s">
        <v>77</v>
      </c>
      <c r="AB6" s="37">
        <f>'DADOS DINÂMICOS'!N26</f>
        <v>7279</v>
      </c>
    </row>
    <row r="7" spans="1:28" s="36" customFormat="1" ht="21.75" x14ac:dyDescent="0.25">
      <c r="AA7" s="34" t="s">
        <v>78</v>
      </c>
      <c r="AB7" s="37">
        <f>'DADOS DINÂMICOS'!D26</f>
        <v>32492</v>
      </c>
    </row>
    <row r="8" spans="1:28" s="36" customFormat="1" ht="21.75" x14ac:dyDescent="0.25">
      <c r="AA8" s="34" t="s">
        <v>79</v>
      </c>
      <c r="AB8" s="38">
        <f>'DADOS DINÂMICOS'!P26+'DADOS DINÂMICOS'!R26+'DADOS DINÂMICOS'!T26+'DADOS DINÂMICOS'!V26</f>
        <v>2340</v>
      </c>
    </row>
    <row r="9" spans="1:28" s="36" customFormat="1" ht="21.75" x14ac:dyDescent="0.25">
      <c r="AA9" s="34" t="s">
        <v>80</v>
      </c>
      <c r="AB9" s="38">
        <f>'DADOS DINÂMICOS'!F26+'DADOS DINÂMICOS'!H26+'DADOS DINÂMICOS'!J26+'DADOS DINÂMICOS'!L26</f>
        <v>6648</v>
      </c>
    </row>
    <row r="10" spans="1:28" s="36" customFormat="1" ht="21.75" x14ac:dyDescent="0.25">
      <c r="AA10" s="34" t="s">
        <v>72</v>
      </c>
      <c r="AB10" s="37"/>
    </row>
    <row r="11" spans="1:28" s="36" customFormat="1" ht="21.75" x14ac:dyDescent="0.25">
      <c r="AA11" s="34" t="s">
        <v>81</v>
      </c>
      <c r="AB11" s="37"/>
    </row>
    <row r="12" spans="1:28" s="36" customFormat="1" ht="21.75" x14ac:dyDescent="0.25">
      <c r="X12" s="34"/>
      <c r="Y12" s="37"/>
    </row>
    <row r="13" spans="1:28" s="36" customFormat="1" ht="21.75" x14ac:dyDescent="0.25">
      <c r="X13" s="34"/>
      <c r="Y13" s="37"/>
    </row>
    <row r="14" spans="1:28" s="36" customFormat="1" ht="21.75" x14ac:dyDescent="0.25">
      <c r="X14" s="34"/>
      <c r="Y14" s="37"/>
    </row>
    <row r="15" spans="1:28" s="36" customFormat="1" ht="21.75" x14ac:dyDescent="0.25">
      <c r="X15" s="34"/>
      <c r="Y15" s="37"/>
    </row>
    <row r="16" spans="1:28" s="36" customFormat="1" ht="21.75" x14ac:dyDescent="0.25">
      <c r="X16" s="34"/>
      <c r="Y16" s="37"/>
    </row>
    <row r="17" spans="24:25" s="36" customFormat="1" ht="21.75" x14ac:dyDescent="0.25">
      <c r="X17" s="34"/>
      <c r="Y17" s="37"/>
    </row>
    <row r="18" spans="24:25" s="36" customFormat="1" ht="21.75" x14ac:dyDescent="0.25">
      <c r="X18" s="34"/>
      <c r="Y18" s="37"/>
    </row>
    <row r="19" spans="24:25" s="36" customFormat="1" ht="21.75" x14ac:dyDescent="0.25">
      <c r="X19" s="34"/>
      <c r="Y19" s="37"/>
    </row>
    <row r="20" spans="24:25" s="36" customFormat="1" ht="21.75" x14ac:dyDescent="0.25">
      <c r="X20" s="34"/>
      <c r="Y20" s="37"/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1EAF1-9D7E-449B-AAA9-49AA365A0ACF}">
  <dimension ref="A1:BI25"/>
  <sheetViews>
    <sheetView zoomScale="84" zoomScaleNormal="84" workbookViewId="0">
      <selection activeCell="P2" sqref="P2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13.85546875" style="47" customWidth="1"/>
    <col min="27" max="27" width="22.7109375" style="47" customWidth="1"/>
    <col min="28" max="28" width="19.140625" style="47" customWidth="1"/>
    <col min="29" max="29" width="11.42578125" style="47" customWidth="1"/>
    <col min="30" max="30" width="18" style="47" customWidth="1"/>
    <col min="31" max="33" width="11.5703125" style="47" customWidth="1"/>
    <col min="34" max="34" width="18" style="47" customWidth="1"/>
    <col min="35" max="35" width="9.140625" style="47"/>
    <col min="36" max="37" width="11.5703125" style="47" customWidth="1"/>
    <col min="38" max="38" width="18.28515625" style="47" customWidth="1"/>
    <col min="39" max="39" width="9.140625" style="47"/>
    <col min="40" max="41" width="11.5703125" style="47" customWidth="1"/>
    <col min="42" max="42" width="19" style="47" customWidth="1"/>
    <col min="43" max="43" width="9.140625" style="47"/>
    <col min="44" max="45" width="11.5703125" style="47" customWidth="1"/>
    <col min="46" max="46" width="19.85546875" style="47" customWidth="1"/>
    <col min="47" max="47" width="9.140625" style="47"/>
    <col min="48" max="49" width="11.5703125" style="47" customWidth="1"/>
    <col min="50" max="50" width="19.42578125" style="47" customWidth="1"/>
    <col min="51" max="51" width="9.140625" style="47"/>
    <col min="52" max="53" width="11.5703125" style="47" customWidth="1"/>
    <col min="54" max="54" width="16.140625" style="41" customWidth="1"/>
    <col min="55" max="55" width="12.85546875" style="41" customWidth="1"/>
    <col min="56" max="57" width="11.5703125" style="47" customWidth="1"/>
    <col min="58" max="58" width="16.140625" style="41" customWidth="1"/>
    <col min="59" max="59" width="13.140625" style="41" customWidth="1"/>
    <col min="60" max="61" width="11.5703125" style="47" customWidth="1"/>
    <col min="62" max="16384" width="9.140625" style="41"/>
  </cols>
  <sheetData>
    <row r="1" spans="1:61" ht="54" customHeight="1" x14ac:dyDescent="0.25">
      <c r="A1" s="63" t="s">
        <v>93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</v>
      </c>
      <c r="AH1" s="41" t="str">
        <f>$AD$1</f>
        <v>Arroio do Sal</v>
      </c>
      <c r="AL1" s="41" t="str">
        <f>$AD$1</f>
        <v>Arroio do Sal</v>
      </c>
      <c r="AP1" s="41" t="str">
        <f>$AD$1</f>
        <v>Arroio do Sal</v>
      </c>
      <c r="AT1" s="41" t="str">
        <f>$AD$1</f>
        <v>Arroio do Sal</v>
      </c>
      <c r="AX1" s="41" t="str">
        <f>$AD$1</f>
        <v>Arroio do Sal</v>
      </c>
      <c r="BB1" s="41" t="str">
        <f>$AD$1</f>
        <v>Arroio do Sal</v>
      </c>
      <c r="BF1" s="41" t="str">
        <f>$AD$1</f>
        <v>Arroio do Sal</v>
      </c>
    </row>
    <row r="2" spans="1:61" s="36" customFormat="1" ht="63" x14ac:dyDescent="0.25">
      <c r="Z2" s="48"/>
      <c r="AA2" s="34" t="s">
        <v>75</v>
      </c>
      <c r="AB2" s="49">
        <f>DADOS!H3</f>
        <v>0.11515151515151516</v>
      </c>
      <c r="AC2" s="48"/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Z3" s="48"/>
      <c r="AA3" s="34" t="s">
        <v>76</v>
      </c>
      <c r="AB3" s="49">
        <f>100%-AB2</f>
        <v>0.88484848484848488</v>
      </c>
      <c r="AC3" s="48"/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Z4" s="48"/>
      <c r="AA4" s="34" t="s">
        <v>73</v>
      </c>
      <c r="AB4" s="49">
        <f>DADOS!G3</f>
        <v>0.1060419235511714</v>
      </c>
      <c r="AC4" s="48"/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Z5" s="48"/>
      <c r="AA5" s="34" t="s">
        <v>74</v>
      </c>
      <c r="AB5" s="49">
        <f>100%-AB4</f>
        <v>0.89395807644882863</v>
      </c>
      <c r="AC5" s="48"/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Z6" s="48"/>
      <c r="AA6" s="34" t="s">
        <v>77</v>
      </c>
      <c r="AB6" s="34">
        <f>'DADOS DINÂMICOS'!N3</f>
        <v>86</v>
      </c>
      <c r="AC6" s="48"/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>
        <f>IF(BB6 = BB$1, VLOOKUP(BB$1,DADOS!$B$3:$J$25,8,0),"")</f>
        <v>3.4883720930232558E-2</v>
      </c>
      <c r="BE6" s="60" t="str">
        <f t="shared" si="6"/>
        <v/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Z7" s="48"/>
      <c r="AA7" s="34" t="s">
        <v>78</v>
      </c>
      <c r="AB7" s="34">
        <f>'DADOS DINÂMICOS'!D3</f>
        <v>811</v>
      </c>
      <c r="AC7" s="48"/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Z8" s="48"/>
      <c r="AA8" s="34" t="s">
        <v>79</v>
      </c>
      <c r="AB8" s="50">
        <f>'DADOS DINÂMICOS'!P3+'DADOS DINÂMICOS'!R3+'DADOS DINÂMICOS'!T3+'DADOS DINÂMICOS'!V3</f>
        <v>19</v>
      </c>
      <c r="AC8" s="48"/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Z9" s="48"/>
      <c r="AA9" s="34" t="s">
        <v>80</v>
      </c>
      <c r="AB9" s="50">
        <f>'DADOS DINÂMICOS'!F3+'DADOS DINÂMICOS'!H3+'DADOS DINÂMICOS'!J3+'DADOS DINÂMICOS'!L3</f>
        <v>165</v>
      </c>
      <c r="AC9" s="48"/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Z10" s="48"/>
      <c r="AA10" s="34" t="s">
        <v>72</v>
      </c>
      <c r="AB10" s="34"/>
      <c r="AC10" s="48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Z11" s="48"/>
      <c r="AA11" s="34" t="s">
        <v>81</v>
      </c>
      <c r="AB11" s="34"/>
      <c r="AC11" s="48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" customHeight="1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>
        <f>IF(AP12 = AP$1, VLOOKUP(AP$1,DADOS!$B$3:$J$25,5,0),"")</f>
        <v>0.57329089822523038</v>
      </c>
      <c r="AS12" s="52" t="str">
        <f t="shared" si="3"/>
        <v/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>
        <f>IF(AL13 = AL$1, VLOOKUP(AL$1,DADOS!$B$3:$J$25,4,0),"")</f>
        <v>0.45871352068000465</v>
      </c>
      <c r="AO13" s="52" t="str">
        <f t="shared" si="2"/>
        <v/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>
        <f>IF(BF15 = BF$1, VLOOKUP(BF$1,DADOS!$B$3:$J$25,9,0),"")</f>
        <v>0.29185718455102633</v>
      </c>
      <c r="BI15" s="61" t="str">
        <f t="shared" si="7"/>
        <v/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>
        <f>IF(AH21 = AH$1, VLOOKUP(AH$1,DADOS!$B$3:$J$25,3,0),"")</f>
        <v>6.6015315553208345E-2</v>
      </c>
      <c r="AK21" s="52" t="str">
        <f t="shared" si="1"/>
        <v/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>
        <f>IF(AD22 = AD$1, VLOOKUP(AD$1,DADOS!$B$3:$J$25,2,0),"")</f>
        <v>4.8642864091837719E-2</v>
      </c>
      <c r="AG22" s="52" t="str">
        <f t="shared" si="0"/>
        <v/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>
        <f>IF(AX23 = AX$1, VLOOKUP(AX$1,DADOS!$B$3:$J$25,7,0),"")</f>
        <v>0.11515151515151516</v>
      </c>
      <c r="BA23" s="59" t="str">
        <f t="shared" si="5"/>
        <v/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>
        <f>IF(AT25 = AT$1, VLOOKUP(AT$1,DADOS!$B$3:$J$25,6,0),"")</f>
        <v>0.1060419235511714</v>
      </c>
      <c r="AW25" s="59" t="str">
        <f t="shared" si="4"/>
        <v/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sortState xmlns:xlrd2="http://schemas.microsoft.com/office/spreadsheetml/2017/richdata2" ref="AD3:AE25">
    <sortCondition descending="1" ref="AE3:AE25"/>
  </sortState>
  <mergeCells count="1">
    <mergeCell ref="A1:W1"/>
  </mergeCells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F3762-A6CC-442F-A141-671D82FD2E92}">
  <dimension ref="A1:BI51"/>
  <sheetViews>
    <sheetView topLeftCell="A2" zoomScale="84" zoomScaleNormal="84" workbookViewId="0">
      <selection activeCell="P19" sqref="P1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96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8</v>
      </c>
      <c r="AE1" s="47"/>
      <c r="AF1" s="47"/>
      <c r="AG1" s="47"/>
      <c r="AH1" s="41" t="str">
        <f>$AD$1</f>
        <v>Capão da Canoa</v>
      </c>
      <c r="AI1" s="47"/>
      <c r="AJ1" s="47"/>
      <c r="AK1" s="47"/>
      <c r="AL1" s="41" t="str">
        <f>$AD$1</f>
        <v>Capão da Canoa</v>
      </c>
      <c r="AM1" s="47"/>
      <c r="AN1" s="47"/>
      <c r="AO1" s="47"/>
      <c r="AP1" s="41" t="str">
        <f>$AD$1</f>
        <v>Capão da Canoa</v>
      </c>
      <c r="AQ1" s="47"/>
      <c r="AR1" s="47"/>
      <c r="AS1" s="47"/>
      <c r="AT1" s="41" t="str">
        <f>$AD$1</f>
        <v>Capão da Canoa</v>
      </c>
      <c r="AU1" s="47"/>
      <c r="AV1" s="47"/>
      <c r="AW1" s="47"/>
      <c r="AX1" s="41" t="str">
        <f>$AD$1</f>
        <v>Capão da Canoa</v>
      </c>
      <c r="AY1" s="47"/>
      <c r="AZ1" s="47"/>
      <c r="BA1" s="47"/>
      <c r="BB1" s="41" t="str">
        <f>$AD$1</f>
        <v>Capão da Canoa</v>
      </c>
      <c r="BD1" s="47"/>
      <c r="BE1" s="47"/>
      <c r="BF1" s="41" t="str">
        <f>$AD$1</f>
        <v>Capão da Canoa</v>
      </c>
      <c r="BH1" s="47"/>
      <c r="BI1" s="47"/>
    </row>
    <row r="2" spans="1:61" s="36" customFormat="1" ht="63" x14ac:dyDescent="0.25">
      <c r="AA2" s="34" t="s">
        <v>75</v>
      </c>
      <c r="AB2" s="35">
        <f>DADOS!H4</f>
        <v>0.34210526315789475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0.65789473684210531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DADOS!G4</f>
        <v>0.24472348383649478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0.75527651616350522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DINÂMICOS'!N4</f>
        <v>916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DINÂMICOS'!D4</f>
        <v>3743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>
        <f>IF(AT7 = AT$1, VLOOKUP(AT$1,DADOS!$B$3:$J$25,6,0),"")</f>
        <v>0.24472348383649478</v>
      </c>
      <c r="AW7" s="59" t="str">
        <f t="shared" si="4"/>
        <v/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DINÂMICOS'!P4+'DADOS DINÂMICOS'!R4+'DADOS DINÂMICOS'!T4+'DADOS DINÂMICOS'!V4</f>
        <v>221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DINÂMICOS'!F4+'DADOS DINÂMICOS'!H4+'DADOS DINÂMICOS'!J4+'DADOS DINÂMICOS'!L4</f>
        <v>646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>
        <f>IF(AX9 = AX$1, VLOOKUP(AX$1,DADOS!$B$3:$J$25,7,0),"")</f>
        <v>0.34210526315789475</v>
      </c>
      <c r="BA9" s="59" t="str">
        <f t="shared" si="5"/>
        <v/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>
        <f>IF(BF9 = BF$1, VLOOKUP(BF$1,DADOS!$B$3:$J$25,9,0),"")</f>
        <v>0.40702299679931919</v>
      </c>
      <c r="BI9" s="61" t="str">
        <f t="shared" si="7"/>
        <v/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>
        <f>IF(AD11 = AD$1, VLOOKUP(AD$1,DADOS!$B$3:$J$25,2,0),"")</f>
        <v>9.8528822692435611E-2</v>
      </c>
      <c r="AG11" s="52" t="str">
        <f t="shared" si="0"/>
        <v/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>
        <f>IF(BB12 = BB$1, VLOOKUP(BB$1,DADOS!$B$3:$J$25,8,0),"")</f>
        <v>2.4017467248908297E-2</v>
      </c>
      <c r="BE12" s="60" t="str">
        <f t="shared" si="6"/>
        <v/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>
        <f>IF(AH14 = AH$1, VLOOKUP(AH$1,DADOS!$B$3:$J$25,3,0),"")</f>
        <v>0.14602610761793758</v>
      </c>
      <c r="AK14" s="52" t="str">
        <f t="shared" si="1"/>
        <v/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>
        <f>IF(AL15 = AL$1, VLOOKUP(AL$1,DADOS!$B$3:$J$25,4,0),"")</f>
        <v>0.40261286390588052</v>
      </c>
      <c r="AO15" s="52" t="str">
        <f t="shared" si="2"/>
        <v/>
      </c>
      <c r="AP15" s="46" t="str">
        <v>Capão da Canoa</v>
      </c>
      <c r="AQ15" s="46">
        <v>0.42684554534474056</v>
      </c>
      <c r="AR15" s="52">
        <f>IF(AP15 = AP$1, VLOOKUP(AP$1,DADOS!$B$3:$J$25,5,0),"")</f>
        <v>0.42684554534474056</v>
      </c>
      <c r="AS15" s="52" t="str">
        <f t="shared" si="3"/>
        <v/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  <row r="51" spans="1:23" ht="51" x14ac:dyDescent="0.25">
      <c r="A51" s="63" t="s">
        <v>96</v>
      </c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</row>
  </sheetData>
  <mergeCells count="2">
    <mergeCell ref="A1:W1"/>
    <mergeCell ref="A51:W51"/>
  </mergeCells>
  <pageMargins left="0.511811024" right="0.511811024" top="0.78740157499999996" bottom="0.78740157499999996" header="0.31496062000000002" footer="0.31496062000000002"/>
  <pageSetup paperSize="9" scale="29" orientation="portrait" horizontalDpi="1200" verticalDpi="1200" r:id="rId1"/>
  <colBreaks count="1" manualBreakCount="1">
    <brk id="23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CDE3D-DF8D-4657-A88D-849192428284}">
  <dimension ref="A1:BI25"/>
  <sheetViews>
    <sheetView topLeftCell="A10" zoomScale="84" zoomScaleNormal="84" workbookViewId="0">
      <selection activeCell="X134" sqref="X134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98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23</v>
      </c>
      <c r="AE1" s="47"/>
      <c r="AF1" s="47"/>
      <c r="AG1" s="47"/>
      <c r="AH1" s="41" t="str">
        <f>$AD$1</f>
        <v>D. Pedro de Alcântara</v>
      </c>
      <c r="AI1" s="47"/>
      <c r="AJ1" s="47"/>
      <c r="AK1" s="47"/>
      <c r="AL1" s="41" t="str">
        <f>$AD$1</f>
        <v>D. Pedro de Alcântara</v>
      </c>
      <c r="AM1" s="47"/>
      <c r="AN1" s="47"/>
      <c r="AO1" s="47"/>
      <c r="AP1" s="41" t="str">
        <f>$AD$1</f>
        <v>D. Pedro de Alcântara</v>
      </c>
      <c r="AQ1" s="47"/>
      <c r="AR1" s="47"/>
      <c r="AS1" s="47"/>
      <c r="AT1" s="41" t="str">
        <f>$AD$1</f>
        <v>D. Pedro de Alcântara</v>
      </c>
      <c r="AU1" s="47"/>
      <c r="AV1" s="47"/>
      <c r="AW1" s="47"/>
      <c r="AX1" s="41" t="str">
        <f>$AD$1</f>
        <v>D. Pedro de Alcântara</v>
      </c>
      <c r="AY1" s="47"/>
      <c r="AZ1" s="47"/>
      <c r="BA1" s="47"/>
      <c r="BB1" s="41" t="str">
        <f>$AD$1</f>
        <v>D. Pedro de Alcântara</v>
      </c>
      <c r="BD1" s="47"/>
      <c r="BE1" s="47"/>
      <c r="BF1" s="41" t="str">
        <f>$AD$1</f>
        <v>D. Pedro de Alcântara</v>
      </c>
      <c r="BH1" s="47"/>
      <c r="BI1" s="47"/>
    </row>
    <row r="2" spans="1:61" s="36" customFormat="1" ht="63" x14ac:dyDescent="0.25">
      <c r="AA2" s="34" t="s">
        <v>75</v>
      </c>
      <c r="AB2" s="35">
        <f>DADOS!H5</f>
        <v>0.17241379310344829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0.82758620689655171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DADOS!G5</f>
        <v>0.15075376884422109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0.84924623115577891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DINÂMICOS'!N5</f>
        <v>30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DINÂMICOS'!D5</f>
        <v>199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DINÂMICOS'!P5+'DADOS DINÂMICOS'!R5+'DADOS DINÂMICOS'!T5+'DADOS DINÂMICOS'!V5</f>
        <v>5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>
        <f>IF(BB8 = BB$1, VLOOKUP(BB$1,DADOS!$B$3:$J$25,8,0),"")</f>
        <v>3.3333333333333333E-2</v>
      </c>
      <c r="BE8" s="60" t="str">
        <f t="shared" si="6"/>
        <v/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DINÂMICOS'!F5+'DADOS DINÂMICOS'!H5+'DADOS DINÂMICOS'!J5+'DADOS DINÂMICOS'!L5</f>
        <v>29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>
        <f>IF(BF10 = BF$1, VLOOKUP(BF$1,DADOS!$B$3:$J$25,9,0),"")</f>
        <v>0.39572615749901069</v>
      </c>
      <c r="BI10" s="61" t="str">
        <f t="shared" si="7"/>
        <v/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>
        <f>IF(AL14 = AL$1, VLOOKUP(AL$1,DADOS!$B$3:$J$25,4,0),"")</f>
        <v>0.45784596129246002</v>
      </c>
      <c r="AO14" s="52" t="str">
        <f t="shared" si="2"/>
        <v/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>
        <f>IF(AD18 = AD$1, VLOOKUP(AD$1,DADOS!$B$3:$J$25,2,0),"")</f>
        <v>6.9022004214943727E-2</v>
      </c>
      <c r="AG18" s="52" t="str">
        <f t="shared" si="0"/>
        <v/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>
        <f>IF(AP18 = AP$1, VLOOKUP(AP$1,DADOS!$B$3:$J$25,5,0),"")</f>
        <v>0.4098592345525468</v>
      </c>
      <c r="AS18" s="52" t="str">
        <f t="shared" si="3"/>
        <v/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>
        <f>IF(AH20 = AH$1, VLOOKUP(AH$1,DADOS!$B$3:$J$25,3,0),"")</f>
        <v>7.0665385267680486E-2</v>
      </c>
      <c r="AK20" s="52" t="str">
        <f t="shared" si="1"/>
        <v/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>
        <f>IF(AT20 = AT$1, VLOOKUP(AT$1,DADOS!$B$3:$J$25,6,0),"")</f>
        <v>0.15075376884422109</v>
      </c>
      <c r="AW20" s="59" t="str">
        <f t="shared" si="4"/>
        <v/>
      </c>
      <c r="AX20" s="54" t="str">
        <v>D. Pedro de Alcântara</v>
      </c>
      <c r="AY20" s="56">
        <v>0.17241379310344829</v>
      </c>
      <c r="AZ20" s="59">
        <f>IF(AX20 = AX$1, VLOOKUP(AX$1,DADOS!$B$3:$J$25,7,0),"")</f>
        <v>0.17241379310344829</v>
      </c>
      <c r="BA20" s="59" t="str">
        <f t="shared" si="5"/>
        <v/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9BB-581B-4BEC-A3FD-D7E6DC9F4B36}">
  <dimension ref="A1:BI25"/>
  <sheetViews>
    <sheetView topLeftCell="A13"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97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2</v>
      </c>
      <c r="AE1" s="47"/>
      <c r="AF1" s="47"/>
      <c r="AG1" s="47"/>
      <c r="AH1" s="41" t="str">
        <f>$AD$1</f>
        <v>Itati</v>
      </c>
      <c r="AI1" s="47"/>
      <c r="AJ1" s="47"/>
      <c r="AK1" s="47"/>
      <c r="AL1" s="41" t="str">
        <f>$AD$1</f>
        <v>Itati</v>
      </c>
      <c r="AM1" s="47"/>
      <c r="AN1" s="47"/>
      <c r="AO1" s="47"/>
      <c r="AP1" s="41" t="str">
        <f>$AD$1</f>
        <v>Itati</v>
      </c>
      <c r="AQ1" s="47"/>
      <c r="AR1" s="47"/>
      <c r="AS1" s="47"/>
      <c r="AT1" s="41" t="str">
        <f>$AD$1</f>
        <v>Itati</v>
      </c>
      <c r="AU1" s="47"/>
      <c r="AV1" s="47"/>
      <c r="AW1" s="47"/>
      <c r="AX1" s="41" t="str">
        <f>$AD$1</f>
        <v>Itati</v>
      </c>
      <c r="AY1" s="47"/>
      <c r="AZ1" s="47"/>
      <c r="BA1" s="47"/>
      <c r="BB1" s="41" t="str">
        <f>$AD$1</f>
        <v>Itati</v>
      </c>
      <c r="BD1" s="47"/>
      <c r="BE1" s="47"/>
      <c r="BF1" s="41" t="str">
        <f>$AD$1</f>
        <v>Itati</v>
      </c>
      <c r="BH1" s="47"/>
      <c r="BI1" s="47"/>
    </row>
    <row r="2" spans="1:61" s="36" customFormat="1" ht="63" x14ac:dyDescent="0.25">
      <c r="AA2" s="34" t="s">
        <v>75</v>
      </c>
      <c r="AB2" s="35" t="str">
        <f>DADOS!H6</f>
        <v>-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 t="e">
        <f>100%-AB2</f>
        <v>#VALUE!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>-</v>
      </c>
      <c r="AW3" s="59" t="str">
        <f>IF(AV3="",AU3,"")</f>
        <v/>
      </c>
      <c r="AX3" s="44" t="str">
        <v>Itati</v>
      </c>
      <c r="AY3" s="44" t="str">
        <v>-</v>
      </c>
      <c r="AZ3" s="59" t="str">
        <f>IF(AX3 = AX$1, VLOOKUP(AX$1,DADOS!$B$3:$J$25,7,0),"")</f>
        <v>-</v>
      </c>
      <c r="BA3" s="59" t="str">
        <f>IF(AZ3="",AY3,"")</f>
        <v/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 t="str">
        <f>DADOS!G6</f>
        <v>-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>
        <f>IF(AH4 = AH$1, VLOOKUP(AH$1,DADOS!$B$3:$J$25,3,0),"")</f>
        <v>0.34269026759640026</v>
      </c>
      <c r="AK4" s="52" t="str">
        <f t="shared" ref="AK4:AK25" si="1">IF(AJ4="",AI4,"")</f>
        <v/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 t="e">
        <f>100%-AB4</f>
        <v>#VALUE!</v>
      </c>
      <c r="AD5" s="44" t="str">
        <v>Itati</v>
      </c>
      <c r="AE5" s="52">
        <v>0.17948792579872128</v>
      </c>
      <c r="AF5" s="52">
        <f>IF(AD5 = AD$1, VLOOKUP(AD$1,DADOS!$B$3:$J$25,2,0),"")</f>
        <v>0.17948792579872128</v>
      </c>
      <c r="AG5" s="52" t="str">
        <f t="shared" si="0"/>
        <v/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DINÂMICOS'!N6</f>
        <v>74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DINÂMICOS'!D6</f>
        <v>0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DINÂMICOS'!P6+'DADOS DINÂMICOS'!R6+'DADOS DINÂMICOS'!T6+'DADOS DINÂMICOS'!V6</f>
        <v>23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>
        <f>IF(BF8 = BF$1, VLOOKUP(BF$1,DADOS!$B$3:$J$25,9,0),"")</f>
        <v>0.41718815185648728</v>
      </c>
      <c r="BI8" s="61" t="str">
        <f t="shared" si="7"/>
        <v/>
      </c>
    </row>
    <row r="9" spans="1:61" s="36" customFormat="1" ht="21.75" x14ac:dyDescent="0.25">
      <c r="AA9" s="34" t="s">
        <v>80</v>
      </c>
      <c r="AB9" s="38">
        <f>'DADOS DINÂMICOS'!F6+'DADOS DINÂMICOS'!H6+'DADOS DINÂMICOS'!J6+'DADOS DINÂMICOS'!L6</f>
        <v>0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>
        <f>IF(BB19 = BB$1, VLOOKUP(BB$1,DADOS!$B$3:$J$25,8,0),"")</f>
        <v>1.3513513513513514E-2</v>
      </c>
      <c r="BE19" s="60" t="str">
        <f t="shared" si="6"/>
        <v/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>
        <f>IF(AL25 = AL$1, VLOOKUP(AL$1,DADOS!$B$3:$J$25,4,0),"")</f>
        <v>0</v>
      </c>
      <c r="AO25" s="52" t="str">
        <f t="shared" si="2"/>
        <v/>
      </c>
      <c r="AP25" s="46" t="str">
        <v>Itati</v>
      </c>
      <c r="AQ25" s="46">
        <v>0</v>
      </c>
      <c r="AR25" s="52">
        <f>IF(AP25 = AP$1, VLOOKUP(AP$1,DADOS!$B$3:$J$25,5,0),"")</f>
        <v>0</v>
      </c>
      <c r="AS25" s="52" t="str">
        <f t="shared" si="3"/>
        <v/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81BA-4B6B-4F8F-8A0D-9606FB6F6C79}">
  <dimension ref="A1:BI25"/>
  <sheetViews>
    <sheetView topLeftCell="A16"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99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3</v>
      </c>
      <c r="AE1" s="47"/>
      <c r="AF1" s="47"/>
      <c r="AG1" s="47"/>
      <c r="AH1" s="41" t="str">
        <f>$AD$1</f>
        <v>Mampituba</v>
      </c>
      <c r="AI1" s="47"/>
      <c r="AJ1" s="47"/>
      <c r="AK1" s="47"/>
      <c r="AL1" s="41" t="str">
        <f>$AD$1</f>
        <v>Mampituba</v>
      </c>
      <c r="AM1" s="47"/>
      <c r="AN1" s="47"/>
      <c r="AO1" s="47"/>
      <c r="AP1" s="41" t="str">
        <f>$AD$1</f>
        <v>Mampituba</v>
      </c>
      <c r="AQ1" s="47"/>
      <c r="AR1" s="47"/>
      <c r="AS1" s="47"/>
      <c r="AT1" s="41" t="str">
        <f>$AD$1</f>
        <v>Mampituba</v>
      </c>
      <c r="AU1" s="47"/>
      <c r="AV1" s="47"/>
      <c r="AW1" s="47"/>
      <c r="AX1" s="41" t="str">
        <f>$AD$1</f>
        <v>Mampituba</v>
      </c>
      <c r="AY1" s="47"/>
      <c r="AZ1" s="47"/>
      <c r="BA1" s="47"/>
      <c r="BB1" s="41" t="str">
        <f>$AD$1</f>
        <v>Mampituba</v>
      </c>
      <c r="BD1" s="47"/>
      <c r="BE1" s="47"/>
      <c r="BF1" s="41" t="str">
        <f>$AD$1</f>
        <v>Mampituba</v>
      </c>
      <c r="BH1" s="47"/>
      <c r="BI1" s="47"/>
    </row>
    <row r="2" spans="1:61" s="36" customFormat="1" ht="63" x14ac:dyDescent="0.25">
      <c r="AA2" s="34" t="s">
        <v>75</v>
      </c>
      <c r="AB2" s="35">
        <f>DADOS!H7</f>
        <v>0.19101123595505617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0.8089887640449438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>
        <f>IF(AL3 = AL$1, VLOOKUP(AL$1,DADOS!$B$3:$J$25,4,0),"")</f>
        <v>1.202684626757093</v>
      </c>
      <c r="AO3" s="52" t="str">
        <f>IF(AN3="",AM3,"")</f>
        <v/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DADOS!G7</f>
        <v>0.17398373983739837</v>
      </c>
      <c r="AD4" s="44" t="str">
        <v>Mampituba</v>
      </c>
      <c r="AE4" s="52">
        <v>0.20924756920814461</v>
      </c>
      <c r="AF4" s="52">
        <f>IF(AD4 = AD$1, VLOOKUP(AD$1,DADOS!$B$3:$J$25,2,0),"")</f>
        <v>0.20924756920814461</v>
      </c>
      <c r="AG4" s="52" t="str">
        <f t="shared" ref="AG4:AG25" si="0">IF(AF4="",AE4,"")</f>
        <v/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>
        <f>IF(AP4 = AP$1, VLOOKUP(AP$1,DADOS!$B$3:$J$25,5,0),"")</f>
        <v>1.0691461246456202</v>
      </c>
      <c r="AS4" s="52" t="str">
        <f t="shared" ref="AS4:AS25" si="3">IF(AR4="",AQ4,"")</f>
        <v/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0.82601626016260166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DINÂMICOS'!N7</f>
        <v>107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DINÂMICOS'!D7</f>
        <v>615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DINÂMICOS'!P7+'DADOS DINÂMICOS'!R7+'DADOS DINÂMICOS'!T7+'DADOS DINÂMICOS'!V7</f>
        <v>17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>
        <f>IF(AH8 = AH$1, VLOOKUP(AH$1,DADOS!$B$3:$J$25,3,0),"")</f>
        <v>0.20421892268511846</v>
      </c>
      <c r="AK8" s="52" t="str">
        <f t="shared" si="1"/>
        <v/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DINÂMICOS'!F7+'DADOS DINÂMICOS'!H7+'DADOS DINÂMICOS'!J7+'DADOS DINÂMICOS'!L7</f>
        <v>89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>
        <f>IF(AX17 = AX$1, VLOOKUP(AX$1,DADOS!$B$3:$J$25,7,0),"")</f>
        <v>0.19101123595505617</v>
      </c>
      <c r="BA17" s="59" t="str">
        <f t="shared" si="5"/>
        <v/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>
        <f>IF(AT18 = AT$1, VLOOKUP(AT$1,DADOS!$B$3:$J$25,6,0),"")</f>
        <v>0.17398373983739837</v>
      </c>
      <c r="AW18" s="59" t="str">
        <f t="shared" si="4"/>
        <v/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>
        <f>IF(BB23 = BB$1, VLOOKUP(BB$1,DADOS!$B$3:$J$25,8,0),"")</f>
        <v>0</v>
      </c>
      <c r="BE23" s="60" t="str">
        <f t="shared" si="6"/>
        <v/>
      </c>
      <c r="BF23" s="54" t="str">
        <v>Mampituba</v>
      </c>
      <c r="BG23" s="46">
        <v>0</v>
      </c>
      <c r="BH23" s="61">
        <f>IF(BF23 = BF$1, VLOOKUP(BF$1,DADOS!$B$3:$J$25,9,0),"")</f>
        <v>0</v>
      </c>
      <c r="BI23" s="61" t="str">
        <f t="shared" si="7"/>
        <v/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EFA4D-B834-45A2-951C-CF51E00386EB}">
  <dimension ref="A1:BI25"/>
  <sheetViews>
    <sheetView topLeftCell="A13"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4</v>
      </c>
      <c r="AE1" s="47"/>
      <c r="AF1" s="47"/>
      <c r="AG1" s="47"/>
      <c r="AH1" s="41" t="str">
        <f>$AD$1</f>
        <v>Maquiné</v>
      </c>
      <c r="AI1" s="47"/>
      <c r="AJ1" s="47"/>
      <c r="AK1" s="47"/>
      <c r="AL1" s="41" t="str">
        <f>$AD$1</f>
        <v>Maquiné</v>
      </c>
      <c r="AM1" s="47"/>
      <c r="AN1" s="47"/>
      <c r="AO1" s="47"/>
      <c r="AP1" s="41" t="str">
        <f>$AD$1</f>
        <v>Maquiné</v>
      </c>
      <c r="AQ1" s="47"/>
      <c r="AR1" s="47"/>
      <c r="AS1" s="47"/>
      <c r="AT1" s="41" t="str">
        <f>$AD$1</f>
        <v>Maquiné</v>
      </c>
      <c r="AU1" s="47"/>
      <c r="AV1" s="47"/>
      <c r="AW1" s="47"/>
      <c r="AX1" s="41" t="str">
        <f>$AD$1</f>
        <v>Maquiné</v>
      </c>
      <c r="AY1" s="47"/>
      <c r="AZ1" s="47"/>
      <c r="BA1" s="47"/>
      <c r="BB1" s="41" t="str">
        <f>$AD$1</f>
        <v>Maquiné</v>
      </c>
      <c r="BD1" s="47"/>
      <c r="BE1" s="47"/>
      <c r="BF1" s="41" t="str">
        <f>$AD$1</f>
        <v>Maquiné</v>
      </c>
      <c r="BH1" s="47"/>
      <c r="BI1" s="47"/>
    </row>
    <row r="2" spans="1:61" s="36" customFormat="1" ht="63" x14ac:dyDescent="0.25">
      <c r="AA2" s="34" t="s">
        <v>75</v>
      </c>
      <c r="AB2" s="35">
        <f>DADOS!H8</f>
        <v>0.27848101265822783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0.72151898734177222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DADOS!G8</f>
        <v>0.240990990990991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0.75900900900900903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>
        <f>IF(BB5 = BB$1, VLOOKUP(BB$1,DADOS!$B$3:$J$25,8,0),"")</f>
        <v>3.7383177570093455E-2</v>
      </c>
      <c r="BE5" s="60" t="str">
        <f t="shared" si="6"/>
        <v/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DINÂMICOS'!N8</f>
        <v>107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>
        <f>IF(BF6 = BF$1, VLOOKUP(BF$1,DADOS!$B$3:$J$25,9,0),"")</f>
        <v>0.5987127675497681</v>
      </c>
      <c r="BI6" s="61" t="str">
        <f t="shared" si="7"/>
        <v/>
      </c>
    </row>
    <row r="7" spans="1:61" s="36" customFormat="1" ht="21.75" x14ac:dyDescent="0.25">
      <c r="AA7" s="34" t="s">
        <v>78</v>
      </c>
      <c r="AB7" s="37">
        <f>'DADOS DINÂMICOS'!D8</f>
        <v>444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DINÂMICOS'!P8+'DADOS DINÂMICOS'!R8+'DADOS DINÂMICOS'!T8+'DADOS DINÂMICOS'!V8</f>
        <v>22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>
        <f>IF(AT8 = AT$1, VLOOKUP(AT$1,DADOS!$B$3:$J$25,6,0),"")</f>
        <v>0.240990990990991</v>
      </c>
      <c r="AW8" s="59" t="str">
        <f t="shared" si="4"/>
        <v/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DINÂMICOS'!F8+'DADOS DINÂMICOS'!H8+'DADOS DINÂMICOS'!J8+'DADOS DINÂMICOS'!L8</f>
        <v>79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>
        <f>IF(AX11 = AX$1, VLOOKUP(AX$1,DADOS!$B$3:$J$25,7,0),"")</f>
        <v>0.27848101265822783</v>
      </c>
      <c r="BA11" s="59" t="str">
        <f t="shared" si="5"/>
        <v/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>
        <f>IF(AD13 = AD$1, VLOOKUP(AD$1,DADOS!$B$3:$J$25,2,0),"")</f>
        <v>9.3113758906722632E-2</v>
      </c>
      <c r="AG13" s="52" t="str">
        <f t="shared" si="0"/>
        <v/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>
        <f>IF(AH16 = AH$1, VLOOKUP(AH$1,DADOS!$B$3:$J$25,3,0),"")</f>
        <v>0.11760429362584728</v>
      </c>
      <c r="AK16" s="52" t="str">
        <f t="shared" si="1"/>
        <v/>
      </c>
      <c r="AL16" s="46" t="str">
        <v>Maquiné</v>
      </c>
      <c r="AM16" s="46">
        <v>0.38637858836060612</v>
      </c>
      <c r="AN16" s="52">
        <f>IF(AL16 = AL$1, VLOOKUP(AL$1,DADOS!$B$3:$J$25,4,0),"")</f>
        <v>0.38637858836060612</v>
      </c>
      <c r="AO16" s="52" t="str">
        <f t="shared" si="2"/>
        <v/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>
        <f>IF(AP17 = AP$1, VLOOKUP(AP$1,DADOS!$B$3:$J$25,5,0),"")</f>
        <v>0.42230632711099708</v>
      </c>
      <c r="AS17" s="52" t="str">
        <f t="shared" si="3"/>
        <v/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785B0-7451-43A5-8A2D-64BDA2B37F3C}">
  <dimension ref="A1:BI25"/>
  <sheetViews>
    <sheetView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101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22</v>
      </c>
      <c r="AE1" s="47"/>
      <c r="AF1" s="47"/>
      <c r="AG1" s="47"/>
      <c r="AH1" s="41" t="str">
        <f>$AD$1</f>
        <v>Morrinhos do Sul</v>
      </c>
      <c r="AI1" s="47"/>
      <c r="AJ1" s="47"/>
      <c r="AK1" s="47"/>
      <c r="AL1" s="41" t="str">
        <f>$AD$1</f>
        <v>Morrinhos do Sul</v>
      </c>
      <c r="AM1" s="47"/>
      <c r="AN1" s="47"/>
      <c r="AO1" s="47"/>
      <c r="AP1" s="41" t="str">
        <f>$AD$1</f>
        <v>Morrinhos do Sul</v>
      </c>
      <c r="AQ1" s="47"/>
      <c r="AR1" s="47"/>
      <c r="AS1" s="47"/>
      <c r="AT1" s="41" t="str">
        <f>$AD$1</f>
        <v>Morrinhos do Sul</v>
      </c>
      <c r="AU1" s="47"/>
      <c r="AV1" s="47"/>
      <c r="AW1" s="47"/>
      <c r="AX1" s="41" t="str">
        <f>$AD$1</f>
        <v>Morrinhos do Sul</v>
      </c>
      <c r="AY1" s="47"/>
      <c r="AZ1" s="47"/>
      <c r="BA1" s="47"/>
      <c r="BB1" s="41" t="str">
        <f>$AD$1</f>
        <v>Morrinhos do Sul</v>
      </c>
      <c r="BD1" s="47"/>
      <c r="BE1" s="47"/>
      <c r="BF1" s="41" t="str">
        <f>$AD$1</f>
        <v>Morrinhos do Sul</v>
      </c>
      <c r="BH1" s="47"/>
      <c r="BI1" s="47"/>
    </row>
    <row r="2" spans="1:61" s="36" customFormat="1" ht="63" x14ac:dyDescent="0.25">
      <c r="AA2" s="34" t="s">
        <v>75</v>
      </c>
      <c r="AB2" s="35">
        <f>DADOS!H9</f>
        <v>0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1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DADOS!G9</f>
        <v>0.19047619047619047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0.80952380952380953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DINÂMICOS'!N9</f>
        <v>44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DINÂMICOS'!D9</f>
        <v>231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DINÂMICOS'!P9+'DADOS DINÂMICOS'!R9+'DADOS DINÂMICOS'!T9+'DADOS DINÂMICOS'!V9</f>
        <v>0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DINÂMICOS'!F9+'DADOS DINÂMICOS'!H9+'DADOS DINÂMICOS'!J9+'DADOS DINÂMICOS'!L9</f>
        <v>10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>
        <f>IF(AL12 = AL$1, VLOOKUP(AL$1,DADOS!$B$3:$J$25,4,0),"")</f>
        <v>0.46009703864815121</v>
      </c>
      <c r="AO12" s="52" t="str">
        <f t="shared" si="2"/>
        <v/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>
        <f>IF(AD14 = AD$1, VLOOKUP(AD$1,DADOS!$B$3:$J$25,2,0),"")</f>
        <v>8.7637531171076422E-2</v>
      </c>
      <c r="AG14" s="52" t="str">
        <f t="shared" si="0"/>
        <v/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>
        <f>IF(AT14 = AT$1, VLOOKUP(AT$1,DADOS!$B$3:$J$25,6,0),"")</f>
        <v>0.19047619047619047</v>
      </c>
      <c r="AW14" s="59" t="str">
        <f t="shared" si="4"/>
        <v/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>
        <f>IF(AP24 = AP$1, VLOOKUP(AP$1,DADOS!$B$3:$J$25,5,0),"")</f>
        <v>0.12235109871286644</v>
      </c>
      <c r="AS24" s="52" t="str">
        <f t="shared" si="3"/>
        <v/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>
        <f>IF(BB24 = BB$1, VLOOKUP(BB$1,DADOS!$B$3:$J$25,8,0),"")</f>
        <v>0</v>
      </c>
      <c r="BE24" s="60" t="str">
        <f t="shared" si="6"/>
        <v/>
      </c>
      <c r="BF24" s="54" t="str">
        <v>Morrinhos do Sul</v>
      </c>
      <c r="BG24" s="46">
        <v>0</v>
      </c>
      <c r="BH24" s="61">
        <f>IF(BF24 = BF$1, VLOOKUP(BF$1,DADOS!$B$3:$J$25,9,0),"")</f>
        <v>0</v>
      </c>
      <c r="BI24" s="61" t="str">
        <f t="shared" si="7"/>
        <v/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>
        <f>IF(AH25 = AH$1, VLOOKUP(AH$1,DADOS!$B$3:$J$25,3,0),"")</f>
        <v>0</v>
      </c>
      <c r="AK25" s="52" t="str">
        <f t="shared" si="1"/>
        <v/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>
        <f>IF(AX25 = AX$1, VLOOKUP(AX$1,DADOS!$B$3:$J$25,7,0),"")</f>
        <v>0</v>
      </c>
      <c r="BA25" s="59" t="str">
        <f t="shared" si="5"/>
        <v/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B0C6-8E10-42E8-BE27-7FB4F0F3D935}">
  <dimension ref="A1:BI25"/>
  <sheetViews>
    <sheetView topLeftCell="A10"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102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5</v>
      </c>
      <c r="AE1" s="47"/>
      <c r="AF1" s="47"/>
      <c r="AG1" s="47"/>
      <c r="AH1" s="41" t="str">
        <f>$AD$1</f>
        <v>Terra de Areia</v>
      </c>
      <c r="AI1" s="47"/>
      <c r="AJ1" s="47"/>
      <c r="AK1" s="47"/>
      <c r="AL1" s="41" t="str">
        <f>$AD$1</f>
        <v>Terra de Areia</v>
      </c>
      <c r="AM1" s="47"/>
      <c r="AN1" s="47"/>
      <c r="AO1" s="47"/>
      <c r="AP1" s="41" t="str">
        <f>$AD$1</f>
        <v>Terra de Areia</v>
      </c>
      <c r="AQ1" s="47"/>
      <c r="AR1" s="47"/>
      <c r="AS1" s="47"/>
      <c r="AT1" s="41" t="str">
        <f>$AD$1</f>
        <v>Terra de Areia</v>
      </c>
      <c r="AU1" s="47"/>
      <c r="AV1" s="47"/>
      <c r="AW1" s="47"/>
      <c r="AX1" s="41" t="str">
        <f>$AD$1</f>
        <v>Terra de Areia</v>
      </c>
      <c r="AY1" s="47"/>
      <c r="AZ1" s="47"/>
      <c r="BA1" s="47"/>
      <c r="BB1" s="41" t="str">
        <f>$AD$1</f>
        <v>Terra de Areia</v>
      </c>
      <c r="BD1" s="47"/>
      <c r="BE1" s="47"/>
      <c r="BF1" s="41" t="str">
        <f>$AD$1</f>
        <v>Terra de Areia</v>
      </c>
      <c r="BH1" s="47"/>
      <c r="BI1" s="47"/>
    </row>
    <row r="2" spans="1:61" s="36" customFormat="1" ht="63" x14ac:dyDescent="0.25">
      <c r="AA2" s="34" t="s">
        <v>75</v>
      </c>
      <c r="AB2" s="35">
        <f>DADOS!H10</f>
        <v>0.2413793103448276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0.75862068965517238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DADOS!G10</f>
        <v>0.25666666666666665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0.7433333333333334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DINÂMICOS'!N10</f>
        <v>154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>
        <f>IF(AT6 = AT$1, VLOOKUP(AT$1,DADOS!$B$3:$J$25,6,0),"")</f>
        <v>0.25666666666666665</v>
      </c>
      <c r="AW6" s="59" t="str">
        <f t="shared" si="4"/>
        <v/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DINÂMICOS'!D10</f>
        <v>600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DINÂMICOS'!P10+'DADOS DINÂMICOS'!R10+'DADOS DINÂMICOS'!T10+'DADOS DINÂMICOS'!V10</f>
        <v>28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DINÂMICOS'!F10+'DADOS DINÂMICOS'!H10+'DADOS DINÂMICOS'!J10+'DADOS DINÂMICOS'!L10</f>
        <v>116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>
        <f>IF(AX12 = AX$1, VLOOKUP(AX$1,DADOS!$B$3:$J$25,7,0),"")</f>
        <v>0.2413793103448276</v>
      </c>
      <c r="BA12" s="59" t="str">
        <f t="shared" si="5"/>
        <v/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>
        <f>IF(AD15 = AD$1, VLOOKUP(AD$1,DADOS!$B$3:$J$25,2,0),"")</f>
        <v>7.9129371383941868E-2</v>
      </c>
      <c r="AG15" s="52" t="str">
        <f t="shared" si="0"/>
        <v/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>
        <f>IF(BB16 = BB$1, VLOOKUP(BB$1,DADOS!$B$3:$J$25,8,0),"")</f>
        <v>1.948051948051948E-2</v>
      </c>
      <c r="BE16" s="60" t="str">
        <f t="shared" si="6"/>
        <v/>
      </c>
      <c r="BF16" s="54" t="str">
        <v>Terra de Areia</v>
      </c>
      <c r="BG16" s="46">
        <v>0.26513477684489617</v>
      </c>
      <c r="BH16" s="61">
        <f>IF(BF16 = BF$1, VLOOKUP(BF$1,DADOS!$B$3:$J$25,9,0),"")</f>
        <v>0.26513477684489617</v>
      </c>
      <c r="BI16" s="61" t="str">
        <f t="shared" si="7"/>
        <v/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>
        <f>IF(AH17 = AH$1, VLOOKUP(AH$1,DADOS!$B$3:$J$25,3,0),"")</f>
        <v>8.8378258948298719E-2</v>
      </c>
      <c r="AK17" s="52" t="str">
        <f t="shared" si="1"/>
        <v/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>
        <f>IF(AP19 = AP$1, VLOOKUP(AP$1,DADOS!$B$3:$J$25,5,0),"")</f>
        <v>0.36613850135723752</v>
      </c>
      <c r="AS19" s="52" t="str">
        <f t="shared" si="3"/>
        <v/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>
        <f>IF(AL21 = AL$1, VLOOKUP(AL$1,DADOS!$B$3:$J$25,4,0),"")</f>
        <v>0.3082962521452281</v>
      </c>
      <c r="AO21" s="52" t="str">
        <f t="shared" si="2"/>
        <v/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B333A-BD5C-441C-9B28-D2DE0DEAA2AE}">
  <dimension ref="A1:BI25"/>
  <sheetViews>
    <sheetView topLeftCell="A19" zoomScale="84" zoomScaleNormal="84" workbookViewId="0">
      <selection activeCell="X1" sqref="X1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103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6</v>
      </c>
      <c r="AE1" s="47"/>
      <c r="AF1" s="47"/>
      <c r="AG1" s="47"/>
      <c r="AH1" s="41" t="str">
        <f>$AD$1</f>
        <v>Torres</v>
      </c>
      <c r="AI1" s="47"/>
      <c r="AJ1" s="47"/>
      <c r="AK1" s="47"/>
      <c r="AL1" s="41" t="str">
        <f>$AD$1</f>
        <v>Torres</v>
      </c>
      <c r="AM1" s="47"/>
      <c r="AN1" s="47"/>
      <c r="AO1" s="47"/>
      <c r="AP1" s="41" t="str">
        <f>$AD$1</f>
        <v>Torres</v>
      </c>
      <c r="AQ1" s="47"/>
      <c r="AR1" s="47"/>
      <c r="AS1" s="47"/>
      <c r="AT1" s="41" t="str">
        <f>$AD$1</f>
        <v>Torres</v>
      </c>
      <c r="AU1" s="47"/>
      <c r="AV1" s="47"/>
      <c r="AW1" s="47"/>
      <c r="AX1" s="41" t="str">
        <f>$AD$1</f>
        <v>Torres</v>
      </c>
      <c r="AY1" s="47"/>
      <c r="AZ1" s="47"/>
      <c r="BA1" s="47"/>
      <c r="BB1" s="41" t="str">
        <f>$AD$1</f>
        <v>Torres</v>
      </c>
      <c r="BD1" s="47"/>
      <c r="BE1" s="47"/>
      <c r="BF1" s="41" t="str">
        <f>$AD$1</f>
        <v>Torres</v>
      </c>
      <c r="BH1" s="47"/>
      <c r="BI1" s="47"/>
    </row>
    <row r="2" spans="1:61" s="36" customFormat="1" ht="63" x14ac:dyDescent="0.25">
      <c r="AA2" s="34" t="s">
        <v>75</v>
      </c>
      <c r="AB2" s="35">
        <f>DADOS!H11</f>
        <v>0.22371638141809291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0.77628361858190709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DADOS!G11</f>
        <v>0.18632622916227051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0.81367377083772952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DINÂMICOS'!N11</f>
        <v>883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>
        <f>IF(AL6 = AL$1, VLOOKUP(AL$1,DADOS!$B$3:$J$25,4,0),"")</f>
        <v>0.70531245088560701</v>
      </c>
      <c r="AO6" s="52" t="str">
        <f t="shared" si="2"/>
        <v/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DINÂMICOS'!D11</f>
        <v>4739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DINÂMICOS'!P11+'DADOS DINÂMICOS'!R11+'DADOS DINÂMICOS'!T11+'DADOS DINÂMICOS'!V11</f>
        <v>183</v>
      </c>
      <c r="AD8" s="54" t="str">
        <v>Torres</v>
      </c>
      <c r="AE8" s="52">
        <v>0.13141820935471427</v>
      </c>
      <c r="AF8" s="52">
        <f>IF(AD8 = AD$1, VLOOKUP(AD$1,DADOS!$B$3:$J$25,2,0),"")</f>
        <v>0.13141820935471427</v>
      </c>
      <c r="AG8" s="52" t="str">
        <f t="shared" si="0"/>
        <v/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DINÂMICOS'!F11+'DADOS DINÂMICOS'!H11+'DADOS DINÂMICOS'!J11+'DADOS DINÂMICOS'!L11</f>
        <v>818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>
        <f>IF(AP9 = AP$1, VLOOKUP(AP$1,DADOS!$B$3:$J$25,5,0),"")</f>
        <v>0.74785699657704563</v>
      </c>
      <c r="AS9" s="52" t="str">
        <f t="shared" si="3"/>
        <v/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>
        <f>IF(AH11 = AH$1, VLOOKUP(AH$1,DADOS!$B$3:$J$25,3,0),"")</f>
        <v>0.16730786109241977</v>
      </c>
      <c r="AK11" s="52" t="str">
        <f t="shared" si="1"/>
        <v/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>
        <f>IF(AX14 = AX$1, VLOOKUP(AX$1,DADOS!$B$3:$J$25,7,0),"")</f>
        <v>0.22371638141809291</v>
      </c>
      <c r="BA14" s="59" t="str">
        <f t="shared" si="5"/>
        <v/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>
        <f>IF(AT15 = AT$1, VLOOKUP(AT$1,DADOS!$B$3:$J$25,6,0),"")</f>
        <v>0.18632622916227051</v>
      </c>
      <c r="AW15" s="59" t="str">
        <f t="shared" si="4"/>
        <v/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>
        <f>IF(BF18 = BF$1, VLOOKUP(BF$1,DADOS!$B$3:$J$25,9,0),"")</f>
        <v>0.25599016997747287</v>
      </c>
      <c r="BI18" s="61" t="str">
        <f t="shared" si="7"/>
        <v/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>
        <f>IF(BB20 = BB$1, VLOOKUP(BB$1,DADOS!$B$3:$J$25,8,0),"")</f>
        <v>1.1325028312570781E-2</v>
      </c>
      <c r="BE20" s="60" t="str">
        <f t="shared" si="6"/>
        <v/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67C51-69A9-404C-BF37-763A9F61FFBB}">
  <dimension ref="A1:BI25"/>
  <sheetViews>
    <sheetView topLeftCell="A16"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21</v>
      </c>
      <c r="AE1" s="47"/>
      <c r="AF1" s="47"/>
      <c r="AG1" s="47"/>
      <c r="AH1" s="41" t="str">
        <f>$AD$1</f>
        <v>Três Cachoeiras</v>
      </c>
      <c r="AI1" s="47"/>
      <c r="AJ1" s="47"/>
      <c r="AK1" s="47"/>
      <c r="AL1" s="41" t="str">
        <f>$AD$1</f>
        <v>Três Cachoeiras</v>
      </c>
      <c r="AM1" s="47"/>
      <c r="AN1" s="47"/>
      <c r="AO1" s="47"/>
      <c r="AP1" s="41" t="str">
        <f>$AD$1</f>
        <v>Três Cachoeiras</v>
      </c>
      <c r="AQ1" s="47"/>
      <c r="AR1" s="47"/>
      <c r="AS1" s="47"/>
      <c r="AT1" s="41" t="str">
        <f>$AD$1</f>
        <v>Três Cachoeiras</v>
      </c>
      <c r="AU1" s="47"/>
      <c r="AV1" s="47"/>
      <c r="AW1" s="47"/>
      <c r="AX1" s="41" t="str">
        <f>$AD$1</f>
        <v>Três Cachoeiras</v>
      </c>
      <c r="AY1" s="47"/>
      <c r="AZ1" s="47"/>
      <c r="BA1" s="47"/>
      <c r="BB1" s="41" t="str">
        <f>$AD$1</f>
        <v>Três Cachoeiras</v>
      </c>
      <c r="BD1" s="47"/>
      <c r="BE1" s="47"/>
      <c r="BF1" s="41" t="str">
        <f>$AD$1</f>
        <v>Três Cachoeiras</v>
      </c>
      <c r="BH1" s="47"/>
      <c r="BI1" s="47"/>
    </row>
    <row r="2" spans="1:61" s="36" customFormat="1" ht="63" x14ac:dyDescent="0.25">
      <c r="AA2" s="34" t="s">
        <v>75</v>
      </c>
      <c r="AB2" s="35">
        <f>DADOS!H12</f>
        <v>0.22727272727272727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0.77272727272727271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DADOS!G12</f>
        <v>0.19678714859437751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>
        <f>IF(AL4 = AL$1, VLOOKUP(AL$1,DADOS!$B$3:$J$25,4,0),"")</f>
        <v>0.78147067131155257</v>
      </c>
      <c r="AO4" s="52" t="str">
        <f t="shared" ref="AO4:AO25" si="2">IF(AN4="",AM4,"")</f>
        <v/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>
        <f>IF(BF4 = BF$1, VLOOKUP(BF$1,DADOS!$B$3:$J$25,9,0),"")</f>
        <v>0.62977957714799826</v>
      </c>
      <c r="BI4" s="61" t="str">
        <f t="shared" ref="BI4:BI25" si="7">IF(BH4="",BG4,"")</f>
        <v/>
      </c>
    </row>
    <row r="5" spans="1:61" s="36" customFormat="1" ht="21.75" x14ac:dyDescent="0.25">
      <c r="AA5" s="34" t="s">
        <v>74</v>
      </c>
      <c r="AB5" s="35">
        <f>100%-AB4</f>
        <v>0.80321285140562249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DINÂMICOS'!N12</f>
        <v>294</v>
      </c>
      <c r="AD6" s="54" t="str">
        <v>Três Cachoeiras</v>
      </c>
      <c r="AE6" s="52">
        <v>0.15378338511753445</v>
      </c>
      <c r="AF6" s="52">
        <f>IF(AD6 = AD$1, VLOOKUP(AD$1,DADOS!$B$3:$J$25,2,0),"")</f>
        <v>0.15378338511753445</v>
      </c>
      <c r="AG6" s="52" t="str">
        <f t="shared" si="0"/>
        <v/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DINÂMICOS'!D12</f>
        <v>1494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DINÂMICOS'!P12+'DADOS DINÂMICOS'!R12+'DADOS DINÂMICOS'!T12+'DADOS DINÂMICOS'!V12</f>
        <v>55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>
        <f>IF(AP8 = AP$1, VLOOKUP(AP$1,DADOS!$B$3:$J$25,5,0),"")</f>
        <v>0.77758498811130394</v>
      </c>
      <c r="AS8" s="52" t="str">
        <f t="shared" si="3"/>
        <v/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DINÂMICOS'!F12+'DADOS DINÂMICOS'!H12+'DADOS DINÂMICOS'!J12+'DADOS DINÂMICOS'!L12</f>
        <v>242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>
        <f>IF(AH9 = AH$1, VLOOKUP(AH$1,DADOS!$B$3:$J$25,3,0),"")</f>
        <v>0.17672386093438724</v>
      </c>
      <c r="AK9" s="52" t="str">
        <f t="shared" si="1"/>
        <v/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>
        <f>IF(AT13 = AT$1, VLOOKUP(AT$1,DADOS!$B$3:$J$25,6,0),"")</f>
        <v>0.19678714859437751</v>
      </c>
      <c r="AW13" s="59" t="str">
        <f t="shared" si="4"/>
        <v/>
      </c>
      <c r="AX13" s="54" t="str">
        <v>Três Cachoeiras</v>
      </c>
      <c r="AY13" s="56">
        <v>0.22727272727272727</v>
      </c>
      <c r="AZ13" s="59">
        <f>IF(AX13 = AX$1, VLOOKUP(AX$1,DADOS!$B$3:$J$25,7,0),"")</f>
        <v>0.22727272727272727</v>
      </c>
      <c r="BA13" s="59" t="str">
        <f t="shared" si="5"/>
        <v/>
      </c>
      <c r="BB13" s="54" t="str">
        <v>Três Cachoeiras</v>
      </c>
      <c r="BC13" s="58">
        <v>2.3809523809523808E-2</v>
      </c>
      <c r="BD13" s="59">
        <f>IF(BB13 = BB$1, VLOOKUP(BB$1,DADOS!$B$3:$J$25,8,0),"")</f>
        <v>2.3809523809523808E-2</v>
      </c>
      <c r="BE13" s="60" t="str">
        <f t="shared" si="6"/>
        <v/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1DA7-6DA7-41F8-98CA-913B647785E7}">
  <dimension ref="A1:BI25"/>
  <sheetViews>
    <sheetView topLeftCell="A10"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105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20</v>
      </c>
      <c r="AE1" s="47"/>
      <c r="AF1" s="47"/>
      <c r="AG1" s="47"/>
      <c r="AH1" s="41" t="str">
        <f>$AD$1</f>
        <v>Três Forquilhas</v>
      </c>
      <c r="AI1" s="47"/>
      <c r="AJ1" s="47"/>
      <c r="AK1" s="47"/>
      <c r="AL1" s="41" t="str">
        <f>$AD$1</f>
        <v>Três Forquilhas</v>
      </c>
      <c r="AM1" s="47"/>
      <c r="AN1" s="47"/>
      <c r="AO1" s="47"/>
      <c r="AP1" s="41" t="str">
        <f>$AD$1</f>
        <v>Três Forquilhas</v>
      </c>
      <c r="AQ1" s="47"/>
      <c r="AR1" s="47"/>
      <c r="AS1" s="47"/>
      <c r="AT1" s="41" t="str">
        <f>$AD$1</f>
        <v>Três Forquilhas</v>
      </c>
      <c r="AU1" s="47"/>
      <c r="AV1" s="47"/>
      <c r="AW1" s="47"/>
      <c r="AX1" s="41" t="str">
        <f>$AD$1</f>
        <v>Três Forquilhas</v>
      </c>
      <c r="AY1" s="47"/>
      <c r="AZ1" s="47"/>
      <c r="BA1" s="47"/>
      <c r="BB1" s="41" t="str">
        <f>$AD$1</f>
        <v>Três Forquilhas</v>
      </c>
      <c r="BD1" s="47"/>
      <c r="BE1" s="47"/>
      <c r="BF1" s="41" t="str">
        <f>$AD$1</f>
        <v>Três Forquilhas</v>
      </c>
      <c r="BH1" s="47"/>
      <c r="BI1" s="47"/>
    </row>
    <row r="2" spans="1:61" s="36" customFormat="1" ht="63" x14ac:dyDescent="0.25">
      <c r="AA2" s="34" t="s">
        <v>75</v>
      </c>
      <c r="AB2" s="35">
        <f>DADOS!H13</f>
        <v>0.34328358208955223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0.65671641791044777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DADOS!G13</f>
        <v>0.21404682274247491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0.78595317725752512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>
        <f>IF(AH5 = AH$1, VLOOKUP(AH$1,DADOS!$B$3:$J$25,3,0),"")</f>
        <v>0.30776641866937859</v>
      </c>
      <c r="AK5" s="52" t="str">
        <f t="shared" si="1"/>
        <v/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>
        <f>IF(AP5 = AP$1, VLOOKUP(AP$1,DADOS!$B$3:$J$25,5,0),"")</f>
        <v>0.89653695873253747</v>
      </c>
      <c r="AS5" s="52" t="str">
        <f t="shared" si="3"/>
        <v/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DINÂMICOS'!N13</f>
        <v>64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DINÂMICOS'!D13</f>
        <v>299</v>
      </c>
      <c r="AD7" s="54" t="str">
        <v>Três Forquilhas</v>
      </c>
      <c r="AE7" s="52">
        <v>0.13941289743567403</v>
      </c>
      <c r="AF7" s="52">
        <f>IF(AD7 = AD$1, VLOOKUP(AD$1,DADOS!$B$3:$J$25,2,0),"")</f>
        <v>0.13941289743567403</v>
      </c>
      <c r="AG7" s="52" t="str">
        <f t="shared" si="0"/>
        <v/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>
        <f>IF(AL7 = AL$1, VLOOKUP(AL$1,DADOS!$B$3:$J$25,4,0),"")</f>
        <v>0.65131963020728956</v>
      </c>
      <c r="AO7" s="52" t="str">
        <f t="shared" si="2"/>
        <v/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DINÂMICOS'!P13+'DADOS DINÂMICOS'!R13+'DADOS DINÂMICOS'!T13+'DADOS DINÂMICOS'!V13</f>
        <v>23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>
        <f>IF(AX8 = AX$1, VLOOKUP(AX$1,DADOS!$B$3:$J$25,7,0),"")</f>
        <v>0.34328358208955223</v>
      </c>
      <c r="BA8" s="59" t="str">
        <f t="shared" si="5"/>
        <v/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DINÂMICOS'!F13+'DADOS DINÂMICOS'!H13+'DADOS DINÂMICOS'!J13+'DADOS DINÂMICOS'!L13</f>
        <v>67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>
        <f>IF(AT11 = AT$1, VLOOKUP(AT$1,DADOS!$B$3:$J$25,6,0),"")</f>
        <v>0.21404682274247491</v>
      </c>
      <c r="AW11" s="59" t="str">
        <f t="shared" si="4"/>
        <v/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>
        <f>IF(BF11 = BF$1, VLOOKUP(BF$1,DADOS!$B$3:$J$25,9,0),"")</f>
        <v>0.37467216185837393</v>
      </c>
      <c r="BI11" s="61" t="str">
        <f t="shared" si="7"/>
        <v/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>
        <f>IF(BB17 = BB$1, VLOOKUP(BB$1,DADOS!$B$3:$J$25,8,0),"")</f>
        <v>1.5625E-2</v>
      </c>
      <c r="BE17" s="60" t="str">
        <f t="shared" si="6"/>
        <v/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5B51-E0E8-45F7-9CB6-7152E1C1DA2B}">
  <dimension ref="A1:BI25"/>
  <sheetViews>
    <sheetView topLeftCell="A13" zoomScale="84" zoomScaleNormal="84" workbookViewId="0">
      <selection activeCell="X1" sqref="X1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106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7</v>
      </c>
      <c r="AE1" s="47"/>
      <c r="AF1" s="47"/>
      <c r="AG1" s="47"/>
      <c r="AH1" s="41" t="str">
        <f>$AD$1</f>
        <v>Xangri-Lá</v>
      </c>
      <c r="AI1" s="47"/>
      <c r="AJ1" s="47"/>
      <c r="AK1" s="47"/>
      <c r="AL1" s="41" t="str">
        <f>$AD$1</f>
        <v>Xangri-Lá</v>
      </c>
      <c r="AM1" s="47"/>
      <c r="AN1" s="47"/>
      <c r="AO1" s="47"/>
      <c r="AP1" s="41" t="str">
        <f>$AD$1</f>
        <v>Xangri-Lá</v>
      </c>
      <c r="AQ1" s="47"/>
      <c r="AR1" s="47"/>
      <c r="AS1" s="47"/>
      <c r="AT1" s="41" t="str">
        <f>$AD$1</f>
        <v>Xangri-Lá</v>
      </c>
      <c r="AU1" s="47"/>
      <c r="AV1" s="47"/>
      <c r="AW1" s="47"/>
      <c r="AX1" s="41" t="str">
        <f>$AD$1</f>
        <v>Xangri-Lá</v>
      </c>
      <c r="AY1" s="47"/>
      <c r="AZ1" s="47"/>
      <c r="BA1" s="47"/>
      <c r="BB1" s="41" t="str">
        <f>$AD$1</f>
        <v>Xangri-Lá</v>
      </c>
      <c r="BD1" s="47"/>
      <c r="BE1" s="47"/>
      <c r="BF1" s="41" t="str">
        <f>$AD$1</f>
        <v>Xangri-Lá</v>
      </c>
      <c r="BH1" s="47"/>
      <c r="BI1" s="47"/>
    </row>
    <row r="2" spans="1:61" s="36" customFormat="1" ht="63" x14ac:dyDescent="0.25">
      <c r="AA2" s="34" t="s">
        <v>75</v>
      </c>
      <c r="AB2" s="35">
        <f>DADOS!H14</f>
        <v>0.18807339449541285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0.81192660550458717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DADOS!G14</f>
        <v>0.122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>
        <f>IF(BB4 = BB$1, VLOOKUP(BB$1,DADOS!$B$3:$J$25,8,0),"")</f>
        <v>4.9180327868852458E-2</v>
      </c>
      <c r="BE4" s="60" t="str">
        <f t="shared" ref="BE4:BE25" si="6">IF(BD4="",BC4,"")</f>
        <v/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0.878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DINÂMICOS'!N14</f>
        <v>122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DINÂMICOS'!D14</f>
        <v>1000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DINÂMICOS'!P14+'DADOS DINÂMICOS'!R14+'DADOS DINÂMICOS'!T14+'DADOS DINÂMICOS'!V14</f>
        <v>41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DINÂMICOS'!F14+'DADOS DINÂMICOS'!H14+'DADOS DINÂMICOS'!J14+'DADOS DINÂMICOS'!L14</f>
        <v>218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>
        <f>IF(AP13 = AP$1, VLOOKUP(AP$1,DADOS!$B$3:$J$25,5,0),"")</f>
        <v>0.46412603789652973</v>
      </c>
      <c r="AS13" s="52" t="str">
        <f t="shared" si="3"/>
        <v/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>
        <f>IF(BF13 = BF$1, VLOOKUP(BF$1,DADOS!$B$3:$J$25,9,0),"")</f>
        <v>0.35767511177347244</v>
      </c>
      <c r="BI13" s="61" t="str">
        <f t="shared" si="7"/>
        <v/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>
        <f>IF(AL17 = AL$1, VLOOKUP(AL$1,DADOS!$B$3:$J$25,4,0),"")</f>
        <v>0.34658441063320972</v>
      </c>
      <c r="AO17" s="52" t="str">
        <f t="shared" si="2"/>
        <v/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>
        <f>IF(AH18 = AH$1, VLOOKUP(AH$1,DADOS!$B$3:$J$25,3,0),"")</f>
        <v>8.728975942090697E-2</v>
      </c>
      <c r="AK18" s="52" t="str">
        <f t="shared" si="1"/>
        <v/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>
        <f>IF(AX19 = AX$1, VLOOKUP(AX$1,DADOS!$B$3:$J$25,7,0),"")</f>
        <v>0.18807339449541285</v>
      </c>
      <c r="BA19" s="59" t="str">
        <f t="shared" si="5"/>
        <v/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>
        <f>IF(AD23 = AD$1, VLOOKUP(AD$1,DADOS!$B$3:$J$25,2,0),"")</f>
        <v>4.2283298097251586E-2</v>
      </c>
      <c r="AG23" s="52" t="str">
        <f t="shared" si="0"/>
        <v/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>
        <f>IF(AT24 = AT$1, VLOOKUP(AT$1,DADOS!$B$3:$J$25,6,0),"")</f>
        <v>0.122</v>
      </c>
      <c r="AW24" s="59" t="str">
        <f t="shared" si="4"/>
        <v/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B5374-5B65-4BC3-B28C-E8BA4362A07A}">
  <dimension ref="A1:BI25"/>
  <sheetViews>
    <sheetView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107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19</v>
      </c>
      <c r="AE1" s="47"/>
      <c r="AF1" s="47"/>
      <c r="AG1" s="47"/>
      <c r="AH1" s="41" t="str">
        <f>$AD$1</f>
        <v>Bal. Pinhal</v>
      </c>
      <c r="AI1" s="47"/>
      <c r="AJ1" s="47"/>
      <c r="AK1" s="47"/>
      <c r="AL1" s="41" t="str">
        <f>$AD$1</f>
        <v>Bal. Pinhal</v>
      </c>
      <c r="AM1" s="47"/>
      <c r="AN1" s="47"/>
      <c r="AO1" s="47"/>
      <c r="AP1" s="41" t="str">
        <f>$AD$1</f>
        <v>Bal. Pinhal</v>
      </c>
      <c r="AQ1" s="47"/>
      <c r="AR1" s="47"/>
      <c r="AS1" s="47"/>
      <c r="AT1" s="41" t="str">
        <f>$AD$1</f>
        <v>Bal. Pinhal</v>
      </c>
      <c r="AU1" s="47"/>
      <c r="AV1" s="47"/>
      <c r="AW1" s="47"/>
      <c r="AX1" s="41" t="str">
        <f>$AD$1</f>
        <v>Bal. Pinhal</v>
      </c>
      <c r="AY1" s="47"/>
      <c r="AZ1" s="47"/>
      <c r="BA1" s="47"/>
      <c r="BB1" s="41" t="str">
        <f>$AD$1</f>
        <v>Bal. Pinhal</v>
      </c>
      <c r="BD1" s="47"/>
      <c r="BE1" s="47"/>
      <c r="BF1" s="41" t="str">
        <f>$AD$1</f>
        <v>Bal. Pinhal</v>
      </c>
      <c r="BH1" s="47"/>
      <c r="BI1" s="47"/>
    </row>
    <row r="2" spans="1:61" s="36" customFormat="1" ht="63" x14ac:dyDescent="0.25">
      <c r="AA2" s="34" t="s">
        <v>75</v>
      </c>
      <c r="AB2" s="35">
        <f>DADOS!H15</f>
        <v>0.21257485029940121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0.78742514970059885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DADOS!G15</f>
        <v>0.18255033557046979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0.81744966442953015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DINÂMICOS'!N15</f>
        <v>272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>
        <f>IF(AP6 = AP$1, VLOOKUP(AP$1,DADOS!$B$3:$J$25,5,0),"")</f>
        <v>0.8305069573606787</v>
      </c>
      <c r="AS6" s="52" t="str">
        <f t="shared" si="3"/>
        <v/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DINÂMICOS'!D15</f>
        <v>1490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DINÂMICOS'!P15+'DADOS DINÂMICOS'!R15+'DADOS DINÂMICOS'!T15+'DADOS DINÂMICOS'!V15</f>
        <v>71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>
        <f>IF(AL8 = AL$1, VLOOKUP(AL$1,DADOS!$B$3:$J$25,4,0),"")</f>
        <v>0.60313240253947076</v>
      </c>
      <c r="AO8" s="52" t="str">
        <f t="shared" si="2"/>
        <v/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DINÂMICOS'!F15+'DADOS DINÂMICOS'!H15+'DADOS DINÂMICOS'!J15+'DADOS DINÂMICOS'!L15</f>
        <v>334</v>
      </c>
      <c r="AD9" s="54" t="str">
        <v>Bal. Pinhal</v>
      </c>
      <c r="AE9" s="52">
        <v>0.11010202247700404</v>
      </c>
      <c r="AF9" s="52">
        <f>IF(AD9 = AD$1, VLOOKUP(AD$1,DADOS!$B$3:$J$25,2,0),"")</f>
        <v>0.11010202247700404</v>
      </c>
      <c r="AG9" s="52" t="str">
        <f t="shared" si="0"/>
        <v/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>
        <f>IF(AH10 = AH$1, VLOOKUP(AH$1,DADOS!$B$3:$J$25,3,0),"")</f>
        <v>0.17654489213355748</v>
      </c>
      <c r="AK10" s="52" t="str">
        <f t="shared" si="1"/>
        <v/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>
        <f>IF(AX15 = AX$1, VLOOKUP(AX$1,DADOS!$B$3:$J$25,7,0),"")</f>
        <v>0.21257485029940121</v>
      </c>
      <c r="BA15" s="59" t="str">
        <f t="shared" si="5"/>
        <v/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>
        <f>IF(AT17 = AT$1, VLOOKUP(AT$1,DADOS!$B$3:$J$25,6,0),"")</f>
        <v>0.18255033557046979</v>
      </c>
      <c r="AW17" s="59" t="str">
        <f t="shared" si="4"/>
        <v/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>
        <f>IF(BF20 = BF$1, VLOOKUP(BF$1,DADOS!$B$3:$J$25,9,0),"")</f>
        <v>0.20887001322843415</v>
      </c>
      <c r="BI20" s="61" t="str">
        <f t="shared" si="7"/>
        <v/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>
        <f>IF(BB21 = BB$1, VLOOKUP(BB$1,DADOS!$B$3:$J$25,8,0),"")</f>
        <v>1.1029411764705883E-2</v>
      </c>
      <c r="BE21" s="60" t="str">
        <f t="shared" si="6"/>
        <v/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E5712-0A6F-44B7-BBED-B3DC5EA08483}">
  <dimension ref="A1:BI25"/>
  <sheetViews>
    <sheetView topLeftCell="A40" zoomScale="84" zoomScaleNormal="84" workbookViewId="0">
      <selection activeCell="P19" sqref="P1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108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9</v>
      </c>
      <c r="AE1" s="47"/>
      <c r="AF1" s="47"/>
      <c r="AG1" s="47"/>
      <c r="AH1" s="41" t="str">
        <f>$AD$1</f>
        <v>Capivari do Sul</v>
      </c>
      <c r="AI1" s="47"/>
      <c r="AJ1" s="47"/>
      <c r="AK1" s="47"/>
      <c r="AL1" s="41" t="str">
        <f>$AD$1</f>
        <v>Capivari do Sul</v>
      </c>
      <c r="AM1" s="47"/>
      <c r="AN1" s="47"/>
      <c r="AO1" s="47"/>
      <c r="AP1" s="41" t="str">
        <f>$AD$1</f>
        <v>Capivari do Sul</v>
      </c>
      <c r="AQ1" s="47"/>
      <c r="AR1" s="47"/>
      <c r="AS1" s="47"/>
      <c r="AT1" s="41" t="str">
        <f>$AD$1</f>
        <v>Capivari do Sul</v>
      </c>
      <c r="AU1" s="47"/>
      <c r="AV1" s="47"/>
      <c r="AW1" s="47"/>
      <c r="AX1" s="41" t="str">
        <f>$AD$1</f>
        <v>Capivari do Sul</v>
      </c>
      <c r="AY1" s="47"/>
      <c r="AZ1" s="47"/>
      <c r="BA1" s="47"/>
      <c r="BB1" s="41" t="str">
        <f>$AD$1</f>
        <v>Capivari do Sul</v>
      </c>
      <c r="BD1" s="47"/>
      <c r="BE1" s="47"/>
      <c r="BF1" s="41" t="str">
        <f>$AD$1</f>
        <v>Capivari do Sul</v>
      </c>
      <c r="BH1" s="47"/>
      <c r="BI1" s="47"/>
    </row>
    <row r="2" spans="1:61" s="36" customFormat="1" ht="63" x14ac:dyDescent="0.25">
      <c r="AA2" s="34" t="s">
        <v>75</v>
      </c>
      <c r="AB2" s="35">
        <f>DADOS!H16</f>
        <v>6.25E-2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0.9375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DADOS!G16</f>
        <v>0.13617021276595745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0.86382978723404258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DINÂMICOS'!N16</f>
        <v>32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DINÂMICOS'!D16</f>
        <v>235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DINÂMICOS'!P16+'DADOS DINÂMICOS'!R16+'DADOS DINÂMICOS'!T16+'DADOS DINÂMICOS'!V16</f>
        <v>3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DINÂMICOS'!F16+'DADOS DINÂMICOS'!H16+'DADOS DINÂMICOS'!J16+'DADOS DINÂMICOS'!L16</f>
        <v>48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>
        <f>IF(AP20 = AP$1, VLOOKUP(AP$1,DADOS!$B$3:$J$25,5,0),"")</f>
        <v>0.36258158085569248</v>
      </c>
      <c r="AS20" s="52" t="str">
        <f t="shared" si="3"/>
        <v/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>
        <f>IF(AT21 = AT$1, VLOOKUP(AT$1,DADOS!$B$3:$J$25,6,0),"")</f>
        <v>0.13617021276595745</v>
      </c>
      <c r="AW21" s="59" t="str">
        <f t="shared" si="4"/>
        <v/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>
        <f>IF(AH23 = AH$1, VLOOKUP(AH$1,DADOS!$B$3:$J$25,3,0),"")</f>
        <v>2.266134880348078E-2</v>
      </c>
      <c r="AK23" s="52" t="str">
        <f t="shared" si="1"/>
        <v/>
      </c>
      <c r="AL23" s="46" t="str">
        <v>Capivari do Sul</v>
      </c>
      <c r="AM23" s="46">
        <v>0.28897611458702238</v>
      </c>
      <c r="AN23" s="52">
        <f>IF(AL23 = AL$1, VLOOKUP(AL$1,DADOS!$B$3:$J$25,4,0),"")</f>
        <v>0.28897611458702238</v>
      </c>
      <c r="AO23" s="52" t="str">
        <f t="shared" si="2"/>
        <v/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>
        <f>IF(AD24 = AD$1, VLOOKUP(AD$1,DADOS!$B$3:$J$25,2,0),"")</f>
        <v>3.9349939007594537E-2</v>
      </c>
      <c r="AG24" s="52" t="str">
        <f t="shared" si="0"/>
        <v/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>
        <f>IF(AX24 = AX$1, VLOOKUP(AX$1,DADOS!$B$3:$J$25,7,0),"")</f>
        <v>6.25E-2</v>
      </c>
      <c r="BA24" s="59" t="str">
        <f t="shared" si="5"/>
        <v/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>
        <f>IF(BB25 = BB$1, VLOOKUP(BB$1,DADOS!$B$3:$J$25,8,0),"")</f>
        <v>0</v>
      </c>
      <c r="BE25" s="60" t="str">
        <f t="shared" si="6"/>
        <v/>
      </c>
      <c r="BF25" s="54" t="str">
        <v>Capivari do Sul</v>
      </c>
      <c r="BG25" s="46">
        <v>0</v>
      </c>
      <c r="BH25" s="61">
        <f>IF(BF25 = BF$1, VLOOKUP(BF$1,DADOS!$B$3:$J$25,9,0),"")</f>
        <v>0</v>
      </c>
      <c r="BI25" s="61" t="str">
        <f t="shared" si="7"/>
        <v/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FB6B-0BB5-4213-B615-0E2FCA73E90F}">
  <dimension ref="A1:BI25"/>
  <sheetViews>
    <sheetView topLeftCell="A121" zoomScale="84" zoomScaleNormal="84" workbookViewId="0">
      <selection activeCell="A2" sqref="A2:XFD2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109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10</v>
      </c>
      <c r="AE1" s="47"/>
      <c r="AF1" s="47"/>
      <c r="AG1" s="47"/>
      <c r="AH1" s="41" t="str">
        <f>$AD$1</f>
        <v>Caraá</v>
      </c>
      <c r="AI1" s="47"/>
      <c r="AJ1" s="47"/>
      <c r="AK1" s="47"/>
      <c r="AL1" s="41" t="str">
        <f>$AD$1</f>
        <v>Caraá</v>
      </c>
      <c r="AM1" s="47"/>
      <c r="AN1" s="47"/>
      <c r="AO1" s="47"/>
      <c r="AP1" s="41" t="str">
        <f>$AD$1</f>
        <v>Caraá</v>
      </c>
      <c r="AQ1" s="47"/>
      <c r="AR1" s="47"/>
      <c r="AS1" s="47"/>
      <c r="AT1" s="41" t="str">
        <f>$AD$1</f>
        <v>Caraá</v>
      </c>
      <c r="AU1" s="47"/>
      <c r="AV1" s="47"/>
      <c r="AW1" s="47"/>
      <c r="AX1" s="41" t="str">
        <f>$AD$1</f>
        <v>Caraá</v>
      </c>
      <c r="AY1" s="47"/>
      <c r="AZ1" s="47"/>
      <c r="BA1" s="47"/>
      <c r="BB1" s="41" t="str">
        <f>$AD$1</f>
        <v>Caraá</v>
      </c>
      <c r="BD1" s="47"/>
      <c r="BE1" s="47"/>
      <c r="BF1" s="41" t="str">
        <f>$AD$1</f>
        <v>Caraá</v>
      </c>
      <c r="BH1" s="47"/>
      <c r="BI1" s="47"/>
    </row>
    <row r="2" spans="1:61" s="36" customFormat="1" ht="28.5" customHeight="1" x14ac:dyDescent="0.25">
      <c r="AA2" s="34" t="s">
        <v>75</v>
      </c>
      <c r="AB2" s="35">
        <f>DADOS!H17</f>
        <v>0.12820512820512819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0.87179487179487181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DADOS!G17</f>
        <v>0.20842105263157895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0.79157894736842105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DINÂMICOS'!N17</f>
        <v>99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DINÂMICOS'!D17</f>
        <v>475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DINÂMICOS'!P17+'DADOS DINÂMICOS'!R17+'DADOS DINÂMICOS'!T17+'DADOS DINÂMICOS'!V17</f>
        <v>5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DINÂMICOS'!F17+'DADOS DINÂMICOS'!H17+'DADOS DINÂMICOS'!J17+'DADOS DINÂMICOS'!L17</f>
        <v>39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>
        <f>IF(AT12 = AT$1, VLOOKUP(AT$1,DADOS!$B$3:$J$25,6,0),"")</f>
        <v>0.20842105263157895</v>
      </c>
      <c r="AW12" s="59" t="str">
        <f t="shared" si="4"/>
        <v/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>
        <f>IF(BB15 = BB$1, VLOOKUP(BB$1,DADOS!$B$3:$J$25,8,0),"")</f>
        <v>2.0202020202020204E-2</v>
      </c>
      <c r="BE15" s="60" t="str">
        <f t="shared" si="6"/>
        <v/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>
        <f>IF(AD19 = AD$1, VLOOKUP(AD$1,DADOS!$B$3:$J$25,2,0),"")</f>
        <v>6.8931903634591285E-2</v>
      </c>
      <c r="AG19" s="52" t="str">
        <f t="shared" si="0"/>
        <v/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>
        <f>IF(AL19 = AL$1, VLOOKUP(AL$1,DADOS!$B$3:$J$25,4,0),"")</f>
        <v>0.33073388107505919</v>
      </c>
      <c r="AO19" s="52" t="str">
        <f t="shared" si="2"/>
        <v/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>
        <f>IF(BF19 = BF$1, VLOOKUP(BF$1,DADOS!$B$3:$J$25,9,0),"")</f>
        <v>0.23952095808383234</v>
      </c>
      <c r="BI19" s="61" t="str">
        <f t="shared" si="7"/>
        <v/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>
        <f>IF(AX22 = AX$1, VLOOKUP(AX$1,DADOS!$B$3:$J$25,7,0),"")</f>
        <v>0.12820512820512819</v>
      </c>
      <c r="BA22" s="59" t="str">
        <f t="shared" si="5"/>
        <v/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>
        <f>IF(AP23 = AP$1, VLOOKUP(AP$1,DADOS!$B$3:$J$25,5,0),"")</f>
        <v>0.16680923866552608</v>
      </c>
      <c r="AS23" s="52" t="str">
        <f t="shared" si="3"/>
        <v/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>
        <f>IF(AH24 = AH$1, VLOOKUP(AH$1,DADOS!$B$3:$J$25,3,0),"")</f>
        <v>2.1385799828913598E-2</v>
      </c>
      <c r="AK24" s="52" t="str">
        <f t="shared" si="1"/>
        <v/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8DC6C-49B5-4369-A8B9-FF0FD3E3DE06}">
  <dimension ref="A1:BI25"/>
  <sheetViews>
    <sheetView topLeftCell="A124" zoomScale="84" zoomScaleNormal="84" workbookViewId="0">
      <selection activeCell="L139" sqref="L13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11</v>
      </c>
      <c r="AE1" s="47"/>
      <c r="AF1" s="47"/>
      <c r="AG1" s="47"/>
      <c r="AH1" s="41" t="str">
        <f>$AD$1</f>
        <v>Cidreira</v>
      </c>
      <c r="AI1" s="47"/>
      <c r="AJ1" s="47"/>
      <c r="AK1" s="47"/>
      <c r="AL1" s="41" t="str">
        <f>$AD$1</f>
        <v>Cidreira</v>
      </c>
      <c r="AM1" s="47"/>
      <c r="AN1" s="47"/>
      <c r="AO1" s="47"/>
      <c r="AP1" s="41" t="str">
        <f>$AD$1</f>
        <v>Cidreira</v>
      </c>
      <c r="AQ1" s="47"/>
      <c r="AR1" s="47"/>
      <c r="AS1" s="47"/>
      <c r="AT1" s="41" t="str">
        <f>$AD$1</f>
        <v>Cidreira</v>
      </c>
      <c r="AU1" s="47"/>
      <c r="AV1" s="47"/>
      <c r="AW1" s="47"/>
      <c r="AX1" s="41" t="str">
        <f>$AD$1</f>
        <v>Cidreira</v>
      </c>
      <c r="AY1" s="47"/>
      <c r="AZ1" s="47"/>
      <c r="BA1" s="47"/>
      <c r="BB1" s="41" t="str">
        <f>$AD$1</f>
        <v>Cidreira</v>
      </c>
      <c r="BD1" s="47"/>
      <c r="BE1" s="47"/>
      <c r="BF1" s="41" t="str">
        <f>$AD$1</f>
        <v>Cidreira</v>
      </c>
      <c r="BH1" s="47"/>
      <c r="BI1" s="47"/>
    </row>
    <row r="2" spans="1:61" s="36" customFormat="1" ht="63" x14ac:dyDescent="0.25">
      <c r="AA2" s="34" t="s">
        <v>75</v>
      </c>
      <c r="AB2" s="35">
        <f>DADOS!H18</f>
        <v>0.19459459459459461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0.80540540540540539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DADOS!G18</f>
        <v>0.12947658402203857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0.87052341597796146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DINÂMICOS'!N18</f>
        <v>188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DINÂMICOS'!D18</f>
        <v>1452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>
        <f>IF(AP7 = AP$1, VLOOKUP(AP$1,DADOS!$B$3:$J$25,5,0),"")</f>
        <v>0.79685736683867314</v>
      </c>
      <c r="AS7" s="52" t="str">
        <f t="shared" si="3"/>
        <v/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DINÂMICOS'!P18+'DADOS DINÂMICOS'!R18+'DADOS DINÂMICOS'!T18+'DADOS DINÂMICOS'!V18</f>
        <v>72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DINÂMICOS'!F18+'DADOS DINÂMICOS'!H18+'DADOS DINÂMICOS'!J18+'DADOS DINÂMICOS'!L18</f>
        <v>370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>
        <f>IF(AL10 = AL$1, VLOOKUP(AL$1,DADOS!$B$3:$J$25,4,0),"")</f>
        <v>0.50906714497474992</v>
      </c>
      <c r="AO10" s="52" t="str">
        <f t="shared" si="2"/>
        <v/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>
        <f>IF(BB11 = BB$1, VLOOKUP(BB$1,DADOS!$B$3:$J$25,8,0),"")</f>
        <v>2.6595744680851064E-2</v>
      </c>
      <c r="BE11" s="60" t="str">
        <f t="shared" si="6"/>
        <v/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>
        <f>IF(AH12 = AH$1, VLOOKUP(AH$1,DADOS!$B$3:$J$25,3,0),"")</f>
        <v>0.15506413624968771</v>
      </c>
      <c r="AK12" s="52" t="str">
        <f t="shared" si="1"/>
        <v/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>
        <f>IF(BF14 = BF$1, VLOOKUP(BF$1,DADOS!$B$3:$J$25,9,0),"")</f>
        <v>0.30151359826328167</v>
      </c>
      <c r="BI14" s="61" t="str">
        <f t="shared" si="7"/>
        <v/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>
        <f>IF(AX16 = AX$1, VLOOKUP(AX$1,DADOS!$B$3:$J$25,7,0),"")</f>
        <v>0.19459459459459461</v>
      </c>
      <c r="BA16" s="59" t="str">
        <f t="shared" si="5"/>
        <v/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>
        <f>IF(AD20 = AD$1, VLOOKUP(AD$1,DADOS!$B$3:$J$25,2,0),"")</f>
        <v>6.5912274969182505E-2</v>
      </c>
      <c r="AG20" s="52" t="str">
        <f t="shared" si="0"/>
        <v/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>
        <f>IF(AT22 = AT$1, VLOOKUP(AT$1,DADOS!$B$3:$J$25,6,0),"")</f>
        <v>0.12947658402203857</v>
      </c>
      <c r="AW22" s="59" t="str">
        <f t="shared" si="4"/>
        <v/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DB80A-C6E6-4D56-8F90-CA661BBA8F2D}">
  <dimension ref="A1:BI25"/>
  <sheetViews>
    <sheetView topLeftCell="A118" zoomScale="84" zoomScaleNormal="84" workbookViewId="0">
      <selection activeCell="A2" sqref="A2:XFD2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111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12</v>
      </c>
      <c r="AE1" s="47"/>
      <c r="AF1" s="47"/>
      <c r="AG1" s="47"/>
      <c r="AH1" s="41" t="str">
        <f>$AD$1</f>
        <v>Imbé</v>
      </c>
      <c r="AI1" s="47"/>
      <c r="AJ1" s="47"/>
      <c r="AK1" s="47"/>
      <c r="AL1" s="41" t="str">
        <f>$AD$1</f>
        <v>Imbé</v>
      </c>
      <c r="AM1" s="47"/>
      <c r="AN1" s="47"/>
      <c r="AO1" s="47"/>
      <c r="AP1" s="41" t="str">
        <f>$AD$1</f>
        <v>Imbé</v>
      </c>
      <c r="AQ1" s="47"/>
      <c r="AR1" s="47"/>
      <c r="AS1" s="47"/>
      <c r="AT1" s="41" t="str">
        <f>$AD$1</f>
        <v>Imbé</v>
      </c>
      <c r="AU1" s="47"/>
      <c r="AV1" s="47"/>
      <c r="AW1" s="47"/>
      <c r="AX1" s="41" t="str">
        <f>$AD$1</f>
        <v>Imbé</v>
      </c>
      <c r="AY1" s="47"/>
      <c r="AZ1" s="47"/>
      <c r="BA1" s="47"/>
      <c r="BB1" s="41" t="str">
        <f>$AD$1</f>
        <v>Imbé</v>
      </c>
      <c r="BD1" s="47"/>
      <c r="BE1" s="47"/>
      <c r="BF1" s="41" t="str">
        <f>$AD$1</f>
        <v>Imbé</v>
      </c>
      <c r="BH1" s="47"/>
      <c r="BI1" s="47"/>
    </row>
    <row r="2" spans="1:61" s="36" customFormat="1" ht="24" customHeight="1" x14ac:dyDescent="0.25">
      <c r="AA2" s="34" t="s">
        <v>75</v>
      </c>
      <c r="AB2" s="35">
        <f>DADOS!H19</f>
        <v>0.34090909090909088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0.65909090909090917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DADOS!G19</f>
        <v>0.18275355218030379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0.81724644781969624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DINÂMICOS'!N19</f>
        <v>373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DINÂMICOS'!D19</f>
        <v>2041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>
        <f>IF(AH7 = AH$1, VLOOKUP(AH$1,DADOS!$B$3:$J$25,3,0),"")</f>
        <v>0.20718613602460451</v>
      </c>
      <c r="AK7" s="52" t="str">
        <f t="shared" si="1"/>
        <v/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>
        <f>IF(BB7 = BB$1, VLOOKUP(BB$1,DADOS!$B$3:$J$25,8,0),"")</f>
        <v>3.4852546916890083E-2</v>
      </c>
      <c r="BE7" s="60" t="str">
        <f t="shared" si="6"/>
        <v/>
      </c>
      <c r="BF7" s="44" t="str">
        <v>Imbé</v>
      </c>
      <c r="BG7" s="45">
        <v>0.55863521120708182</v>
      </c>
      <c r="BH7" s="61">
        <f>IF(BF7 = BF$1, VLOOKUP(BF$1,DADOS!$B$3:$J$25,9,0),"")</f>
        <v>0.55863521120708182</v>
      </c>
      <c r="BI7" s="61" t="str">
        <f t="shared" si="7"/>
        <v/>
      </c>
    </row>
    <row r="8" spans="1:61" s="36" customFormat="1" ht="21.75" x14ac:dyDescent="0.25">
      <c r="AA8" s="34" t="s">
        <v>79</v>
      </c>
      <c r="AB8" s="38">
        <f>'DADOS DINÂMICOS'!P19+'DADOS DINÂMICOS'!R19+'DADOS DINÂMICOS'!T19+'DADOS DINÂMICOS'!V19</f>
        <v>135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DINÂMICOS'!F19+'DADOS DINÂMICOS'!H19+'DADOS DINÂMICOS'!J19+'DADOS DINÂMICOS'!L19</f>
        <v>396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>
        <f>IF(AL9 = AL$1, VLOOKUP(AL$1,DADOS!$B$3:$J$25,4,0),"")</f>
        <v>0.50991702418320839</v>
      </c>
      <c r="AO9" s="52" t="str">
        <f t="shared" si="2"/>
        <v/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>
        <f>IF(AX10 = AX$1, VLOOKUP(AX$1,DADOS!$B$3:$J$25,7,0),"")</f>
        <v>0.34090909090909088</v>
      </c>
      <c r="BA10" s="59" t="str">
        <f t="shared" si="5"/>
        <v/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>
        <f>IF(AP11 = AP$1, VLOOKUP(AP$1,DADOS!$B$3:$J$25,5,0),"")</f>
        <v>0.60774599900550652</v>
      </c>
      <c r="AS11" s="52" t="str">
        <f t="shared" si="3"/>
        <v/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>
        <f>IF(AD12 = AD$1, VLOOKUP(AD$1,DADOS!$B$3:$J$25,2,0),"")</f>
        <v>9.3189147486691187E-2</v>
      </c>
      <c r="AG12" s="52" t="str">
        <f t="shared" si="0"/>
        <v/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>
        <f>IF(AT16 = AT$1, VLOOKUP(AT$1,DADOS!$B$3:$J$25,6,0),"")</f>
        <v>0.18275355218030379</v>
      </c>
      <c r="AW16" s="59" t="str">
        <f t="shared" si="4"/>
        <v/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C43BA-39EE-40CC-BFA8-A8E1C261671D}">
  <dimension ref="A1:BI25"/>
  <sheetViews>
    <sheetView topLeftCell="A127" zoomScale="84" zoomScaleNormal="84" workbookViewId="0">
      <selection activeCell="P35" sqref="P35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112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13</v>
      </c>
      <c r="AE1" s="47"/>
      <c r="AF1" s="47"/>
      <c r="AG1" s="47"/>
      <c r="AH1" s="41" t="str">
        <f>$AD$1</f>
        <v>Mostardas</v>
      </c>
      <c r="AI1" s="47"/>
      <c r="AJ1" s="47"/>
      <c r="AK1" s="47"/>
      <c r="AL1" s="41" t="str">
        <f>$AD$1</f>
        <v>Mostardas</v>
      </c>
      <c r="AM1" s="47"/>
      <c r="AN1" s="47"/>
      <c r="AO1" s="47"/>
      <c r="AP1" s="41" t="str">
        <f>$AD$1</f>
        <v>Mostardas</v>
      </c>
      <c r="AQ1" s="47"/>
      <c r="AR1" s="47"/>
      <c r="AS1" s="47"/>
      <c r="AT1" s="41" t="str">
        <f>$AD$1</f>
        <v>Mostardas</v>
      </c>
      <c r="AU1" s="47"/>
      <c r="AV1" s="47"/>
      <c r="AW1" s="47"/>
      <c r="AX1" s="41" t="str">
        <f>$AD$1</f>
        <v>Mostardas</v>
      </c>
      <c r="AY1" s="47"/>
      <c r="AZ1" s="47"/>
      <c r="BA1" s="47"/>
      <c r="BB1" s="41" t="str">
        <f>$AD$1</f>
        <v>Mostardas</v>
      </c>
      <c r="BD1" s="47"/>
      <c r="BE1" s="47"/>
      <c r="BF1" s="41" t="str">
        <f>$AD$1</f>
        <v>Mostardas</v>
      </c>
      <c r="BH1" s="47"/>
      <c r="BI1" s="47"/>
    </row>
    <row r="2" spans="1:61" s="36" customFormat="1" ht="63" x14ac:dyDescent="0.25">
      <c r="AA2" s="34" t="s">
        <v>75</v>
      </c>
      <c r="AB2" s="35">
        <f>DADOS!H20</f>
        <v>0.13235294117647059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0.86764705882352944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DADOS!G20</f>
        <v>0.15867158671586715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0.84132841328413288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DINÂMICOS'!N20</f>
        <v>86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DINÂMICOS'!D20</f>
        <v>542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DINÂMICOS'!P20+'DADOS DINÂMICOS'!R20+'DADOS DINÂMICOS'!T20+'DADOS DINÂMICOS'!V20</f>
        <v>9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DINÂMICOS'!F20+'DADOS DINÂMICOS'!H20+'DADOS DINÂMICOS'!J20+'DADOS DINÂMICOS'!L20</f>
        <v>68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>
        <f>IF(BB14 = BB$1, VLOOKUP(BB$1,DADOS!$B$3:$J$25,8,0),"")</f>
        <v>2.3255813953488372E-2</v>
      </c>
      <c r="BE14" s="60" t="str">
        <f t="shared" si="6"/>
        <v/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>
        <f>IF(AT19 = AT$1, VLOOKUP(AT$1,DADOS!$B$3:$J$25,6,0),"")</f>
        <v>0.15867158671586715</v>
      </c>
      <c r="AW19" s="59" t="str">
        <f t="shared" si="4"/>
        <v/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>
        <f>IF(AX21 = AX$1, VLOOKUP(AX$1,DADOS!$B$3:$J$25,7,0),"")</f>
        <v>0.13235294117647059</v>
      </c>
      <c r="BA21" s="59" t="str">
        <f t="shared" si="5"/>
        <v/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>
        <f>IF(AH22 = AH$1, VLOOKUP(AH$1,DADOS!$B$3:$J$25,3,0),"")</f>
        <v>2.5019737793147926E-2</v>
      </c>
      <c r="AK22" s="52" t="str">
        <f t="shared" si="1"/>
        <v/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>
        <f>IF(AP22 = AP$1, VLOOKUP(AP$1,DADOS!$B$3:$J$25,5,0),"")</f>
        <v>0.18903801888156213</v>
      </c>
      <c r="AS22" s="52" t="str">
        <f t="shared" si="3"/>
        <v/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>
        <f>IF(BF22 = BF$1, VLOOKUP(BF$1,DADOS!$B$3:$J$25,9,0),"")</f>
        <v>0.15567836849069822</v>
      </c>
      <c r="BI22" s="61" t="str">
        <f t="shared" si="7"/>
        <v/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>
        <f>IF(AL24 = AL$1, VLOOKUP(AL$1,DADOS!$B$3:$J$25,4,0),"")</f>
        <v>0.24528394105220477</v>
      </c>
      <c r="AO24" s="52" t="str">
        <f t="shared" si="2"/>
        <v/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>
        <f>IF(AD25 = AD$1, VLOOKUP(AD$1,DADOS!$B$3:$J$25,2,0),"")</f>
        <v>3.8919592122674554E-2</v>
      </c>
      <c r="AG25" s="52" t="str">
        <f t="shared" si="0"/>
        <v/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9D808-AA25-49F9-8039-F488727EFAD2}">
  <dimension ref="A1:BI25"/>
  <sheetViews>
    <sheetView topLeftCell="A124" zoomScale="84" zoomScaleNormal="84" workbookViewId="0">
      <selection activeCell="A2" sqref="A2:XFD2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113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14</v>
      </c>
      <c r="AE1" s="47"/>
      <c r="AF1" s="47"/>
      <c r="AG1" s="47"/>
      <c r="AH1" s="41" t="str">
        <f>$AD$1</f>
        <v>Osório</v>
      </c>
      <c r="AI1" s="47"/>
      <c r="AJ1" s="47"/>
      <c r="AK1" s="47"/>
      <c r="AL1" s="41" t="str">
        <f>$AD$1</f>
        <v>Osório</v>
      </c>
      <c r="AM1" s="47"/>
      <c r="AN1" s="47"/>
      <c r="AO1" s="47"/>
      <c r="AP1" s="41" t="str">
        <f>$AD$1</f>
        <v>Osório</v>
      </c>
      <c r="AQ1" s="47"/>
      <c r="AR1" s="47"/>
      <c r="AS1" s="47"/>
      <c r="AT1" s="41" t="str">
        <f>$AD$1</f>
        <v>Osório</v>
      </c>
      <c r="AU1" s="47"/>
      <c r="AV1" s="47"/>
      <c r="AW1" s="47"/>
      <c r="AX1" s="41" t="str">
        <f>$AD$1</f>
        <v>Osório</v>
      </c>
      <c r="AY1" s="47"/>
      <c r="AZ1" s="47"/>
      <c r="BA1" s="47"/>
      <c r="BB1" s="41" t="str">
        <f>$AD$1</f>
        <v>Osório</v>
      </c>
      <c r="BD1" s="47"/>
      <c r="BE1" s="47"/>
      <c r="BF1" s="41" t="str">
        <f>$AD$1</f>
        <v>Osório</v>
      </c>
      <c r="BH1" s="47"/>
      <c r="BI1" s="47"/>
    </row>
    <row r="2" spans="1:61" s="36" customFormat="1" ht="24" customHeight="1" x14ac:dyDescent="0.25">
      <c r="AA2" s="34" t="s">
        <v>75</v>
      </c>
      <c r="AB2" s="35">
        <f>DADOS!H21</f>
        <v>0.55964391691394655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0.44035608308605345</v>
      </c>
      <c r="AD3" s="54" t="str">
        <v>Osório</v>
      </c>
      <c r="AE3" s="52">
        <v>0.24564059961859946</v>
      </c>
      <c r="AF3" s="52">
        <f>IF(AD3 = AD$1, VLOOKUP(AD$1,DADOS!$B$3:$J$25,2,0),"")</f>
        <v>0.24564059961859946</v>
      </c>
      <c r="AG3" s="52" t="str">
        <f>IF(AF3="",AE3,"")</f>
        <v/>
      </c>
      <c r="AH3" s="45" t="str">
        <v>Osório</v>
      </c>
      <c r="AI3" s="45">
        <v>0.7256123460285997</v>
      </c>
      <c r="AJ3" s="52">
        <f>IF(AH3 = AH$1, VLOOKUP(AH$1,DADOS!$B$3:$J$25,3,0),"")</f>
        <v>0.7256123460285997</v>
      </c>
      <c r="AK3" s="52" t="str">
        <f>IF(AJ3="",AI3,"")</f>
        <v/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>
        <f>IF(AP3 = AP$1, VLOOKUP(AP$1,DADOS!$B$3:$J$25,5,0),"")</f>
        <v>1.2965607667637229</v>
      </c>
      <c r="AS3" s="52" t="str">
        <f>IF(AR3="",AQ3,"")</f>
        <v/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DADOS!G21</f>
        <v>0.33868739205526771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>
        <f>IF(AT4 = AT$1, VLOOKUP(AT$1,DADOS!$B$3:$J$25,6,0),"")</f>
        <v>0.33868739205526771</v>
      </c>
      <c r="AW4" s="59" t="str">
        <f t="shared" ref="AW4:AW25" si="4">IF(AV4="",AU4,"")</f>
        <v/>
      </c>
      <c r="AX4" s="44" t="str">
        <v>Osório</v>
      </c>
      <c r="AY4" s="55">
        <v>0.55964391691394655</v>
      </c>
      <c r="AZ4" s="59">
        <f>IF(AX4 = AX$1, VLOOKUP(AX$1,DADOS!$B$3:$J$25,7,0),"")</f>
        <v>0.55964391691394655</v>
      </c>
      <c r="BA4" s="59" t="str">
        <f t="shared" ref="BA4:BA25" si="5">IF(AZ4="",AY4,"")</f>
        <v/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0.66131260794473223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>
        <f>IF(AL5 = AL$1, VLOOKUP(AL$1,DADOS!$B$3:$J$25,4,0),"")</f>
        <v>0.72527234665563012</v>
      </c>
      <c r="AO5" s="52" t="str">
        <f t="shared" si="2"/>
        <v/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>
        <f>IF(BF5 = BF$1, VLOOKUP(BF$1,DADOS!$B$3:$J$25,9,0),"")</f>
        <v>0.6032662558710733</v>
      </c>
      <c r="BI5" s="61" t="str">
        <f t="shared" si="7"/>
        <v/>
      </c>
    </row>
    <row r="6" spans="1:61" s="36" customFormat="1" ht="21.75" x14ac:dyDescent="0.25">
      <c r="AA6" s="34" t="s">
        <v>77</v>
      </c>
      <c r="AB6" s="37">
        <f>'DADOS DINÂMICOS'!N21</f>
        <v>1961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DINÂMICOS'!D21</f>
        <v>5790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DINÂMICOS'!P21+'DADOS DINÂMICOS'!R21+'DADOS DINÂMICOS'!T21+'DADOS DINÂMICOS'!V21</f>
        <v>943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DINÂMICOS'!F21+'DADOS DINÂMICOS'!H21+'DADOS DINÂMICOS'!J21+'DADOS DINÂMICOS'!L21</f>
        <v>1685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>
        <f>IF(BB18 = BB$1, VLOOKUP(BB$1,DADOS!$B$3:$J$25,8,0),"")</f>
        <v>1.4278429372768995E-2</v>
      </c>
      <c r="BE18" s="60" t="str">
        <f t="shared" si="6"/>
        <v/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DD7F-F00E-47DE-A86F-72F33CC2903D}">
  <dimension ref="A1:BI25"/>
  <sheetViews>
    <sheetView topLeftCell="A106" zoomScale="84" zoomScaleNormal="84" workbookViewId="0">
      <selection activeCell="X59" sqref="X59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18</v>
      </c>
      <c r="AE1" s="47"/>
      <c r="AF1" s="47"/>
      <c r="AG1" s="47"/>
      <c r="AH1" s="41" t="str">
        <f>$AD$1</f>
        <v>Palmares do Sul</v>
      </c>
      <c r="AI1" s="47"/>
      <c r="AJ1" s="47"/>
      <c r="AK1" s="47"/>
      <c r="AL1" s="41" t="str">
        <f>$AD$1</f>
        <v>Palmares do Sul</v>
      </c>
      <c r="AM1" s="47"/>
      <c r="AN1" s="47"/>
      <c r="AO1" s="47"/>
      <c r="AP1" s="41" t="str">
        <f>$AD$1</f>
        <v>Palmares do Sul</v>
      </c>
      <c r="AQ1" s="47"/>
      <c r="AR1" s="47"/>
      <c r="AS1" s="47"/>
      <c r="AT1" s="41" t="str">
        <f>$AD$1</f>
        <v>Palmares do Sul</v>
      </c>
      <c r="AU1" s="47"/>
      <c r="AV1" s="47"/>
      <c r="AW1" s="47"/>
      <c r="AX1" s="41" t="str">
        <f>$AD$1</f>
        <v>Palmares do Sul</v>
      </c>
      <c r="AY1" s="47"/>
      <c r="AZ1" s="47"/>
      <c r="BA1" s="47"/>
      <c r="BB1" s="41" t="str">
        <f>$AD$1</f>
        <v>Palmares do Sul</v>
      </c>
      <c r="BD1" s="47"/>
      <c r="BE1" s="47"/>
      <c r="BF1" s="41" t="str">
        <f>$AD$1</f>
        <v>Palmares do Sul</v>
      </c>
      <c r="BH1" s="47"/>
      <c r="BI1" s="47"/>
    </row>
    <row r="2" spans="1:61" s="36" customFormat="1" ht="27" customHeight="1" x14ac:dyDescent="0.25">
      <c r="AA2" s="34" t="s">
        <v>75</v>
      </c>
      <c r="AB2" s="35">
        <f>DADOS!H22</f>
        <v>0.18978102189781021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0.81021897810218979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DADOS!G22</f>
        <v>0.12334801762114538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0.87665198237885467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DINÂMICOS'!N22</f>
        <v>112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DINÂMICOS'!D22</f>
        <v>908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DINÂMICOS'!P22+'DADOS DINÂMICOS'!R22+'DADOS DINÂMICOS'!T22+'DADOS DINÂMICOS'!V22</f>
        <v>26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DINÂMICOS'!F22+'DADOS DINÂMICOS'!H22+'DADOS DINÂMICOS'!J22+'DADOS DINÂMICOS'!L22</f>
        <v>137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>
        <f>IF(BB10 = BB$1, VLOOKUP(BB$1,DADOS!$B$3:$J$25,8,0),"")</f>
        <v>2.6785714285714284E-2</v>
      </c>
      <c r="BE10" s="60" t="str">
        <f t="shared" si="6"/>
        <v/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>
        <f>IF(AL11 = AL$1, VLOOKUP(AL$1,DADOS!$B$3:$J$25,4,0),"")</f>
        <v>0.46593731398427723</v>
      </c>
      <c r="AO11" s="52" t="str">
        <f t="shared" si="2"/>
        <v/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>
        <f>IF(AP14 = AP$1, VLOOKUP(AP$1,DADOS!$B$3:$J$25,5,0),"")</f>
        <v>0.43184970369436387</v>
      </c>
      <c r="AS14" s="52" t="str">
        <f t="shared" si="3"/>
        <v/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>
        <f>IF(BF17 = BF$1, VLOOKUP(BF$1,DADOS!$B$3:$J$25,9,0),"")</f>
        <v>0.26478375992939102</v>
      </c>
      <c r="BI17" s="61" t="str">
        <f t="shared" si="7"/>
        <v/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>
        <f>IF(AX18 = AX$1, VLOOKUP(AX$1,DADOS!$B$3:$J$25,7,0),"")</f>
        <v>0.18978102189781021</v>
      </c>
      <c r="BA18" s="59" t="str">
        <f t="shared" si="5"/>
        <v/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>
        <f>IF(AH19 = AH$1, VLOOKUP(AH$1,DADOS!$B$3:$J$25,3,0),"")</f>
        <v>8.1956878073382936E-2</v>
      </c>
      <c r="AK19" s="52" t="str">
        <f t="shared" si="1"/>
        <v/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>
        <f>IF(AD21 = AD$1, VLOOKUP(AD$1,DADOS!$B$3:$J$25,2,0),"")</f>
        <v>5.7472444015681766E-2</v>
      </c>
      <c r="AG21" s="52" t="str">
        <f t="shared" si="0"/>
        <v/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>
        <f>IF(AT23 = AT$1, VLOOKUP(AT$1,DADOS!$B$3:$J$25,6,0),"")</f>
        <v>0.12334801762114538</v>
      </c>
      <c r="AW23" s="59" t="str">
        <f t="shared" si="4"/>
        <v/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74612-F7B1-4178-AF8B-48DAD800E39C}">
  <dimension ref="A1:BI25"/>
  <sheetViews>
    <sheetView topLeftCell="A124" zoomScale="84" zoomScaleNormal="84" workbookViewId="0">
      <selection sqref="A1:W1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115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17</v>
      </c>
      <c r="AE1" s="47"/>
      <c r="AF1" s="47"/>
      <c r="AG1" s="47"/>
      <c r="AH1" s="41" t="str">
        <f>$AD$1</f>
        <v>Sto Ant. da Patrulha</v>
      </c>
      <c r="AI1" s="47"/>
      <c r="AJ1" s="47"/>
      <c r="AK1" s="47"/>
      <c r="AL1" s="41" t="str">
        <f>$AD$1</f>
        <v>Sto Ant. da Patrulha</v>
      </c>
      <c r="AM1" s="47"/>
      <c r="AN1" s="47"/>
      <c r="AO1" s="47"/>
      <c r="AP1" s="41" t="str">
        <f>$AD$1</f>
        <v>Sto Ant. da Patrulha</v>
      </c>
      <c r="AQ1" s="47"/>
      <c r="AR1" s="47"/>
      <c r="AS1" s="47"/>
      <c r="AT1" s="41" t="str">
        <f>$AD$1</f>
        <v>Sto Ant. da Patrulha</v>
      </c>
      <c r="AU1" s="47"/>
      <c r="AV1" s="47"/>
      <c r="AW1" s="47"/>
      <c r="AX1" s="41" t="str">
        <f>$AD$1</f>
        <v>Sto Ant. da Patrulha</v>
      </c>
      <c r="AY1" s="47"/>
      <c r="AZ1" s="47"/>
      <c r="BA1" s="47"/>
      <c r="BB1" s="41" t="str">
        <f>$AD$1</f>
        <v>Sto Ant. da Patrulha</v>
      </c>
      <c r="BD1" s="47"/>
      <c r="BE1" s="47"/>
      <c r="BF1" s="41" t="str">
        <f>$AD$1</f>
        <v>Sto Ant. da Patrulha</v>
      </c>
      <c r="BH1" s="47"/>
      <c r="BI1" s="47"/>
    </row>
    <row r="2" spans="1:61" s="36" customFormat="1" ht="25.5" customHeight="1" x14ac:dyDescent="0.25">
      <c r="AA2" s="34" t="s">
        <v>75</v>
      </c>
      <c r="AB2" s="35">
        <f>DADOS!H23</f>
        <v>0.35867446393762181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0.64132553606237819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>
        <f>IF(BB3 = BB$1, VLOOKUP(BB$1,DADOS!$B$3:$J$25,8,0),"")</f>
        <v>5.70902394106814E-2</v>
      </c>
      <c r="BE3" s="60" t="str">
        <f>IF(BD3="",BC3,"")</f>
        <v/>
      </c>
      <c r="BF3" s="44" t="str">
        <v>Sto Ant. da Patrulha</v>
      </c>
      <c r="BG3" s="45">
        <v>0.71807463343448152</v>
      </c>
      <c r="BH3" s="61">
        <f>IF(BF3 = BF$1, VLOOKUP(BF$1,DADOS!$B$3:$J$25,9,0),"")</f>
        <v>0.71807463343448152</v>
      </c>
      <c r="BI3" s="61" t="str">
        <f>IF(BH3="",BG3,"")</f>
        <v/>
      </c>
    </row>
    <row r="4" spans="1:61" s="36" customFormat="1" ht="21.75" x14ac:dyDescent="0.25">
      <c r="AA4" s="34" t="s">
        <v>73</v>
      </c>
      <c r="AB4" s="35">
        <f>DADOS!G23</f>
        <v>0.23973509933774834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0.76026490066225172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DINÂMICOS'!N23</f>
        <v>543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DINÂMICOS'!D23</f>
        <v>2265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>
        <f>IF(AX7 = AX$1, VLOOKUP(AX$1,DADOS!$B$3:$J$25,7,0),"")</f>
        <v>0.35867446393762181</v>
      </c>
      <c r="BA7" s="59" t="str">
        <f t="shared" si="5"/>
        <v/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DINÂMICOS'!P23+'DADOS DINÂMICOS'!R23+'DADOS DINÂMICOS'!T23+'DADOS DINÂMICOS'!V23</f>
        <v>184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DINÂMICOS'!F23+'DADOS DINÂMICOS'!H23+'DADOS DINÂMICOS'!J23+'DADOS DINÂMICOS'!L23</f>
        <v>513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>
        <f>IF(AT9 = AT$1, VLOOKUP(AT$1,DADOS!$B$3:$J$25,6,0),"")</f>
        <v>0.23973509933774834</v>
      </c>
      <c r="AW9" s="59" t="str">
        <f t="shared" si="4"/>
        <v/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>
        <f>IF(AH13 = AH$1, VLOOKUP(AH$1,DADOS!$B$3:$J$25,3,0),"")</f>
        <v>0.15221858588933707</v>
      </c>
      <c r="AK13" s="52" t="str">
        <f t="shared" si="1"/>
        <v/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>
        <f>IF(AD16 = AD$1, VLOOKUP(AD$1,DADOS!$B$3:$J$25,2,0),"")</f>
        <v>7.3127255430405755E-2</v>
      </c>
      <c r="AG16" s="52" t="str">
        <f t="shared" si="0"/>
        <v/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>
        <f>IF(AP16 = AP$1, VLOOKUP(AP$1,DADOS!$B$3:$J$25,5,0),"")</f>
        <v>0.4243920356588583</v>
      </c>
      <c r="AS16" s="52" t="str">
        <f t="shared" si="3"/>
        <v/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>
        <f>IF(AL22 = AL$1, VLOOKUP(AL$1,DADOS!$B$3:$J$25,4,0),"")</f>
        <v>0.30503357928152675</v>
      </c>
      <c r="AO22" s="52" t="str">
        <f t="shared" si="2"/>
        <v/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A0DD7-C34A-40BE-A124-6E596218D2C3}">
  <dimension ref="A1:BI25"/>
  <sheetViews>
    <sheetView topLeftCell="A136" zoomScale="84" zoomScaleNormal="84" workbookViewId="0">
      <selection activeCell="P16" sqref="P16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116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15</v>
      </c>
      <c r="AE1" s="47"/>
      <c r="AF1" s="47"/>
      <c r="AG1" s="47"/>
      <c r="AH1" s="41" t="str">
        <f>$AD$1</f>
        <v>Tavares</v>
      </c>
      <c r="AI1" s="47"/>
      <c r="AJ1" s="47"/>
      <c r="AK1" s="47"/>
      <c r="AL1" s="41" t="str">
        <f>$AD$1</f>
        <v>Tavares</v>
      </c>
      <c r="AM1" s="47"/>
      <c r="AN1" s="47"/>
      <c r="AO1" s="47"/>
      <c r="AP1" s="41" t="str">
        <f>$AD$1</f>
        <v>Tavares</v>
      </c>
      <c r="AQ1" s="47"/>
      <c r="AR1" s="47"/>
      <c r="AS1" s="47"/>
      <c r="AT1" s="41" t="str">
        <f>$AD$1</f>
        <v>Tavares</v>
      </c>
      <c r="AU1" s="47"/>
      <c r="AV1" s="47"/>
      <c r="AW1" s="47"/>
      <c r="AX1" s="41" t="str">
        <f>$AD$1</f>
        <v>Tavares</v>
      </c>
      <c r="AY1" s="47"/>
      <c r="AZ1" s="47"/>
      <c r="BA1" s="47"/>
      <c r="BB1" s="41" t="str">
        <f>$AD$1</f>
        <v>Tavares</v>
      </c>
      <c r="BD1" s="47"/>
      <c r="BE1" s="47"/>
      <c r="BF1" s="41" t="str">
        <f>$AD$1</f>
        <v>Tavares</v>
      </c>
      <c r="BH1" s="47"/>
      <c r="BI1" s="47"/>
    </row>
    <row r="2" spans="1:61" s="36" customFormat="1" ht="23.25" customHeight="1" x14ac:dyDescent="0.25">
      <c r="AA2" s="34" t="s">
        <v>75</v>
      </c>
      <c r="AB2" s="35">
        <f>DADOS!H24</f>
        <v>0.43518518518518517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0.56481481481481488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DADOS!G24</f>
        <v>0.29721362229102166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0.70278637770897834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>
        <f>IF(AT5 = AT$1, VLOOKUP(AT$1,DADOS!$B$3:$J$25,6,0),"")</f>
        <v>0.29721362229102166</v>
      </c>
      <c r="AW5" s="59" t="str">
        <f t="shared" si="4"/>
        <v/>
      </c>
      <c r="AX5" s="44" t="str">
        <v>Tramandaí</v>
      </c>
      <c r="AY5" s="55">
        <v>0.44161358811040341</v>
      </c>
      <c r="AZ5" s="59" t="str">
        <f>IF(AX5 = AX$1, VLOOKUP(AX$1,DADOS!$B$3:$J$25,7,0),"")</f>
        <v/>
      </c>
      <c r="BA5" s="59">
        <f t="shared" si="5"/>
        <v>0.44161358811040341</v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DINÂMICOS'!N24</f>
        <v>96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>
        <f>IF(AH6 = AH$1, VLOOKUP(AH$1,DADOS!$B$3:$J$25,3,0),"")</f>
        <v>0.30614105937833819</v>
      </c>
      <c r="AK6" s="52" t="str">
        <f t="shared" si="1"/>
        <v/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>
        <f>IF(AX6 = AX$1, VLOOKUP(AX$1,DADOS!$B$3:$J$25,7,0),"")</f>
        <v>0.43518518518518517</v>
      </c>
      <c r="BA6" s="59" t="str">
        <f t="shared" si="5"/>
        <v/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DINÂMICOS'!D24</f>
        <v>323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DINÂMICOS'!P24+'DADOS DINÂMICOS'!R24+'DADOS DINÂMICOS'!T24+'DADOS DINÂMICOS'!V24</f>
        <v>47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DINÂMICOS'!F24+'DADOS DINÂMICOS'!H24+'DADOS DINÂMICOS'!J24+'DADOS DINÂMICOS'!L24</f>
        <v>108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 t="str">
        <f>IF(BB9 = BB$1, VLOOKUP(BB$1,DADOS!$B$3:$J$25,8,0),"")</f>
        <v/>
      </c>
      <c r="BE9" s="60">
        <f t="shared" si="6"/>
        <v>2.9874213836477988E-2</v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>
        <f>IF(AD10 = AD$1, VLOOKUP(AD$1,DADOS!$B$3:$J$25,2,0),"")</f>
        <v>0.10179455314311889</v>
      </c>
      <c r="AG10" s="52" t="str">
        <f t="shared" si="0"/>
        <v/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>
        <f>IF(AP10 = AP$1, VLOOKUP(AP$1,DADOS!$B$3:$J$25,5,0),"")</f>
        <v>0.7034730726140539</v>
      </c>
      <c r="AS10" s="52" t="str">
        <f t="shared" si="3"/>
        <v/>
      </c>
      <c r="AT10" s="45" t="str">
        <v>Tramandaí</v>
      </c>
      <c r="AU10" s="55">
        <v>0.22746781115879827</v>
      </c>
      <c r="AV10" s="59" t="str">
        <f>IF(AT10 = AT$1, VLOOKUP(AT$1,DADOS!$B$3:$J$25,6,0),"")</f>
        <v/>
      </c>
      <c r="AW10" s="59">
        <f t="shared" si="4"/>
        <v>0.22746781115879827</v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 t="str">
        <f>IF(BF12 = BF$1, VLOOKUP(BF$1,DADOS!$B$3:$J$25,9,0),"")</f>
        <v/>
      </c>
      <c r="BI12" s="61">
        <f t="shared" si="7"/>
        <v>0.36099711202310381</v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 t="str">
        <f>IF(AH15 = AH$1, VLOOKUP(AH$1,DADOS!$B$3:$J$25,3,0),"")</f>
        <v/>
      </c>
      <c r="AK15" s="52">
        <f t="shared" si="1"/>
        <v>0.14114172800903307</v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 t="str">
        <f>IF(AD17 = AD$1, VLOOKUP(AD$1,DADOS!$B$3:$J$25,2,0),"")</f>
        <v/>
      </c>
      <c r="AG17" s="52">
        <f t="shared" si="0"/>
        <v>7.0255251911473068E-2</v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>
        <f>IF(AL18 = AL$1, VLOOKUP(AL$1,DADOS!$B$3:$J$25,4,0),"")</f>
        <v>0.34249625692945213</v>
      </c>
      <c r="AO18" s="52" t="str">
        <f t="shared" si="2"/>
        <v/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 t="str">
        <f>IF(AL20 = AL$1, VLOOKUP(AL$1,DADOS!$B$3:$J$25,4,0),"")</f>
        <v/>
      </c>
      <c r="AO20" s="52">
        <f t="shared" si="2"/>
        <v>0.30885799425232502</v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 t="str">
        <f>IF(AP21 = AP$1, VLOOKUP(AP$1,DADOS!$B$3:$J$25,5,0),"")</f>
        <v/>
      </c>
      <c r="AS21" s="52">
        <f t="shared" si="3"/>
        <v>0.31960458602045472</v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>
        <f>IF(BF21 = BF$1, VLOOKUP(BF$1,DADOS!$B$3:$J$25,9,0),"")</f>
        <v>0.18238190771475468</v>
      </c>
      <c r="BI21" s="61" t="str">
        <f t="shared" si="7"/>
        <v/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>
        <f>IF(BB22 = BB$1, VLOOKUP(BB$1,DADOS!$B$3:$J$25,8,0),"")</f>
        <v>1.0416666666666666E-2</v>
      </c>
      <c r="BE22" s="60" t="str">
        <f t="shared" si="6"/>
        <v/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D24C-C116-47FE-B118-51C853B85363}">
  <dimension ref="A1:BI25"/>
  <sheetViews>
    <sheetView topLeftCell="A130" zoomScale="84" zoomScaleNormal="84" workbookViewId="0">
      <selection activeCell="X30" sqref="X30"/>
    </sheetView>
  </sheetViews>
  <sheetFormatPr defaultRowHeight="15" x14ac:dyDescent="0.25"/>
  <cols>
    <col min="1" max="2" width="9.140625" style="43"/>
    <col min="3" max="23" width="9.140625" style="41"/>
    <col min="24" max="24" width="21.85546875" style="39" customWidth="1"/>
    <col min="25" max="25" width="9.140625" style="40"/>
    <col min="26" max="26" width="9.140625" style="41"/>
    <col min="27" max="27" width="22.7109375" style="41" customWidth="1"/>
    <col min="28" max="16384" width="9.140625" style="41"/>
  </cols>
  <sheetData>
    <row r="1" spans="1:61" ht="54" customHeight="1" x14ac:dyDescent="0.25">
      <c r="A1" s="63" t="s">
        <v>117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41"/>
      <c r="Y1" s="42"/>
      <c r="AD1" s="47" t="s">
        <v>16</v>
      </c>
      <c r="AE1" s="47"/>
      <c r="AF1" s="47"/>
      <c r="AG1" s="47"/>
      <c r="AH1" s="41" t="str">
        <f>$AD$1</f>
        <v>Tramandaí</v>
      </c>
      <c r="AI1" s="47"/>
      <c r="AJ1" s="47"/>
      <c r="AK1" s="47"/>
      <c r="AL1" s="41" t="str">
        <f>$AD$1</f>
        <v>Tramandaí</v>
      </c>
      <c r="AM1" s="47"/>
      <c r="AN1" s="47"/>
      <c r="AO1" s="47"/>
      <c r="AP1" s="41" t="str">
        <f>$AD$1</f>
        <v>Tramandaí</v>
      </c>
      <c r="AQ1" s="47"/>
      <c r="AR1" s="47"/>
      <c r="AS1" s="47"/>
      <c r="AT1" s="41" t="str">
        <f>$AD$1</f>
        <v>Tramandaí</v>
      </c>
      <c r="AU1" s="47"/>
      <c r="AV1" s="47"/>
      <c r="AW1" s="47"/>
      <c r="AX1" s="41" t="str">
        <f>$AD$1</f>
        <v>Tramandaí</v>
      </c>
      <c r="AY1" s="47"/>
      <c r="AZ1" s="47"/>
      <c r="BA1" s="47"/>
      <c r="BB1" s="41" t="str">
        <f>$AD$1</f>
        <v>Tramandaí</v>
      </c>
      <c r="BD1" s="47"/>
      <c r="BE1" s="47"/>
      <c r="BF1" s="41" t="str">
        <f>$AD$1</f>
        <v>Tramandaí</v>
      </c>
      <c r="BH1" s="47"/>
      <c r="BI1" s="47"/>
    </row>
    <row r="2" spans="1:61" s="36" customFormat="1" ht="24" customHeight="1" x14ac:dyDescent="0.25">
      <c r="AA2" s="34" t="s">
        <v>75</v>
      </c>
      <c r="AB2" s="35">
        <f>DADOS!H25</f>
        <v>0.44161358811040341</v>
      </c>
      <c r="AD2" s="53" t="str" cm="1">
        <f t="array" ref="AD2:AE25">_xlfn._xlws.SORT([0]!TabUm,2,-1)</f>
        <v>Município</v>
      </c>
      <c r="AE2" s="51" t="str">
        <v>Positivos por mil por dia TOTAL</v>
      </c>
      <c r="AF2" s="51" t="s">
        <v>127</v>
      </c>
      <c r="AG2" s="51" t="s">
        <v>128</v>
      </c>
      <c r="AH2" s="53" t="str" cm="1">
        <f t="array" ref="AH2:AI25">_xlfn._xlws.SORT([0]!TabDois,2,-1)</f>
        <v>Município</v>
      </c>
      <c r="AI2" s="53" t="str">
        <v>Positivos por mil por dia 4 Sem.</v>
      </c>
      <c r="AJ2" s="51" t="s">
        <v>127</v>
      </c>
      <c r="AK2" s="51" t="s">
        <v>128</v>
      </c>
      <c r="AL2" s="53" t="str" cm="1">
        <f t="array" ref="AL2:AM25">_xlfn._xlws.SORT([0]!TabTrês,2,-1)</f>
        <v>Município</v>
      </c>
      <c r="AM2" s="53" t="str">
        <v>Testes por mil por dia TOTAL</v>
      </c>
      <c r="AN2" s="51" t="s">
        <v>127</v>
      </c>
      <c r="AO2" s="51" t="s">
        <v>128</v>
      </c>
      <c r="AP2" s="53" t="str" cm="1">
        <f t="array" ref="AP2:AQ25">_xlfn._xlws.SORT([0]!TabQuatro,2,-1)</f>
        <v>Município</v>
      </c>
      <c r="AQ2" s="53" t="str">
        <v>Testes por mil por dia 4 Sem.</v>
      </c>
      <c r="AR2" s="51" t="s">
        <v>127</v>
      </c>
      <c r="AS2" s="51" t="s">
        <v>128</v>
      </c>
      <c r="AT2" s="53" t="str" cm="1">
        <f t="array" ref="AT2:AU25">_xlfn._xlws.SORT([0]!TabCinco,2,-1)</f>
        <v>Município</v>
      </c>
      <c r="AU2" s="53" t="str">
        <v>Positivos x Testes TOTAL</v>
      </c>
      <c r="AV2" s="51" t="s">
        <v>127</v>
      </c>
      <c r="AW2" s="51" t="s">
        <v>128</v>
      </c>
      <c r="AX2" s="53" t="str" cm="1">
        <f t="array" ref="AX2:AY25">_xlfn._xlws.SORT([0]!TabSeis,2,-1)</f>
        <v>Município</v>
      </c>
      <c r="AY2" s="53" t="str">
        <v>Positivos x Testes 4 Sem.</v>
      </c>
      <c r="AZ2" s="51" t="s">
        <v>127</v>
      </c>
      <c r="BA2" s="51" t="s">
        <v>128</v>
      </c>
      <c r="BB2" s="44" t="str" cm="1">
        <f t="array" ref="BB2:BC25">_xlfn._xlws.SORT([0]!TabSete,2,-1)</f>
        <v>Município</v>
      </c>
      <c r="BC2" s="44" t="str">
        <v>Letalidade Aparente TOTAL</v>
      </c>
      <c r="BD2" s="51" t="s">
        <v>127</v>
      </c>
      <c r="BE2" s="51" t="s">
        <v>128</v>
      </c>
      <c r="BF2" s="44" t="str" cm="1">
        <f t="array" ref="BF2:BG25">_xlfn._xlws.SORT([0]!TabOito,2,-1)</f>
        <v>Município</v>
      </c>
      <c r="BG2" s="45" t="str">
        <v>Óbitos por mil</v>
      </c>
      <c r="BH2" s="51" t="s">
        <v>127</v>
      </c>
      <c r="BI2" s="51" t="s">
        <v>128</v>
      </c>
    </row>
    <row r="3" spans="1:61" s="36" customFormat="1" ht="21.75" x14ac:dyDescent="0.25">
      <c r="AA3" s="34" t="s">
        <v>76</v>
      </c>
      <c r="AB3" s="35">
        <f>100%-AB2</f>
        <v>0.55838641188959659</v>
      </c>
      <c r="AD3" s="54" t="str">
        <v>Osório</v>
      </c>
      <c r="AE3" s="52">
        <v>0.24564059961859946</v>
      </c>
      <c r="AF3" s="52" t="str">
        <f>IF(AD3 = AD$1, VLOOKUP(AD$1,DADOS!$B$3:$J$25,2,0),"")</f>
        <v/>
      </c>
      <c r="AG3" s="52">
        <f>IF(AF3="",AE3,"")</f>
        <v>0.24564059961859946</v>
      </c>
      <c r="AH3" s="45" t="str">
        <v>Osório</v>
      </c>
      <c r="AI3" s="45">
        <v>0.7256123460285997</v>
      </c>
      <c r="AJ3" s="52" t="str">
        <f>IF(AH3 = AH$1, VLOOKUP(AH$1,DADOS!$B$3:$J$25,3,0),"")</f>
        <v/>
      </c>
      <c r="AK3" s="52">
        <f>IF(AJ3="",AI3,"")</f>
        <v>0.7256123460285997</v>
      </c>
      <c r="AL3" s="45" t="str">
        <v>Mampituba</v>
      </c>
      <c r="AM3" s="45">
        <v>1.202684626757093</v>
      </c>
      <c r="AN3" s="52" t="str">
        <f>IF(AL3 = AL$1, VLOOKUP(AL$1,DADOS!$B$3:$J$25,4,0),"")</f>
        <v/>
      </c>
      <c r="AO3" s="52">
        <f>IF(AN3="",AM3,"")</f>
        <v>1.202684626757093</v>
      </c>
      <c r="AP3" s="45" t="str">
        <v>Osório</v>
      </c>
      <c r="AQ3" s="45">
        <v>1.2965607667637229</v>
      </c>
      <c r="AR3" s="52" t="str">
        <f>IF(AP3 = AP$1, VLOOKUP(AP$1,DADOS!$B$3:$J$25,5,0),"")</f>
        <v/>
      </c>
      <c r="AS3" s="52">
        <f>IF(AR3="",AQ3,"")</f>
        <v>1.2965607667637229</v>
      </c>
      <c r="AT3" s="45" t="str">
        <v>Itati</v>
      </c>
      <c r="AU3" s="44" t="str">
        <v>-</v>
      </c>
      <c r="AV3" s="59" t="str">
        <f>IF(AT3 = AT$1, VLOOKUP(AT$1,DADOS!$B$3:$J$25,6,0),"")</f>
        <v/>
      </c>
      <c r="AW3" s="59" t="str">
        <f>IF(AV3="",AU3,"")</f>
        <v>-</v>
      </c>
      <c r="AX3" s="44" t="str">
        <v>Itati</v>
      </c>
      <c r="AY3" s="44" t="str">
        <v>-</v>
      </c>
      <c r="AZ3" s="59" t="str">
        <f>IF(AX3 = AX$1, VLOOKUP(AX$1,DADOS!$B$3:$J$25,7,0),"")</f>
        <v/>
      </c>
      <c r="BA3" s="59" t="str">
        <f>IF(AZ3="",AY3,"")</f>
        <v>-</v>
      </c>
      <c r="BB3" s="44" t="str">
        <v>Sto Ant. da Patrulha</v>
      </c>
      <c r="BC3" s="57">
        <v>5.70902394106814E-2</v>
      </c>
      <c r="BD3" s="59" t="str">
        <f>IF(BB3 = BB$1, VLOOKUP(BB$1,DADOS!$B$3:$J$25,8,0),"")</f>
        <v/>
      </c>
      <c r="BE3" s="60">
        <f>IF(BD3="",BC3,"")</f>
        <v>5.70902394106814E-2</v>
      </c>
      <c r="BF3" s="44" t="str">
        <v>Sto Ant. da Patrulha</v>
      </c>
      <c r="BG3" s="45">
        <v>0.71807463343448152</v>
      </c>
      <c r="BH3" s="61" t="str">
        <f>IF(BF3 = BF$1, VLOOKUP(BF$1,DADOS!$B$3:$J$25,9,0),"")</f>
        <v/>
      </c>
      <c r="BI3" s="61">
        <f>IF(BH3="",BG3,"")</f>
        <v>0.71807463343448152</v>
      </c>
    </row>
    <row r="4" spans="1:61" s="36" customFormat="1" ht="21.75" x14ac:dyDescent="0.25">
      <c r="AA4" s="34" t="s">
        <v>73</v>
      </c>
      <c r="AB4" s="35">
        <f>DADOS!G25</f>
        <v>0.22746781115879827</v>
      </c>
      <c r="AD4" s="44" t="str">
        <v>Mampituba</v>
      </c>
      <c r="AE4" s="52">
        <v>0.20924756920814461</v>
      </c>
      <c r="AF4" s="52" t="str">
        <f>IF(AD4 = AD$1, VLOOKUP(AD$1,DADOS!$B$3:$J$25,2,0),"")</f>
        <v/>
      </c>
      <c r="AG4" s="52">
        <f t="shared" ref="AG4:AG25" si="0">IF(AF4="",AE4,"")</f>
        <v>0.20924756920814461</v>
      </c>
      <c r="AH4" s="45" t="str">
        <v>Itati</v>
      </c>
      <c r="AI4" s="45">
        <v>0.34269026759640026</v>
      </c>
      <c r="AJ4" s="52" t="str">
        <f>IF(AH4 = AH$1, VLOOKUP(AH$1,DADOS!$B$3:$J$25,3,0),"")</f>
        <v/>
      </c>
      <c r="AK4" s="52">
        <f t="shared" ref="AK4:AK25" si="1">IF(AJ4="",AI4,"")</f>
        <v>0.34269026759640026</v>
      </c>
      <c r="AL4" s="45" t="str">
        <v>Três Cachoeiras</v>
      </c>
      <c r="AM4" s="45">
        <v>0.78147067131155257</v>
      </c>
      <c r="AN4" s="52" t="str">
        <f>IF(AL4 = AL$1, VLOOKUP(AL$1,DADOS!$B$3:$J$25,4,0),"")</f>
        <v/>
      </c>
      <c r="AO4" s="52">
        <f t="shared" ref="AO4:AO25" si="2">IF(AN4="",AM4,"")</f>
        <v>0.78147067131155257</v>
      </c>
      <c r="AP4" s="45" t="str">
        <v>Mampituba</v>
      </c>
      <c r="AQ4" s="45">
        <v>1.0691461246456202</v>
      </c>
      <c r="AR4" s="52" t="str">
        <f>IF(AP4 = AP$1, VLOOKUP(AP$1,DADOS!$B$3:$J$25,5,0),"")</f>
        <v/>
      </c>
      <c r="AS4" s="52">
        <f t="shared" ref="AS4:AS25" si="3">IF(AR4="",AQ4,"")</f>
        <v>1.0691461246456202</v>
      </c>
      <c r="AT4" s="45" t="str">
        <v>Osório</v>
      </c>
      <c r="AU4" s="55">
        <v>0.33868739205526771</v>
      </c>
      <c r="AV4" s="59" t="str">
        <f>IF(AT4 = AT$1, VLOOKUP(AT$1,DADOS!$B$3:$J$25,6,0),"")</f>
        <v/>
      </c>
      <c r="AW4" s="59">
        <f t="shared" ref="AW4:AW25" si="4">IF(AV4="",AU4,"")</f>
        <v>0.33868739205526771</v>
      </c>
      <c r="AX4" s="44" t="str">
        <v>Osório</v>
      </c>
      <c r="AY4" s="55">
        <v>0.55964391691394655</v>
      </c>
      <c r="AZ4" s="59" t="str">
        <f>IF(AX4 = AX$1, VLOOKUP(AX$1,DADOS!$B$3:$J$25,7,0),"")</f>
        <v/>
      </c>
      <c r="BA4" s="59">
        <f t="shared" ref="BA4:BA25" si="5">IF(AZ4="",AY4,"")</f>
        <v>0.55964391691394655</v>
      </c>
      <c r="BB4" s="44" t="str">
        <v>Xangri-Lá</v>
      </c>
      <c r="BC4" s="57">
        <v>4.9180327868852458E-2</v>
      </c>
      <c r="BD4" s="59" t="str">
        <f>IF(BB4 = BB$1, VLOOKUP(BB$1,DADOS!$B$3:$J$25,8,0),"")</f>
        <v/>
      </c>
      <c r="BE4" s="60">
        <f t="shared" ref="BE4:BE25" si="6">IF(BD4="",BC4,"")</f>
        <v>4.9180327868852458E-2</v>
      </c>
      <c r="BF4" s="44" t="str">
        <v>Três Cachoeiras</v>
      </c>
      <c r="BG4" s="45">
        <v>0.62977957714799826</v>
      </c>
      <c r="BH4" s="61" t="str">
        <f>IF(BF4 = BF$1, VLOOKUP(BF$1,DADOS!$B$3:$J$25,9,0),"")</f>
        <v/>
      </c>
      <c r="BI4" s="61">
        <f t="shared" ref="BI4:BI25" si="7">IF(BH4="",BG4,"")</f>
        <v>0.62977957714799826</v>
      </c>
    </row>
    <row r="5" spans="1:61" s="36" customFormat="1" ht="21.75" x14ac:dyDescent="0.25">
      <c r="AA5" s="34" t="s">
        <v>74</v>
      </c>
      <c r="AB5" s="35">
        <f>100%-AB4</f>
        <v>0.77253218884120178</v>
      </c>
      <c r="AD5" s="44" t="str">
        <v>Itati</v>
      </c>
      <c r="AE5" s="52">
        <v>0.17948792579872128</v>
      </c>
      <c r="AF5" s="52" t="str">
        <f>IF(AD5 = AD$1, VLOOKUP(AD$1,DADOS!$B$3:$J$25,2,0),"")</f>
        <v/>
      </c>
      <c r="AG5" s="52">
        <f t="shared" si="0"/>
        <v>0.17948792579872128</v>
      </c>
      <c r="AH5" s="45" t="str">
        <v>Três Forquilhas</v>
      </c>
      <c r="AI5" s="45">
        <v>0.30776641866937859</v>
      </c>
      <c r="AJ5" s="52" t="str">
        <f>IF(AH5 = AH$1, VLOOKUP(AH$1,DADOS!$B$3:$J$25,3,0),"")</f>
        <v/>
      </c>
      <c r="AK5" s="52">
        <f t="shared" si="1"/>
        <v>0.30776641866937859</v>
      </c>
      <c r="AL5" s="45" t="str">
        <v>Osório</v>
      </c>
      <c r="AM5" s="45">
        <v>0.72527234665563012</v>
      </c>
      <c r="AN5" s="52" t="str">
        <f>IF(AL5 = AL$1, VLOOKUP(AL$1,DADOS!$B$3:$J$25,4,0),"")</f>
        <v/>
      </c>
      <c r="AO5" s="52">
        <f t="shared" si="2"/>
        <v>0.72527234665563012</v>
      </c>
      <c r="AP5" s="45" t="str">
        <v>Três Forquilhas</v>
      </c>
      <c r="AQ5" s="45">
        <v>0.89653695873253747</v>
      </c>
      <c r="AR5" s="52" t="str">
        <f>IF(AP5 = AP$1, VLOOKUP(AP$1,DADOS!$B$3:$J$25,5,0),"")</f>
        <v/>
      </c>
      <c r="AS5" s="52">
        <f t="shared" si="3"/>
        <v>0.89653695873253747</v>
      </c>
      <c r="AT5" s="45" t="str">
        <v>Tavares</v>
      </c>
      <c r="AU5" s="55">
        <v>0.29721362229102166</v>
      </c>
      <c r="AV5" s="59" t="str">
        <f>IF(AT5 = AT$1, VLOOKUP(AT$1,DADOS!$B$3:$J$25,6,0),"")</f>
        <v/>
      </c>
      <c r="AW5" s="59">
        <f t="shared" si="4"/>
        <v>0.29721362229102166</v>
      </c>
      <c r="AX5" s="44" t="str">
        <v>Tramandaí</v>
      </c>
      <c r="AY5" s="55">
        <v>0.44161358811040341</v>
      </c>
      <c r="AZ5" s="59">
        <f>IF(AX5 = AX$1, VLOOKUP(AX$1,DADOS!$B$3:$J$25,7,0),"")</f>
        <v>0.44161358811040341</v>
      </c>
      <c r="BA5" s="59" t="str">
        <f t="shared" si="5"/>
        <v/>
      </c>
      <c r="BB5" s="44" t="str">
        <v>Maquiné</v>
      </c>
      <c r="BC5" s="57">
        <v>3.7383177570093455E-2</v>
      </c>
      <c r="BD5" s="59" t="str">
        <f>IF(BB5 = BB$1, VLOOKUP(BB$1,DADOS!$B$3:$J$25,8,0),"")</f>
        <v/>
      </c>
      <c r="BE5" s="60">
        <f t="shared" si="6"/>
        <v>3.7383177570093455E-2</v>
      </c>
      <c r="BF5" s="44" t="str">
        <v>Osório</v>
      </c>
      <c r="BG5" s="45">
        <v>0.6032662558710733</v>
      </c>
      <c r="BH5" s="61" t="str">
        <f>IF(BF5 = BF$1, VLOOKUP(BF$1,DADOS!$B$3:$J$25,9,0),"")</f>
        <v/>
      </c>
      <c r="BI5" s="61">
        <f t="shared" si="7"/>
        <v>0.6032662558710733</v>
      </c>
    </row>
    <row r="6" spans="1:61" s="36" customFormat="1" ht="21.75" x14ac:dyDescent="0.25">
      <c r="AA6" s="34" t="s">
        <v>77</v>
      </c>
      <c r="AB6" s="37">
        <f>'DADOS DINÂMICOS'!N25</f>
        <v>636</v>
      </c>
      <c r="AD6" s="54" t="str">
        <v>Três Cachoeiras</v>
      </c>
      <c r="AE6" s="52">
        <v>0.15378338511753445</v>
      </c>
      <c r="AF6" s="52" t="str">
        <f>IF(AD6 = AD$1, VLOOKUP(AD$1,DADOS!$B$3:$J$25,2,0),"")</f>
        <v/>
      </c>
      <c r="AG6" s="52">
        <f t="shared" si="0"/>
        <v>0.15378338511753445</v>
      </c>
      <c r="AH6" s="45" t="str">
        <v>Tavares</v>
      </c>
      <c r="AI6" s="45">
        <v>0.30614105937833819</v>
      </c>
      <c r="AJ6" s="52" t="str">
        <f>IF(AH6 = AH$1, VLOOKUP(AH$1,DADOS!$B$3:$J$25,3,0),"")</f>
        <v/>
      </c>
      <c r="AK6" s="52">
        <f t="shared" si="1"/>
        <v>0.30614105937833819</v>
      </c>
      <c r="AL6" s="45" t="str">
        <v>Torres</v>
      </c>
      <c r="AM6" s="45">
        <v>0.70531245088560701</v>
      </c>
      <c r="AN6" s="52" t="str">
        <f>IF(AL6 = AL$1, VLOOKUP(AL$1,DADOS!$B$3:$J$25,4,0),"")</f>
        <v/>
      </c>
      <c r="AO6" s="52">
        <f t="shared" si="2"/>
        <v>0.70531245088560701</v>
      </c>
      <c r="AP6" s="45" t="str">
        <v>Bal. Pinhal</v>
      </c>
      <c r="AQ6" s="45">
        <v>0.8305069573606787</v>
      </c>
      <c r="AR6" s="52" t="str">
        <f>IF(AP6 = AP$1, VLOOKUP(AP$1,DADOS!$B$3:$J$25,5,0),"")</f>
        <v/>
      </c>
      <c r="AS6" s="52">
        <f t="shared" si="3"/>
        <v>0.8305069573606787</v>
      </c>
      <c r="AT6" s="45" t="str">
        <v>Terra de Areia</v>
      </c>
      <c r="AU6" s="55">
        <v>0.25666666666666665</v>
      </c>
      <c r="AV6" s="59" t="str">
        <f>IF(AT6 = AT$1, VLOOKUP(AT$1,DADOS!$B$3:$J$25,6,0),"")</f>
        <v/>
      </c>
      <c r="AW6" s="59">
        <f t="shared" si="4"/>
        <v>0.25666666666666665</v>
      </c>
      <c r="AX6" s="44" t="str">
        <v>Tavares</v>
      </c>
      <c r="AY6" s="55">
        <v>0.43518518518518517</v>
      </c>
      <c r="AZ6" s="59" t="str">
        <f>IF(AX6 = AX$1, VLOOKUP(AX$1,DADOS!$B$3:$J$25,7,0),"")</f>
        <v/>
      </c>
      <c r="BA6" s="59">
        <f t="shared" si="5"/>
        <v>0.43518518518518517</v>
      </c>
      <c r="BB6" s="44" t="str">
        <v>Arroio do Sal</v>
      </c>
      <c r="BC6" s="57">
        <v>3.4883720930232558E-2</v>
      </c>
      <c r="BD6" s="59" t="str">
        <f>IF(BB6 = BB$1, VLOOKUP(BB$1,DADOS!$B$3:$J$25,8,0),"")</f>
        <v/>
      </c>
      <c r="BE6" s="60">
        <f t="shared" si="6"/>
        <v>3.4883720930232558E-2</v>
      </c>
      <c r="BF6" s="44" t="str">
        <v>Maquiné</v>
      </c>
      <c r="BG6" s="45">
        <v>0.5987127675497681</v>
      </c>
      <c r="BH6" s="61" t="str">
        <f>IF(BF6 = BF$1, VLOOKUP(BF$1,DADOS!$B$3:$J$25,9,0),"")</f>
        <v/>
      </c>
      <c r="BI6" s="61">
        <f t="shared" si="7"/>
        <v>0.5987127675497681</v>
      </c>
    </row>
    <row r="7" spans="1:61" s="36" customFormat="1" ht="21.75" x14ac:dyDescent="0.25">
      <c r="AA7" s="34" t="s">
        <v>78</v>
      </c>
      <c r="AB7" s="37">
        <f>'DADOS DINÂMICOS'!D25</f>
        <v>2796</v>
      </c>
      <c r="AD7" s="54" t="str">
        <v>Três Forquilhas</v>
      </c>
      <c r="AE7" s="52">
        <v>0.13941289743567403</v>
      </c>
      <c r="AF7" s="52" t="str">
        <f>IF(AD7 = AD$1, VLOOKUP(AD$1,DADOS!$B$3:$J$25,2,0),"")</f>
        <v/>
      </c>
      <c r="AG7" s="52">
        <f t="shared" si="0"/>
        <v>0.13941289743567403</v>
      </c>
      <c r="AH7" s="45" t="str">
        <v>Imbé</v>
      </c>
      <c r="AI7" s="45">
        <v>0.20718613602460451</v>
      </c>
      <c r="AJ7" s="52" t="str">
        <f>IF(AH7 = AH$1, VLOOKUP(AH$1,DADOS!$B$3:$J$25,3,0),"")</f>
        <v/>
      </c>
      <c r="AK7" s="52">
        <f t="shared" si="1"/>
        <v>0.20718613602460451</v>
      </c>
      <c r="AL7" s="45" t="str">
        <v>Três Forquilhas</v>
      </c>
      <c r="AM7" s="45">
        <v>0.65131963020728956</v>
      </c>
      <c r="AN7" s="52" t="str">
        <f>IF(AL7 = AL$1, VLOOKUP(AL$1,DADOS!$B$3:$J$25,4,0),"")</f>
        <v/>
      </c>
      <c r="AO7" s="52">
        <f t="shared" si="2"/>
        <v>0.65131963020728956</v>
      </c>
      <c r="AP7" s="45" t="str">
        <v>Cidreira</v>
      </c>
      <c r="AQ7" s="45">
        <v>0.79685736683867314</v>
      </c>
      <c r="AR7" s="52" t="str">
        <f>IF(AP7 = AP$1, VLOOKUP(AP$1,DADOS!$B$3:$J$25,5,0),"")</f>
        <v/>
      </c>
      <c r="AS7" s="52">
        <f t="shared" si="3"/>
        <v>0.79685736683867314</v>
      </c>
      <c r="AT7" s="45" t="str">
        <v>Capão da Canoa</v>
      </c>
      <c r="AU7" s="55">
        <v>0.24472348383649478</v>
      </c>
      <c r="AV7" s="59" t="str">
        <f>IF(AT7 = AT$1, VLOOKUP(AT$1,DADOS!$B$3:$J$25,6,0),"")</f>
        <v/>
      </c>
      <c r="AW7" s="59">
        <f t="shared" si="4"/>
        <v>0.24472348383649478</v>
      </c>
      <c r="AX7" s="44" t="str">
        <v>Sto Ant. da Patrulha</v>
      </c>
      <c r="AY7" s="55">
        <v>0.35867446393762181</v>
      </c>
      <c r="AZ7" s="59" t="str">
        <f>IF(AX7 = AX$1, VLOOKUP(AX$1,DADOS!$B$3:$J$25,7,0),"")</f>
        <v/>
      </c>
      <c r="BA7" s="59">
        <f t="shared" si="5"/>
        <v>0.35867446393762181</v>
      </c>
      <c r="BB7" s="44" t="str">
        <v>Imbé</v>
      </c>
      <c r="BC7" s="57">
        <v>3.4852546916890083E-2</v>
      </c>
      <c r="BD7" s="59" t="str">
        <f>IF(BB7 = BB$1, VLOOKUP(BB$1,DADOS!$B$3:$J$25,8,0),"")</f>
        <v/>
      </c>
      <c r="BE7" s="60">
        <f t="shared" si="6"/>
        <v>3.4852546916890083E-2</v>
      </c>
      <c r="BF7" s="44" t="str">
        <v>Imbé</v>
      </c>
      <c r="BG7" s="45">
        <v>0.55863521120708182</v>
      </c>
      <c r="BH7" s="61" t="str">
        <f>IF(BF7 = BF$1, VLOOKUP(BF$1,DADOS!$B$3:$J$25,9,0),"")</f>
        <v/>
      </c>
      <c r="BI7" s="61">
        <f t="shared" si="7"/>
        <v>0.55863521120708182</v>
      </c>
    </row>
    <row r="8" spans="1:61" s="36" customFormat="1" ht="21.75" x14ac:dyDescent="0.25">
      <c r="AA8" s="34" t="s">
        <v>79</v>
      </c>
      <c r="AB8" s="38">
        <f>'DADOS DINÂMICOS'!P25+'DADOS DINÂMICOS'!R25+'DADOS DINÂMICOS'!T25+'DADOS DINÂMICOS'!V25</f>
        <v>208</v>
      </c>
      <c r="AD8" s="54" t="str">
        <v>Torres</v>
      </c>
      <c r="AE8" s="52">
        <v>0.13141820935471427</v>
      </c>
      <c r="AF8" s="52" t="str">
        <f>IF(AD8 = AD$1, VLOOKUP(AD$1,DADOS!$B$3:$J$25,2,0),"")</f>
        <v/>
      </c>
      <c r="AG8" s="52">
        <f t="shared" si="0"/>
        <v>0.13141820935471427</v>
      </c>
      <c r="AH8" s="45" t="str">
        <v>Mampituba</v>
      </c>
      <c r="AI8" s="45">
        <v>0.20421892268511846</v>
      </c>
      <c r="AJ8" s="52" t="str">
        <f>IF(AH8 = AH$1, VLOOKUP(AH$1,DADOS!$B$3:$J$25,3,0),"")</f>
        <v/>
      </c>
      <c r="AK8" s="52">
        <f t="shared" si="1"/>
        <v>0.20421892268511846</v>
      </c>
      <c r="AL8" s="45" t="str">
        <v>Bal. Pinhal</v>
      </c>
      <c r="AM8" s="45">
        <v>0.60313240253947076</v>
      </c>
      <c r="AN8" s="52" t="str">
        <f>IF(AL8 = AL$1, VLOOKUP(AL$1,DADOS!$B$3:$J$25,4,0),"")</f>
        <v/>
      </c>
      <c r="AO8" s="52">
        <f t="shared" si="2"/>
        <v>0.60313240253947076</v>
      </c>
      <c r="AP8" s="45" t="str">
        <v>Três Cachoeiras</v>
      </c>
      <c r="AQ8" s="45">
        <v>0.77758498811130394</v>
      </c>
      <c r="AR8" s="52" t="str">
        <f>IF(AP8 = AP$1, VLOOKUP(AP$1,DADOS!$B$3:$J$25,5,0),"")</f>
        <v/>
      </c>
      <c r="AS8" s="52">
        <f t="shared" si="3"/>
        <v>0.77758498811130394</v>
      </c>
      <c r="AT8" s="45" t="str">
        <v>Maquiné</v>
      </c>
      <c r="AU8" s="55">
        <v>0.240990990990991</v>
      </c>
      <c r="AV8" s="59" t="str">
        <f>IF(AT8 = AT$1, VLOOKUP(AT$1,DADOS!$B$3:$J$25,6,0),"")</f>
        <v/>
      </c>
      <c r="AW8" s="59">
        <f t="shared" si="4"/>
        <v>0.240990990990991</v>
      </c>
      <c r="AX8" s="44" t="str">
        <v>Três Forquilhas</v>
      </c>
      <c r="AY8" s="55">
        <v>0.34328358208955223</v>
      </c>
      <c r="AZ8" s="59" t="str">
        <f>IF(AX8 = AX$1, VLOOKUP(AX$1,DADOS!$B$3:$J$25,7,0),"")</f>
        <v/>
      </c>
      <c r="BA8" s="59">
        <f t="shared" si="5"/>
        <v>0.34328358208955223</v>
      </c>
      <c r="BB8" s="44" t="str">
        <v>D. Pedro de Alcântara</v>
      </c>
      <c r="BC8" s="57">
        <v>3.3333333333333333E-2</v>
      </c>
      <c r="BD8" s="59" t="str">
        <f>IF(BB8 = BB$1, VLOOKUP(BB$1,DADOS!$B$3:$J$25,8,0),"")</f>
        <v/>
      </c>
      <c r="BE8" s="60">
        <f t="shared" si="6"/>
        <v>3.3333333333333333E-2</v>
      </c>
      <c r="BF8" s="44" t="str">
        <v>Itati</v>
      </c>
      <c r="BG8" s="45">
        <v>0.41718815185648728</v>
      </c>
      <c r="BH8" s="61" t="str">
        <f>IF(BF8 = BF$1, VLOOKUP(BF$1,DADOS!$B$3:$J$25,9,0),"")</f>
        <v/>
      </c>
      <c r="BI8" s="61">
        <f t="shared" si="7"/>
        <v>0.41718815185648728</v>
      </c>
    </row>
    <row r="9" spans="1:61" s="36" customFormat="1" ht="21.75" x14ac:dyDescent="0.25">
      <c r="AA9" s="34" t="s">
        <v>80</v>
      </c>
      <c r="AB9" s="38">
        <f>'DADOS DINÂMICOS'!F25+'DADOS DINÂMICOS'!H25+'DADOS DINÂMICOS'!J25+'DADOS DINÂMICOS'!L25</f>
        <v>471</v>
      </c>
      <c r="AD9" s="54" t="str">
        <v>Bal. Pinhal</v>
      </c>
      <c r="AE9" s="52">
        <v>0.11010202247700404</v>
      </c>
      <c r="AF9" s="52" t="str">
        <f>IF(AD9 = AD$1, VLOOKUP(AD$1,DADOS!$B$3:$J$25,2,0),"")</f>
        <v/>
      </c>
      <c r="AG9" s="52">
        <f t="shared" si="0"/>
        <v>0.11010202247700404</v>
      </c>
      <c r="AH9" s="45" t="str">
        <v>Três Cachoeiras</v>
      </c>
      <c r="AI9" s="45">
        <v>0.17672386093438724</v>
      </c>
      <c r="AJ9" s="52" t="str">
        <f>IF(AH9 = AH$1, VLOOKUP(AH$1,DADOS!$B$3:$J$25,3,0),"")</f>
        <v/>
      </c>
      <c r="AK9" s="52">
        <f t="shared" si="1"/>
        <v>0.17672386093438724</v>
      </c>
      <c r="AL9" s="45" t="str">
        <v>Imbé</v>
      </c>
      <c r="AM9" s="45">
        <v>0.50991702418320839</v>
      </c>
      <c r="AN9" s="52" t="str">
        <f>IF(AL9 = AL$1, VLOOKUP(AL$1,DADOS!$B$3:$J$25,4,0),"")</f>
        <v/>
      </c>
      <c r="AO9" s="52">
        <f t="shared" si="2"/>
        <v>0.50991702418320839</v>
      </c>
      <c r="AP9" s="45" t="str">
        <v>Torres</v>
      </c>
      <c r="AQ9" s="45">
        <v>0.74785699657704563</v>
      </c>
      <c r="AR9" s="52" t="str">
        <f>IF(AP9 = AP$1, VLOOKUP(AP$1,DADOS!$B$3:$J$25,5,0),"")</f>
        <v/>
      </c>
      <c r="AS9" s="52">
        <f t="shared" si="3"/>
        <v>0.74785699657704563</v>
      </c>
      <c r="AT9" s="45" t="str">
        <v>Sto Ant. da Patrulha</v>
      </c>
      <c r="AU9" s="55">
        <v>0.23973509933774834</v>
      </c>
      <c r="AV9" s="59" t="str">
        <f>IF(AT9 = AT$1, VLOOKUP(AT$1,DADOS!$B$3:$J$25,6,0),"")</f>
        <v/>
      </c>
      <c r="AW9" s="59">
        <f t="shared" si="4"/>
        <v>0.23973509933774834</v>
      </c>
      <c r="AX9" s="44" t="str">
        <v>Capão da Canoa</v>
      </c>
      <c r="AY9" s="55">
        <v>0.34210526315789475</v>
      </c>
      <c r="AZ9" s="59" t="str">
        <f>IF(AX9 = AX$1, VLOOKUP(AX$1,DADOS!$B$3:$J$25,7,0),"")</f>
        <v/>
      </c>
      <c r="BA9" s="59">
        <f t="shared" si="5"/>
        <v>0.34210526315789475</v>
      </c>
      <c r="BB9" s="44" t="str">
        <v>Tramandaí</v>
      </c>
      <c r="BC9" s="57">
        <v>2.9874213836477988E-2</v>
      </c>
      <c r="BD9" s="59">
        <f>IF(BB9 = BB$1, VLOOKUP(BB$1,DADOS!$B$3:$J$25,8,0),"")</f>
        <v>2.9874213836477988E-2</v>
      </c>
      <c r="BE9" s="60" t="str">
        <f t="shared" si="6"/>
        <v/>
      </c>
      <c r="BF9" s="44" t="str">
        <v>Capão da Canoa</v>
      </c>
      <c r="BG9" s="45">
        <v>0.40702299679931919</v>
      </c>
      <c r="BH9" s="61" t="str">
        <f>IF(BF9 = BF$1, VLOOKUP(BF$1,DADOS!$B$3:$J$25,9,0),"")</f>
        <v/>
      </c>
      <c r="BI9" s="61">
        <f t="shared" si="7"/>
        <v>0.40702299679931919</v>
      </c>
    </row>
    <row r="10" spans="1:61" s="36" customFormat="1" ht="21.75" x14ac:dyDescent="0.25">
      <c r="AA10" s="34" t="s">
        <v>72</v>
      </c>
      <c r="AB10" s="37"/>
      <c r="AD10" s="54" t="str">
        <v>Tavares</v>
      </c>
      <c r="AE10" s="52">
        <v>0.10179455314311889</v>
      </c>
      <c r="AF10" s="52" t="str">
        <f>IF(AD10 = AD$1, VLOOKUP(AD$1,DADOS!$B$3:$J$25,2,0),"")</f>
        <v/>
      </c>
      <c r="AG10" s="52">
        <f t="shared" si="0"/>
        <v>0.10179455314311889</v>
      </c>
      <c r="AH10" s="45" t="str">
        <v>Bal. Pinhal</v>
      </c>
      <c r="AI10" s="45">
        <v>0.17654489213355748</v>
      </c>
      <c r="AJ10" s="52" t="str">
        <f>IF(AH10 = AH$1, VLOOKUP(AH$1,DADOS!$B$3:$J$25,3,0),"")</f>
        <v/>
      </c>
      <c r="AK10" s="52">
        <f t="shared" si="1"/>
        <v>0.17654489213355748</v>
      </c>
      <c r="AL10" s="45" t="str">
        <v>Cidreira</v>
      </c>
      <c r="AM10" s="45">
        <v>0.50906714497474992</v>
      </c>
      <c r="AN10" s="52" t="str">
        <f>IF(AL10 = AL$1, VLOOKUP(AL$1,DADOS!$B$3:$J$25,4,0),"")</f>
        <v/>
      </c>
      <c r="AO10" s="52">
        <f t="shared" si="2"/>
        <v>0.50906714497474992</v>
      </c>
      <c r="AP10" s="45" t="str">
        <v>Tavares</v>
      </c>
      <c r="AQ10" s="45">
        <v>0.7034730726140539</v>
      </c>
      <c r="AR10" s="52" t="str">
        <f>IF(AP10 = AP$1, VLOOKUP(AP$1,DADOS!$B$3:$J$25,5,0),"")</f>
        <v/>
      </c>
      <c r="AS10" s="52">
        <f t="shared" si="3"/>
        <v>0.7034730726140539</v>
      </c>
      <c r="AT10" s="45" t="str">
        <v>Tramandaí</v>
      </c>
      <c r="AU10" s="55">
        <v>0.22746781115879827</v>
      </c>
      <c r="AV10" s="59">
        <f>IF(AT10 = AT$1, VLOOKUP(AT$1,DADOS!$B$3:$J$25,6,0),"")</f>
        <v>0.22746781115879827</v>
      </c>
      <c r="AW10" s="59" t="str">
        <f t="shared" si="4"/>
        <v/>
      </c>
      <c r="AX10" s="44" t="str">
        <v>Imbé</v>
      </c>
      <c r="AY10" s="55">
        <v>0.34090909090909088</v>
      </c>
      <c r="AZ10" s="59" t="str">
        <f>IF(AX10 = AX$1, VLOOKUP(AX$1,DADOS!$B$3:$J$25,7,0),"")</f>
        <v/>
      </c>
      <c r="BA10" s="59">
        <f t="shared" si="5"/>
        <v>0.34090909090909088</v>
      </c>
      <c r="BB10" s="44" t="str">
        <v>Palmares do Sul</v>
      </c>
      <c r="BC10" s="57">
        <v>2.6785714285714284E-2</v>
      </c>
      <c r="BD10" s="59" t="str">
        <f>IF(BB10 = BB$1, VLOOKUP(BB$1,DADOS!$B$3:$J$25,8,0),"")</f>
        <v/>
      </c>
      <c r="BE10" s="60">
        <f t="shared" si="6"/>
        <v>2.6785714285714284E-2</v>
      </c>
      <c r="BF10" s="44" t="str">
        <v>D. Pedro de Alcântara</v>
      </c>
      <c r="BG10" s="45">
        <v>0.39572615749901069</v>
      </c>
      <c r="BH10" s="61" t="str">
        <f>IF(BF10 = BF$1, VLOOKUP(BF$1,DADOS!$B$3:$J$25,9,0),"")</f>
        <v/>
      </c>
      <c r="BI10" s="61">
        <f t="shared" si="7"/>
        <v>0.39572615749901069</v>
      </c>
    </row>
    <row r="11" spans="1:61" s="36" customFormat="1" ht="21.75" x14ac:dyDescent="0.25">
      <c r="AA11" s="34" t="s">
        <v>81</v>
      </c>
      <c r="AB11" s="37"/>
      <c r="AD11" s="44" t="str">
        <v>Capão da Canoa</v>
      </c>
      <c r="AE11" s="52">
        <v>9.8528822692435611E-2</v>
      </c>
      <c r="AF11" s="52" t="str">
        <f>IF(AD11 = AD$1, VLOOKUP(AD$1,DADOS!$B$3:$J$25,2,0),"")</f>
        <v/>
      </c>
      <c r="AG11" s="52">
        <f t="shared" si="0"/>
        <v>9.8528822692435611E-2</v>
      </c>
      <c r="AH11" s="46" t="str">
        <v>Torres</v>
      </c>
      <c r="AI11" s="46">
        <v>0.16730786109241977</v>
      </c>
      <c r="AJ11" s="52" t="str">
        <f>IF(AH11 = AH$1, VLOOKUP(AH$1,DADOS!$B$3:$J$25,3,0),"")</f>
        <v/>
      </c>
      <c r="AK11" s="52">
        <f t="shared" si="1"/>
        <v>0.16730786109241977</v>
      </c>
      <c r="AL11" s="46" t="str">
        <v>Palmares do Sul</v>
      </c>
      <c r="AM11" s="46">
        <v>0.46593731398427723</v>
      </c>
      <c r="AN11" s="52" t="str">
        <f>IF(AL11 = AL$1, VLOOKUP(AL$1,DADOS!$B$3:$J$25,4,0),"")</f>
        <v/>
      </c>
      <c r="AO11" s="52">
        <f t="shared" si="2"/>
        <v>0.46593731398427723</v>
      </c>
      <c r="AP11" s="46" t="str">
        <v>Imbé</v>
      </c>
      <c r="AQ11" s="46">
        <v>0.60774599900550652</v>
      </c>
      <c r="AR11" s="52" t="str">
        <f>IF(AP11 = AP$1, VLOOKUP(AP$1,DADOS!$B$3:$J$25,5,0),"")</f>
        <v/>
      </c>
      <c r="AS11" s="52">
        <f t="shared" si="3"/>
        <v>0.60774599900550652</v>
      </c>
      <c r="AT11" s="46" t="str">
        <v>Três Forquilhas</v>
      </c>
      <c r="AU11" s="56">
        <v>0.21404682274247491</v>
      </c>
      <c r="AV11" s="59" t="str">
        <f>IF(AT11 = AT$1, VLOOKUP(AT$1,DADOS!$B$3:$J$25,6,0),"")</f>
        <v/>
      </c>
      <c r="AW11" s="59">
        <f t="shared" si="4"/>
        <v>0.21404682274247491</v>
      </c>
      <c r="AX11" s="54" t="str">
        <v>Maquiné</v>
      </c>
      <c r="AY11" s="56">
        <v>0.27848101265822783</v>
      </c>
      <c r="AZ11" s="59" t="str">
        <f>IF(AX11 = AX$1, VLOOKUP(AX$1,DADOS!$B$3:$J$25,7,0),"")</f>
        <v/>
      </c>
      <c r="BA11" s="59">
        <f t="shared" si="5"/>
        <v>0.27848101265822783</v>
      </c>
      <c r="BB11" s="54" t="str">
        <v>Cidreira</v>
      </c>
      <c r="BC11" s="58">
        <v>2.6595744680851064E-2</v>
      </c>
      <c r="BD11" s="59" t="str">
        <f>IF(BB11 = BB$1, VLOOKUP(BB$1,DADOS!$B$3:$J$25,8,0),"")</f>
        <v/>
      </c>
      <c r="BE11" s="60">
        <f t="shared" si="6"/>
        <v>2.6595744680851064E-2</v>
      </c>
      <c r="BF11" s="54" t="str">
        <v>Três Forquilhas</v>
      </c>
      <c r="BG11" s="46">
        <v>0.37467216185837393</v>
      </c>
      <c r="BH11" s="61" t="str">
        <f>IF(BF11 = BF$1, VLOOKUP(BF$1,DADOS!$B$3:$J$25,9,0),"")</f>
        <v/>
      </c>
      <c r="BI11" s="61">
        <f t="shared" si="7"/>
        <v>0.37467216185837393</v>
      </c>
    </row>
    <row r="12" spans="1:61" s="36" customFormat="1" ht="21.75" x14ac:dyDescent="0.25">
      <c r="X12" s="34"/>
      <c r="Y12" s="37"/>
      <c r="AD12" s="54" t="str">
        <v>Imbé</v>
      </c>
      <c r="AE12" s="52">
        <v>9.3189147486691187E-2</v>
      </c>
      <c r="AF12" s="52" t="str">
        <f>IF(AD12 = AD$1, VLOOKUP(AD$1,DADOS!$B$3:$J$25,2,0),"")</f>
        <v/>
      </c>
      <c r="AG12" s="52">
        <f t="shared" si="0"/>
        <v>9.3189147486691187E-2</v>
      </c>
      <c r="AH12" s="46" t="str">
        <v>Cidreira</v>
      </c>
      <c r="AI12" s="46">
        <v>0.15506413624968771</v>
      </c>
      <c r="AJ12" s="52" t="str">
        <f>IF(AH12 = AH$1, VLOOKUP(AH$1,DADOS!$B$3:$J$25,3,0),"")</f>
        <v/>
      </c>
      <c r="AK12" s="52">
        <f t="shared" si="1"/>
        <v>0.15506413624968771</v>
      </c>
      <c r="AL12" s="46" t="str">
        <v>Morrinhos do Sul</v>
      </c>
      <c r="AM12" s="46">
        <v>0.46009703864815121</v>
      </c>
      <c r="AN12" s="52" t="str">
        <f>IF(AL12 = AL$1, VLOOKUP(AL$1,DADOS!$B$3:$J$25,4,0),"")</f>
        <v/>
      </c>
      <c r="AO12" s="52">
        <f t="shared" si="2"/>
        <v>0.46009703864815121</v>
      </c>
      <c r="AP12" s="46" t="str">
        <v>Arroio do Sal</v>
      </c>
      <c r="AQ12" s="46">
        <v>0.57329089822523038</v>
      </c>
      <c r="AR12" s="52" t="str">
        <f>IF(AP12 = AP$1, VLOOKUP(AP$1,DADOS!$B$3:$J$25,5,0),"")</f>
        <v/>
      </c>
      <c r="AS12" s="52">
        <f t="shared" si="3"/>
        <v>0.57329089822523038</v>
      </c>
      <c r="AT12" s="46" t="str">
        <v>Caraá</v>
      </c>
      <c r="AU12" s="56">
        <v>0.20842105263157895</v>
      </c>
      <c r="AV12" s="59" t="str">
        <f>IF(AT12 = AT$1, VLOOKUP(AT$1,DADOS!$B$3:$J$25,6,0),"")</f>
        <v/>
      </c>
      <c r="AW12" s="59">
        <f t="shared" si="4"/>
        <v>0.20842105263157895</v>
      </c>
      <c r="AX12" s="54" t="str">
        <v>Terra de Areia</v>
      </c>
      <c r="AY12" s="56">
        <v>0.2413793103448276</v>
      </c>
      <c r="AZ12" s="59" t="str">
        <f>IF(AX12 = AX$1, VLOOKUP(AX$1,DADOS!$B$3:$J$25,7,0),"")</f>
        <v/>
      </c>
      <c r="BA12" s="59">
        <f t="shared" si="5"/>
        <v>0.2413793103448276</v>
      </c>
      <c r="BB12" s="54" t="str">
        <v>Capão da Canoa</v>
      </c>
      <c r="BC12" s="58">
        <v>2.4017467248908297E-2</v>
      </c>
      <c r="BD12" s="59" t="str">
        <f>IF(BB12 = BB$1, VLOOKUP(BB$1,DADOS!$B$3:$J$25,8,0),"")</f>
        <v/>
      </c>
      <c r="BE12" s="60">
        <f t="shared" si="6"/>
        <v>2.4017467248908297E-2</v>
      </c>
      <c r="BF12" s="54" t="str">
        <v>Tramandaí</v>
      </c>
      <c r="BG12" s="46">
        <v>0.36099711202310381</v>
      </c>
      <c r="BH12" s="61">
        <f>IF(BF12 = BF$1, VLOOKUP(BF$1,DADOS!$B$3:$J$25,9,0),"")</f>
        <v>0.36099711202310381</v>
      </c>
      <c r="BI12" s="61" t="str">
        <f t="shared" si="7"/>
        <v/>
      </c>
    </row>
    <row r="13" spans="1:61" s="36" customFormat="1" ht="21.75" x14ac:dyDescent="0.25">
      <c r="X13" s="34"/>
      <c r="Y13" s="37"/>
      <c r="AD13" s="44" t="str">
        <v>Maquiné</v>
      </c>
      <c r="AE13" s="52">
        <v>9.3113758906722632E-2</v>
      </c>
      <c r="AF13" s="52" t="str">
        <f>IF(AD13 = AD$1, VLOOKUP(AD$1,DADOS!$B$3:$J$25,2,0),"")</f>
        <v/>
      </c>
      <c r="AG13" s="52">
        <f t="shared" si="0"/>
        <v>9.3113758906722632E-2</v>
      </c>
      <c r="AH13" s="46" t="str">
        <v>Sto Ant. da Patrulha</v>
      </c>
      <c r="AI13" s="46">
        <v>0.15221858588933707</v>
      </c>
      <c r="AJ13" s="52" t="str">
        <f>IF(AH13 = AH$1, VLOOKUP(AH$1,DADOS!$B$3:$J$25,3,0),"")</f>
        <v/>
      </c>
      <c r="AK13" s="52">
        <f t="shared" si="1"/>
        <v>0.15221858588933707</v>
      </c>
      <c r="AL13" s="46" t="str">
        <v>Arroio do Sal</v>
      </c>
      <c r="AM13" s="46">
        <v>0.45871352068000465</v>
      </c>
      <c r="AN13" s="52" t="str">
        <f>IF(AL13 = AL$1, VLOOKUP(AL$1,DADOS!$B$3:$J$25,4,0),"")</f>
        <v/>
      </c>
      <c r="AO13" s="52">
        <f t="shared" si="2"/>
        <v>0.45871352068000465</v>
      </c>
      <c r="AP13" s="46" t="str">
        <v>Xangri-Lá</v>
      </c>
      <c r="AQ13" s="46">
        <v>0.46412603789652973</v>
      </c>
      <c r="AR13" s="52" t="str">
        <f>IF(AP13 = AP$1, VLOOKUP(AP$1,DADOS!$B$3:$J$25,5,0),"")</f>
        <v/>
      </c>
      <c r="AS13" s="52">
        <f t="shared" si="3"/>
        <v>0.46412603789652973</v>
      </c>
      <c r="AT13" s="46" t="str">
        <v>Três Cachoeiras</v>
      </c>
      <c r="AU13" s="56">
        <v>0.19678714859437751</v>
      </c>
      <c r="AV13" s="59" t="str">
        <f>IF(AT13 = AT$1, VLOOKUP(AT$1,DADOS!$B$3:$J$25,6,0),"")</f>
        <v/>
      </c>
      <c r="AW13" s="59">
        <f t="shared" si="4"/>
        <v>0.19678714859437751</v>
      </c>
      <c r="AX13" s="54" t="str">
        <v>Três Cachoeiras</v>
      </c>
      <c r="AY13" s="56">
        <v>0.22727272727272727</v>
      </c>
      <c r="AZ13" s="59" t="str">
        <f>IF(AX13 = AX$1, VLOOKUP(AX$1,DADOS!$B$3:$J$25,7,0),"")</f>
        <v/>
      </c>
      <c r="BA13" s="59">
        <f t="shared" si="5"/>
        <v>0.22727272727272727</v>
      </c>
      <c r="BB13" s="54" t="str">
        <v>Três Cachoeiras</v>
      </c>
      <c r="BC13" s="58">
        <v>2.3809523809523808E-2</v>
      </c>
      <c r="BD13" s="59" t="str">
        <f>IF(BB13 = BB$1, VLOOKUP(BB$1,DADOS!$B$3:$J$25,8,0),"")</f>
        <v/>
      </c>
      <c r="BE13" s="60">
        <f t="shared" si="6"/>
        <v>2.3809523809523808E-2</v>
      </c>
      <c r="BF13" s="54" t="str">
        <v>Xangri-Lá</v>
      </c>
      <c r="BG13" s="46">
        <v>0.35767511177347244</v>
      </c>
      <c r="BH13" s="61" t="str">
        <f>IF(BF13 = BF$1, VLOOKUP(BF$1,DADOS!$B$3:$J$25,9,0),"")</f>
        <v/>
      </c>
      <c r="BI13" s="61">
        <f t="shared" si="7"/>
        <v>0.35767511177347244</v>
      </c>
    </row>
    <row r="14" spans="1:61" s="36" customFormat="1" ht="21.75" x14ac:dyDescent="0.25">
      <c r="X14" s="34"/>
      <c r="Y14" s="37"/>
      <c r="AD14" s="44" t="str">
        <v>Morrinhos do Sul</v>
      </c>
      <c r="AE14" s="52">
        <v>8.7637531171076422E-2</v>
      </c>
      <c r="AF14" s="52" t="str">
        <f>IF(AD14 = AD$1, VLOOKUP(AD$1,DADOS!$B$3:$J$25,2,0),"")</f>
        <v/>
      </c>
      <c r="AG14" s="52">
        <f t="shared" si="0"/>
        <v>8.7637531171076422E-2</v>
      </c>
      <c r="AH14" s="46" t="str">
        <v>Capão da Canoa</v>
      </c>
      <c r="AI14" s="46">
        <v>0.14602610761793758</v>
      </c>
      <c r="AJ14" s="52" t="str">
        <f>IF(AH14 = AH$1, VLOOKUP(AH$1,DADOS!$B$3:$J$25,3,0),"")</f>
        <v/>
      </c>
      <c r="AK14" s="52">
        <f t="shared" si="1"/>
        <v>0.14602610761793758</v>
      </c>
      <c r="AL14" s="46" t="str">
        <v>D. Pedro de Alcântara</v>
      </c>
      <c r="AM14" s="46">
        <v>0.45784596129246002</v>
      </c>
      <c r="AN14" s="52" t="str">
        <f>IF(AL14 = AL$1, VLOOKUP(AL$1,DADOS!$B$3:$J$25,4,0),"")</f>
        <v/>
      </c>
      <c r="AO14" s="52">
        <f t="shared" si="2"/>
        <v>0.45784596129246002</v>
      </c>
      <c r="AP14" s="46" t="str">
        <v>Palmares do Sul</v>
      </c>
      <c r="AQ14" s="46">
        <v>0.43184970369436387</v>
      </c>
      <c r="AR14" s="52" t="str">
        <f>IF(AP14 = AP$1, VLOOKUP(AP$1,DADOS!$B$3:$J$25,5,0),"")</f>
        <v/>
      </c>
      <c r="AS14" s="52">
        <f t="shared" si="3"/>
        <v>0.43184970369436387</v>
      </c>
      <c r="AT14" s="46" t="str">
        <v>Morrinhos do Sul</v>
      </c>
      <c r="AU14" s="56">
        <v>0.19047619047619047</v>
      </c>
      <c r="AV14" s="59" t="str">
        <f>IF(AT14 = AT$1, VLOOKUP(AT$1,DADOS!$B$3:$J$25,6,0),"")</f>
        <v/>
      </c>
      <c r="AW14" s="59">
        <f t="shared" si="4"/>
        <v>0.19047619047619047</v>
      </c>
      <c r="AX14" s="54" t="str">
        <v>Torres</v>
      </c>
      <c r="AY14" s="56">
        <v>0.22371638141809291</v>
      </c>
      <c r="AZ14" s="59" t="str">
        <f>IF(AX14 = AX$1, VLOOKUP(AX$1,DADOS!$B$3:$J$25,7,0),"")</f>
        <v/>
      </c>
      <c r="BA14" s="59">
        <f t="shared" si="5"/>
        <v>0.22371638141809291</v>
      </c>
      <c r="BB14" s="54" t="str">
        <v>Mostardas</v>
      </c>
      <c r="BC14" s="58">
        <v>2.3255813953488372E-2</v>
      </c>
      <c r="BD14" s="59" t="str">
        <f>IF(BB14 = BB$1, VLOOKUP(BB$1,DADOS!$B$3:$J$25,8,0),"")</f>
        <v/>
      </c>
      <c r="BE14" s="60">
        <f t="shared" si="6"/>
        <v>2.3255813953488372E-2</v>
      </c>
      <c r="BF14" s="54" t="str">
        <v>Cidreira</v>
      </c>
      <c r="BG14" s="46">
        <v>0.30151359826328167</v>
      </c>
      <c r="BH14" s="61" t="str">
        <f>IF(BF14 = BF$1, VLOOKUP(BF$1,DADOS!$B$3:$J$25,9,0),"")</f>
        <v/>
      </c>
      <c r="BI14" s="61">
        <f t="shared" si="7"/>
        <v>0.30151359826328167</v>
      </c>
    </row>
    <row r="15" spans="1:61" s="36" customFormat="1" ht="21.75" x14ac:dyDescent="0.25">
      <c r="X15" s="34"/>
      <c r="Y15" s="37"/>
      <c r="AD15" s="44" t="str">
        <v>Terra de Areia</v>
      </c>
      <c r="AE15" s="52">
        <v>7.9129371383941868E-2</v>
      </c>
      <c r="AF15" s="52" t="str">
        <f>IF(AD15 = AD$1, VLOOKUP(AD$1,DADOS!$B$3:$J$25,2,0),"")</f>
        <v/>
      </c>
      <c r="AG15" s="52">
        <f t="shared" si="0"/>
        <v>7.9129371383941868E-2</v>
      </c>
      <c r="AH15" s="46" t="str">
        <v>Tramandaí</v>
      </c>
      <c r="AI15" s="46">
        <v>0.14114172800903307</v>
      </c>
      <c r="AJ15" s="52">
        <f>IF(AH15 = AH$1, VLOOKUP(AH$1,DADOS!$B$3:$J$25,3,0),"")</f>
        <v>0.14114172800903307</v>
      </c>
      <c r="AK15" s="52" t="str">
        <f t="shared" si="1"/>
        <v/>
      </c>
      <c r="AL15" s="46" t="str">
        <v>Capão da Canoa</v>
      </c>
      <c r="AM15" s="46">
        <v>0.40261286390588052</v>
      </c>
      <c r="AN15" s="52" t="str">
        <f>IF(AL15 = AL$1, VLOOKUP(AL$1,DADOS!$B$3:$J$25,4,0),"")</f>
        <v/>
      </c>
      <c r="AO15" s="52">
        <f t="shared" si="2"/>
        <v>0.40261286390588052</v>
      </c>
      <c r="AP15" s="46" t="str">
        <v>Capão da Canoa</v>
      </c>
      <c r="AQ15" s="46">
        <v>0.42684554534474056</v>
      </c>
      <c r="AR15" s="52" t="str">
        <f>IF(AP15 = AP$1, VLOOKUP(AP$1,DADOS!$B$3:$J$25,5,0),"")</f>
        <v/>
      </c>
      <c r="AS15" s="52">
        <f t="shared" si="3"/>
        <v>0.42684554534474056</v>
      </c>
      <c r="AT15" s="46" t="str">
        <v>Torres</v>
      </c>
      <c r="AU15" s="56">
        <v>0.18632622916227051</v>
      </c>
      <c r="AV15" s="59" t="str">
        <f>IF(AT15 = AT$1, VLOOKUP(AT$1,DADOS!$B$3:$J$25,6,0),"")</f>
        <v/>
      </c>
      <c r="AW15" s="59">
        <f t="shared" si="4"/>
        <v>0.18632622916227051</v>
      </c>
      <c r="AX15" s="54" t="str">
        <v>Bal. Pinhal</v>
      </c>
      <c r="AY15" s="56">
        <v>0.21257485029940121</v>
      </c>
      <c r="AZ15" s="59" t="str">
        <f>IF(AX15 = AX$1, VLOOKUP(AX$1,DADOS!$B$3:$J$25,7,0),"")</f>
        <v/>
      </c>
      <c r="BA15" s="59">
        <f t="shared" si="5"/>
        <v>0.21257485029940121</v>
      </c>
      <c r="BB15" s="54" t="str">
        <v>Caraá</v>
      </c>
      <c r="BC15" s="58">
        <v>2.0202020202020204E-2</v>
      </c>
      <c r="BD15" s="59" t="str">
        <f>IF(BB15 = BB$1, VLOOKUP(BB$1,DADOS!$B$3:$J$25,8,0),"")</f>
        <v/>
      </c>
      <c r="BE15" s="60">
        <f t="shared" si="6"/>
        <v>2.0202020202020204E-2</v>
      </c>
      <c r="BF15" s="54" t="str">
        <v>Arroio do Sal</v>
      </c>
      <c r="BG15" s="46">
        <v>0.29185718455102633</v>
      </c>
      <c r="BH15" s="61" t="str">
        <f>IF(BF15 = BF$1, VLOOKUP(BF$1,DADOS!$B$3:$J$25,9,0),"")</f>
        <v/>
      </c>
      <c r="BI15" s="61">
        <f t="shared" si="7"/>
        <v>0.29185718455102633</v>
      </c>
    </row>
    <row r="16" spans="1:61" s="36" customFormat="1" ht="21.75" x14ac:dyDescent="0.25">
      <c r="X16" s="34"/>
      <c r="Y16" s="37"/>
      <c r="AD16" s="54" t="str">
        <v>Sto Ant. da Patrulha</v>
      </c>
      <c r="AE16" s="52">
        <v>7.3127255430405755E-2</v>
      </c>
      <c r="AF16" s="52" t="str">
        <f>IF(AD16 = AD$1, VLOOKUP(AD$1,DADOS!$B$3:$J$25,2,0),"")</f>
        <v/>
      </c>
      <c r="AG16" s="52">
        <f t="shared" si="0"/>
        <v>7.3127255430405755E-2</v>
      </c>
      <c r="AH16" s="46" t="str">
        <v>Maquiné</v>
      </c>
      <c r="AI16" s="46">
        <v>0.11760429362584728</v>
      </c>
      <c r="AJ16" s="52" t="str">
        <f>IF(AH16 = AH$1, VLOOKUP(AH$1,DADOS!$B$3:$J$25,3,0),"")</f>
        <v/>
      </c>
      <c r="AK16" s="52">
        <f t="shared" si="1"/>
        <v>0.11760429362584728</v>
      </c>
      <c r="AL16" s="46" t="str">
        <v>Maquiné</v>
      </c>
      <c r="AM16" s="46">
        <v>0.38637858836060612</v>
      </c>
      <c r="AN16" s="52" t="str">
        <f>IF(AL16 = AL$1, VLOOKUP(AL$1,DADOS!$B$3:$J$25,4,0),"")</f>
        <v/>
      </c>
      <c r="AO16" s="52">
        <f t="shared" si="2"/>
        <v>0.38637858836060612</v>
      </c>
      <c r="AP16" s="46" t="str">
        <v>Sto Ant. da Patrulha</v>
      </c>
      <c r="AQ16" s="46">
        <v>0.4243920356588583</v>
      </c>
      <c r="AR16" s="52" t="str">
        <f>IF(AP16 = AP$1, VLOOKUP(AP$1,DADOS!$B$3:$J$25,5,0),"")</f>
        <v/>
      </c>
      <c r="AS16" s="52">
        <f t="shared" si="3"/>
        <v>0.4243920356588583</v>
      </c>
      <c r="AT16" s="46" t="str">
        <v>Imbé</v>
      </c>
      <c r="AU16" s="56">
        <v>0.18275355218030379</v>
      </c>
      <c r="AV16" s="59" t="str">
        <f>IF(AT16 = AT$1, VLOOKUP(AT$1,DADOS!$B$3:$J$25,6,0),"")</f>
        <v/>
      </c>
      <c r="AW16" s="59">
        <f t="shared" si="4"/>
        <v>0.18275355218030379</v>
      </c>
      <c r="AX16" s="54" t="str">
        <v>Cidreira</v>
      </c>
      <c r="AY16" s="56">
        <v>0.19459459459459461</v>
      </c>
      <c r="AZ16" s="59" t="str">
        <f>IF(AX16 = AX$1, VLOOKUP(AX$1,DADOS!$B$3:$J$25,7,0),"")</f>
        <v/>
      </c>
      <c r="BA16" s="59">
        <f t="shared" si="5"/>
        <v>0.19459459459459461</v>
      </c>
      <c r="BB16" s="54" t="str">
        <v>Terra de Areia</v>
      </c>
      <c r="BC16" s="58">
        <v>1.948051948051948E-2</v>
      </c>
      <c r="BD16" s="59" t="str">
        <f>IF(BB16 = BB$1, VLOOKUP(BB$1,DADOS!$B$3:$J$25,8,0),"")</f>
        <v/>
      </c>
      <c r="BE16" s="60">
        <f t="shared" si="6"/>
        <v>1.948051948051948E-2</v>
      </c>
      <c r="BF16" s="54" t="str">
        <v>Terra de Areia</v>
      </c>
      <c r="BG16" s="46">
        <v>0.26513477684489617</v>
      </c>
      <c r="BH16" s="61" t="str">
        <f>IF(BF16 = BF$1, VLOOKUP(BF$1,DADOS!$B$3:$J$25,9,0),"")</f>
        <v/>
      </c>
      <c r="BI16" s="61">
        <f t="shared" si="7"/>
        <v>0.26513477684489617</v>
      </c>
    </row>
    <row r="17" spans="24:61" s="36" customFormat="1" ht="21.75" x14ac:dyDescent="0.25">
      <c r="X17" s="34"/>
      <c r="Y17" s="37"/>
      <c r="AD17" s="54" t="str">
        <v>Tramandaí</v>
      </c>
      <c r="AE17" s="52">
        <v>7.0255251911473068E-2</v>
      </c>
      <c r="AF17" s="52">
        <f>IF(AD17 = AD$1, VLOOKUP(AD$1,DADOS!$B$3:$J$25,2,0),"")</f>
        <v>7.0255251911473068E-2</v>
      </c>
      <c r="AG17" s="52" t="str">
        <f t="shared" si="0"/>
        <v/>
      </c>
      <c r="AH17" s="46" t="str">
        <v>Terra de Areia</v>
      </c>
      <c r="AI17" s="46">
        <v>8.8378258948298719E-2</v>
      </c>
      <c r="AJ17" s="52" t="str">
        <f>IF(AH17 = AH$1, VLOOKUP(AH$1,DADOS!$B$3:$J$25,3,0),"")</f>
        <v/>
      </c>
      <c r="AK17" s="52">
        <f t="shared" si="1"/>
        <v>8.8378258948298719E-2</v>
      </c>
      <c r="AL17" s="46" t="str">
        <v>Xangri-Lá</v>
      </c>
      <c r="AM17" s="46">
        <v>0.34658441063320972</v>
      </c>
      <c r="AN17" s="52" t="str">
        <f>IF(AL17 = AL$1, VLOOKUP(AL$1,DADOS!$B$3:$J$25,4,0),"")</f>
        <v/>
      </c>
      <c r="AO17" s="52">
        <f t="shared" si="2"/>
        <v>0.34658441063320972</v>
      </c>
      <c r="AP17" s="46" t="str">
        <v>Maquiné</v>
      </c>
      <c r="AQ17" s="46">
        <v>0.42230632711099708</v>
      </c>
      <c r="AR17" s="52" t="str">
        <f>IF(AP17 = AP$1, VLOOKUP(AP$1,DADOS!$B$3:$J$25,5,0),"")</f>
        <v/>
      </c>
      <c r="AS17" s="52">
        <f t="shared" si="3"/>
        <v>0.42230632711099708</v>
      </c>
      <c r="AT17" s="46" t="str">
        <v>Bal. Pinhal</v>
      </c>
      <c r="AU17" s="56">
        <v>0.18255033557046979</v>
      </c>
      <c r="AV17" s="59" t="str">
        <f>IF(AT17 = AT$1, VLOOKUP(AT$1,DADOS!$B$3:$J$25,6,0),"")</f>
        <v/>
      </c>
      <c r="AW17" s="59">
        <f t="shared" si="4"/>
        <v>0.18255033557046979</v>
      </c>
      <c r="AX17" s="54" t="str">
        <v>Mampituba</v>
      </c>
      <c r="AY17" s="56">
        <v>0.19101123595505617</v>
      </c>
      <c r="AZ17" s="59" t="str">
        <f>IF(AX17 = AX$1, VLOOKUP(AX$1,DADOS!$B$3:$J$25,7,0),"")</f>
        <v/>
      </c>
      <c r="BA17" s="59">
        <f t="shared" si="5"/>
        <v>0.19101123595505617</v>
      </c>
      <c r="BB17" s="54" t="str">
        <v>Três Forquilhas</v>
      </c>
      <c r="BC17" s="58">
        <v>1.5625E-2</v>
      </c>
      <c r="BD17" s="59" t="str">
        <f>IF(BB17 = BB$1, VLOOKUP(BB$1,DADOS!$B$3:$J$25,8,0),"")</f>
        <v/>
      </c>
      <c r="BE17" s="60">
        <f t="shared" si="6"/>
        <v>1.5625E-2</v>
      </c>
      <c r="BF17" s="54" t="str">
        <v>Palmares do Sul</v>
      </c>
      <c r="BG17" s="46">
        <v>0.26478375992939102</v>
      </c>
      <c r="BH17" s="61" t="str">
        <f>IF(BF17 = BF$1, VLOOKUP(BF$1,DADOS!$B$3:$J$25,9,0),"")</f>
        <v/>
      </c>
      <c r="BI17" s="61">
        <f t="shared" si="7"/>
        <v>0.26478375992939102</v>
      </c>
    </row>
    <row r="18" spans="24:61" s="36" customFormat="1" ht="21.75" x14ac:dyDescent="0.25">
      <c r="X18" s="34"/>
      <c r="Y18" s="37"/>
      <c r="AD18" s="44" t="str">
        <v>D. Pedro de Alcântara</v>
      </c>
      <c r="AE18" s="52">
        <v>6.9022004214943727E-2</v>
      </c>
      <c r="AF18" s="52" t="str">
        <f>IF(AD18 = AD$1, VLOOKUP(AD$1,DADOS!$B$3:$J$25,2,0),"")</f>
        <v/>
      </c>
      <c r="AG18" s="52">
        <f t="shared" si="0"/>
        <v>6.9022004214943727E-2</v>
      </c>
      <c r="AH18" s="46" t="str">
        <v>Xangri-Lá</v>
      </c>
      <c r="AI18" s="46">
        <v>8.728975942090697E-2</v>
      </c>
      <c r="AJ18" s="52" t="str">
        <f>IF(AH18 = AH$1, VLOOKUP(AH$1,DADOS!$B$3:$J$25,3,0),"")</f>
        <v/>
      </c>
      <c r="AK18" s="52">
        <f t="shared" si="1"/>
        <v>8.728975942090697E-2</v>
      </c>
      <c r="AL18" s="46" t="str">
        <v>Tavares</v>
      </c>
      <c r="AM18" s="46">
        <v>0.34249625692945213</v>
      </c>
      <c r="AN18" s="52" t="str">
        <f>IF(AL18 = AL$1, VLOOKUP(AL$1,DADOS!$B$3:$J$25,4,0),"")</f>
        <v/>
      </c>
      <c r="AO18" s="52">
        <f t="shared" si="2"/>
        <v>0.34249625692945213</v>
      </c>
      <c r="AP18" s="46" t="str">
        <v>D. Pedro de Alcântara</v>
      </c>
      <c r="AQ18" s="46">
        <v>0.4098592345525468</v>
      </c>
      <c r="AR18" s="52" t="str">
        <f>IF(AP18 = AP$1, VLOOKUP(AP$1,DADOS!$B$3:$J$25,5,0),"")</f>
        <v/>
      </c>
      <c r="AS18" s="52">
        <f t="shared" si="3"/>
        <v>0.4098592345525468</v>
      </c>
      <c r="AT18" s="46" t="str">
        <v>Mampituba</v>
      </c>
      <c r="AU18" s="56">
        <v>0.17398373983739837</v>
      </c>
      <c r="AV18" s="59" t="str">
        <f>IF(AT18 = AT$1, VLOOKUP(AT$1,DADOS!$B$3:$J$25,6,0),"")</f>
        <v/>
      </c>
      <c r="AW18" s="59">
        <f t="shared" si="4"/>
        <v>0.17398373983739837</v>
      </c>
      <c r="AX18" s="54" t="str">
        <v>Palmares do Sul</v>
      </c>
      <c r="AY18" s="56">
        <v>0.18978102189781021</v>
      </c>
      <c r="AZ18" s="59" t="str">
        <f>IF(AX18 = AX$1, VLOOKUP(AX$1,DADOS!$B$3:$J$25,7,0),"")</f>
        <v/>
      </c>
      <c r="BA18" s="59">
        <f t="shared" si="5"/>
        <v>0.18978102189781021</v>
      </c>
      <c r="BB18" s="54" t="str">
        <v>Osório</v>
      </c>
      <c r="BC18" s="58">
        <v>1.4278429372768995E-2</v>
      </c>
      <c r="BD18" s="59" t="str">
        <f>IF(BB18 = BB$1, VLOOKUP(BB$1,DADOS!$B$3:$J$25,8,0),"")</f>
        <v/>
      </c>
      <c r="BE18" s="60">
        <f t="shared" si="6"/>
        <v>1.4278429372768995E-2</v>
      </c>
      <c r="BF18" s="54" t="str">
        <v>Torres</v>
      </c>
      <c r="BG18" s="46">
        <v>0.25599016997747287</v>
      </c>
      <c r="BH18" s="61" t="str">
        <f>IF(BF18 = BF$1, VLOOKUP(BF$1,DADOS!$B$3:$J$25,9,0),"")</f>
        <v/>
      </c>
      <c r="BI18" s="61">
        <f t="shared" si="7"/>
        <v>0.25599016997747287</v>
      </c>
    </row>
    <row r="19" spans="24:61" s="36" customFormat="1" ht="21.75" x14ac:dyDescent="0.25">
      <c r="X19" s="34"/>
      <c r="Y19" s="37"/>
      <c r="AD19" s="54" t="str">
        <v>Caraá</v>
      </c>
      <c r="AE19" s="52">
        <v>6.8931903634591285E-2</v>
      </c>
      <c r="AF19" s="52" t="str">
        <f>IF(AD19 = AD$1, VLOOKUP(AD$1,DADOS!$B$3:$J$25,2,0),"")</f>
        <v/>
      </c>
      <c r="AG19" s="52">
        <f t="shared" si="0"/>
        <v>6.8931903634591285E-2</v>
      </c>
      <c r="AH19" s="46" t="str">
        <v>Palmares do Sul</v>
      </c>
      <c r="AI19" s="46">
        <v>8.1956878073382936E-2</v>
      </c>
      <c r="AJ19" s="52" t="str">
        <f>IF(AH19 = AH$1, VLOOKUP(AH$1,DADOS!$B$3:$J$25,3,0),"")</f>
        <v/>
      </c>
      <c r="AK19" s="52">
        <f t="shared" si="1"/>
        <v>8.1956878073382936E-2</v>
      </c>
      <c r="AL19" s="46" t="str">
        <v>Caraá</v>
      </c>
      <c r="AM19" s="46">
        <v>0.33073388107505919</v>
      </c>
      <c r="AN19" s="52" t="str">
        <f>IF(AL19 = AL$1, VLOOKUP(AL$1,DADOS!$B$3:$J$25,4,0),"")</f>
        <v/>
      </c>
      <c r="AO19" s="52">
        <f t="shared" si="2"/>
        <v>0.33073388107505919</v>
      </c>
      <c r="AP19" s="46" t="str">
        <v>Terra de Areia</v>
      </c>
      <c r="AQ19" s="46">
        <v>0.36613850135723752</v>
      </c>
      <c r="AR19" s="52" t="str">
        <f>IF(AP19 = AP$1, VLOOKUP(AP$1,DADOS!$B$3:$J$25,5,0),"")</f>
        <v/>
      </c>
      <c r="AS19" s="52">
        <f t="shared" si="3"/>
        <v>0.36613850135723752</v>
      </c>
      <c r="AT19" s="46" t="str">
        <v>Mostardas</v>
      </c>
      <c r="AU19" s="56">
        <v>0.15867158671586715</v>
      </c>
      <c r="AV19" s="59" t="str">
        <f>IF(AT19 = AT$1, VLOOKUP(AT$1,DADOS!$B$3:$J$25,6,0),"")</f>
        <v/>
      </c>
      <c r="AW19" s="59">
        <f t="shared" si="4"/>
        <v>0.15867158671586715</v>
      </c>
      <c r="AX19" s="54" t="str">
        <v>Xangri-Lá</v>
      </c>
      <c r="AY19" s="56">
        <v>0.18807339449541285</v>
      </c>
      <c r="AZ19" s="59" t="str">
        <f>IF(AX19 = AX$1, VLOOKUP(AX$1,DADOS!$B$3:$J$25,7,0),"")</f>
        <v/>
      </c>
      <c r="BA19" s="59">
        <f t="shared" si="5"/>
        <v>0.18807339449541285</v>
      </c>
      <c r="BB19" s="54" t="str">
        <v>Itati</v>
      </c>
      <c r="BC19" s="58">
        <v>1.3513513513513514E-2</v>
      </c>
      <c r="BD19" s="59" t="str">
        <f>IF(BB19 = BB$1, VLOOKUP(BB$1,DADOS!$B$3:$J$25,8,0),"")</f>
        <v/>
      </c>
      <c r="BE19" s="60">
        <f t="shared" si="6"/>
        <v>1.3513513513513514E-2</v>
      </c>
      <c r="BF19" s="54" t="str">
        <v>Caraá</v>
      </c>
      <c r="BG19" s="46">
        <v>0.23952095808383234</v>
      </c>
      <c r="BH19" s="61" t="str">
        <f>IF(BF19 = BF$1, VLOOKUP(BF$1,DADOS!$B$3:$J$25,9,0),"")</f>
        <v/>
      </c>
      <c r="BI19" s="61">
        <f t="shared" si="7"/>
        <v>0.23952095808383234</v>
      </c>
    </row>
    <row r="20" spans="24:61" s="36" customFormat="1" ht="21.75" x14ac:dyDescent="0.25">
      <c r="X20" s="34"/>
      <c r="Y20" s="37"/>
      <c r="AD20" s="54" t="str">
        <v>Cidreira</v>
      </c>
      <c r="AE20" s="52">
        <v>6.5912274969182505E-2</v>
      </c>
      <c r="AF20" s="52" t="str">
        <f>IF(AD20 = AD$1, VLOOKUP(AD$1,DADOS!$B$3:$J$25,2,0),"")</f>
        <v/>
      </c>
      <c r="AG20" s="52">
        <f t="shared" si="0"/>
        <v>6.5912274969182505E-2</v>
      </c>
      <c r="AH20" s="46" t="str">
        <v>D. Pedro de Alcântara</v>
      </c>
      <c r="AI20" s="46">
        <v>7.0665385267680486E-2</v>
      </c>
      <c r="AJ20" s="52" t="str">
        <f>IF(AH20 = AH$1, VLOOKUP(AH$1,DADOS!$B$3:$J$25,3,0),"")</f>
        <v/>
      </c>
      <c r="AK20" s="52">
        <f t="shared" si="1"/>
        <v>7.0665385267680486E-2</v>
      </c>
      <c r="AL20" s="46" t="str">
        <v>Tramandaí</v>
      </c>
      <c r="AM20" s="46">
        <v>0.30885799425232502</v>
      </c>
      <c r="AN20" s="52">
        <f>IF(AL20 = AL$1, VLOOKUP(AL$1,DADOS!$B$3:$J$25,4,0),"")</f>
        <v>0.30885799425232502</v>
      </c>
      <c r="AO20" s="52" t="str">
        <f t="shared" si="2"/>
        <v/>
      </c>
      <c r="AP20" s="46" t="str">
        <v>Capivari do Sul</v>
      </c>
      <c r="AQ20" s="46">
        <v>0.36258158085569248</v>
      </c>
      <c r="AR20" s="52" t="str">
        <f>IF(AP20 = AP$1, VLOOKUP(AP$1,DADOS!$B$3:$J$25,5,0),"")</f>
        <v/>
      </c>
      <c r="AS20" s="52">
        <f t="shared" si="3"/>
        <v>0.36258158085569248</v>
      </c>
      <c r="AT20" s="46" t="str">
        <v>D. Pedro de Alcântara</v>
      </c>
      <c r="AU20" s="56">
        <v>0.15075376884422109</v>
      </c>
      <c r="AV20" s="59" t="str">
        <f>IF(AT20 = AT$1, VLOOKUP(AT$1,DADOS!$B$3:$J$25,6,0),"")</f>
        <v/>
      </c>
      <c r="AW20" s="59">
        <f t="shared" si="4"/>
        <v>0.15075376884422109</v>
      </c>
      <c r="AX20" s="54" t="str">
        <v>D. Pedro de Alcântara</v>
      </c>
      <c r="AY20" s="56">
        <v>0.17241379310344829</v>
      </c>
      <c r="AZ20" s="59" t="str">
        <f>IF(AX20 = AX$1, VLOOKUP(AX$1,DADOS!$B$3:$J$25,7,0),"")</f>
        <v/>
      </c>
      <c r="BA20" s="59">
        <f t="shared" si="5"/>
        <v>0.17241379310344829</v>
      </c>
      <c r="BB20" s="54" t="str">
        <v>Torres</v>
      </c>
      <c r="BC20" s="58">
        <v>1.1325028312570781E-2</v>
      </c>
      <c r="BD20" s="59" t="str">
        <f>IF(BB20 = BB$1, VLOOKUP(BB$1,DADOS!$B$3:$J$25,8,0),"")</f>
        <v/>
      </c>
      <c r="BE20" s="60">
        <f t="shared" si="6"/>
        <v>1.1325028312570781E-2</v>
      </c>
      <c r="BF20" s="54" t="str">
        <v>Bal. Pinhal</v>
      </c>
      <c r="BG20" s="46">
        <v>0.20887001322843415</v>
      </c>
      <c r="BH20" s="61" t="str">
        <f>IF(BF20 = BF$1, VLOOKUP(BF$1,DADOS!$B$3:$J$25,9,0),"")</f>
        <v/>
      </c>
      <c r="BI20" s="61">
        <f t="shared" si="7"/>
        <v>0.20887001322843415</v>
      </c>
    </row>
    <row r="21" spans="24:61" ht="15.75" x14ac:dyDescent="0.25">
      <c r="AD21" s="54" t="str">
        <v>Palmares do Sul</v>
      </c>
      <c r="AE21" s="52">
        <v>5.7472444015681766E-2</v>
      </c>
      <c r="AF21" s="52" t="str">
        <f>IF(AD21 = AD$1, VLOOKUP(AD$1,DADOS!$B$3:$J$25,2,0),"")</f>
        <v/>
      </c>
      <c r="AG21" s="52">
        <f t="shared" si="0"/>
        <v>5.7472444015681766E-2</v>
      </c>
      <c r="AH21" s="46" t="str">
        <v>Arroio do Sal</v>
      </c>
      <c r="AI21" s="46">
        <v>6.6015315553208345E-2</v>
      </c>
      <c r="AJ21" s="52" t="str">
        <f>IF(AH21 = AH$1, VLOOKUP(AH$1,DADOS!$B$3:$J$25,3,0),"")</f>
        <v/>
      </c>
      <c r="AK21" s="52">
        <f t="shared" si="1"/>
        <v>6.6015315553208345E-2</v>
      </c>
      <c r="AL21" s="46" t="str">
        <v>Terra de Areia</v>
      </c>
      <c r="AM21" s="46">
        <v>0.3082962521452281</v>
      </c>
      <c r="AN21" s="52" t="str">
        <f>IF(AL21 = AL$1, VLOOKUP(AL$1,DADOS!$B$3:$J$25,4,0),"")</f>
        <v/>
      </c>
      <c r="AO21" s="52">
        <f t="shared" si="2"/>
        <v>0.3082962521452281</v>
      </c>
      <c r="AP21" s="46" t="str">
        <v>Tramandaí</v>
      </c>
      <c r="AQ21" s="46">
        <v>0.31960458602045472</v>
      </c>
      <c r="AR21" s="52">
        <f>IF(AP21 = AP$1, VLOOKUP(AP$1,DADOS!$B$3:$J$25,5,0),"")</f>
        <v>0.31960458602045472</v>
      </c>
      <c r="AS21" s="52" t="str">
        <f t="shared" si="3"/>
        <v/>
      </c>
      <c r="AT21" s="46" t="str">
        <v>Capivari do Sul</v>
      </c>
      <c r="AU21" s="56">
        <v>0.13617021276595745</v>
      </c>
      <c r="AV21" s="59" t="str">
        <f>IF(AT21 = AT$1, VLOOKUP(AT$1,DADOS!$B$3:$J$25,6,0),"")</f>
        <v/>
      </c>
      <c r="AW21" s="59">
        <f t="shared" si="4"/>
        <v>0.13617021276595745</v>
      </c>
      <c r="AX21" s="54" t="str">
        <v>Mostardas</v>
      </c>
      <c r="AY21" s="56">
        <v>0.13235294117647059</v>
      </c>
      <c r="AZ21" s="59" t="str">
        <f>IF(AX21 = AX$1, VLOOKUP(AX$1,DADOS!$B$3:$J$25,7,0),"")</f>
        <v/>
      </c>
      <c r="BA21" s="59">
        <f t="shared" si="5"/>
        <v>0.13235294117647059</v>
      </c>
      <c r="BB21" s="54" t="str">
        <v>Bal. Pinhal</v>
      </c>
      <c r="BC21" s="58">
        <v>1.1029411764705883E-2</v>
      </c>
      <c r="BD21" s="59" t="str">
        <f>IF(BB21 = BB$1, VLOOKUP(BB$1,DADOS!$B$3:$J$25,8,0),"")</f>
        <v/>
      </c>
      <c r="BE21" s="60">
        <f t="shared" si="6"/>
        <v>1.1029411764705883E-2</v>
      </c>
      <c r="BF21" s="54" t="str">
        <v>Tavares</v>
      </c>
      <c r="BG21" s="46">
        <v>0.18238190771475468</v>
      </c>
      <c r="BH21" s="61" t="str">
        <f>IF(BF21 = BF$1, VLOOKUP(BF$1,DADOS!$B$3:$J$25,9,0),"")</f>
        <v/>
      </c>
      <c r="BI21" s="61">
        <f t="shared" si="7"/>
        <v>0.18238190771475468</v>
      </c>
    </row>
    <row r="22" spans="24:61" ht="15.75" x14ac:dyDescent="0.25">
      <c r="AD22" s="44" t="str">
        <v>Arroio do Sal</v>
      </c>
      <c r="AE22" s="52">
        <v>4.8642864091837719E-2</v>
      </c>
      <c r="AF22" s="52" t="str">
        <f>IF(AD22 = AD$1, VLOOKUP(AD$1,DADOS!$B$3:$J$25,2,0),"")</f>
        <v/>
      </c>
      <c r="AG22" s="52">
        <f t="shared" si="0"/>
        <v>4.8642864091837719E-2</v>
      </c>
      <c r="AH22" s="46" t="str">
        <v>Mostardas</v>
      </c>
      <c r="AI22" s="46">
        <v>2.5019737793147926E-2</v>
      </c>
      <c r="AJ22" s="52" t="str">
        <f>IF(AH22 = AH$1, VLOOKUP(AH$1,DADOS!$B$3:$J$25,3,0),"")</f>
        <v/>
      </c>
      <c r="AK22" s="52">
        <f t="shared" si="1"/>
        <v>2.5019737793147926E-2</v>
      </c>
      <c r="AL22" s="46" t="str">
        <v>Sto Ant. da Patrulha</v>
      </c>
      <c r="AM22" s="46">
        <v>0.30503357928152675</v>
      </c>
      <c r="AN22" s="52" t="str">
        <f>IF(AL22 = AL$1, VLOOKUP(AL$1,DADOS!$B$3:$J$25,4,0),"")</f>
        <v/>
      </c>
      <c r="AO22" s="52">
        <f t="shared" si="2"/>
        <v>0.30503357928152675</v>
      </c>
      <c r="AP22" s="46" t="str">
        <v>Mostardas</v>
      </c>
      <c r="AQ22" s="46">
        <v>0.18903801888156213</v>
      </c>
      <c r="AR22" s="52" t="str">
        <f>IF(AP22 = AP$1, VLOOKUP(AP$1,DADOS!$B$3:$J$25,5,0),"")</f>
        <v/>
      </c>
      <c r="AS22" s="52">
        <f t="shared" si="3"/>
        <v>0.18903801888156213</v>
      </c>
      <c r="AT22" s="46" t="str">
        <v>Cidreira</v>
      </c>
      <c r="AU22" s="56">
        <v>0.12947658402203857</v>
      </c>
      <c r="AV22" s="59" t="str">
        <f>IF(AT22 = AT$1, VLOOKUP(AT$1,DADOS!$B$3:$J$25,6,0),"")</f>
        <v/>
      </c>
      <c r="AW22" s="59">
        <f t="shared" si="4"/>
        <v>0.12947658402203857</v>
      </c>
      <c r="AX22" s="54" t="str">
        <v>Caraá</v>
      </c>
      <c r="AY22" s="56">
        <v>0.12820512820512819</v>
      </c>
      <c r="AZ22" s="59" t="str">
        <f>IF(AX22 = AX$1, VLOOKUP(AX$1,DADOS!$B$3:$J$25,7,0),"")</f>
        <v/>
      </c>
      <c r="BA22" s="59">
        <f t="shared" si="5"/>
        <v>0.12820512820512819</v>
      </c>
      <c r="BB22" s="54" t="str">
        <v>Tavares</v>
      </c>
      <c r="BC22" s="58">
        <v>1.0416666666666666E-2</v>
      </c>
      <c r="BD22" s="59" t="str">
        <f>IF(BB22 = BB$1, VLOOKUP(BB$1,DADOS!$B$3:$J$25,8,0),"")</f>
        <v/>
      </c>
      <c r="BE22" s="60">
        <f t="shared" si="6"/>
        <v>1.0416666666666666E-2</v>
      </c>
      <c r="BF22" s="54" t="str">
        <v>Mostardas</v>
      </c>
      <c r="BG22" s="46">
        <v>0.15567836849069822</v>
      </c>
      <c r="BH22" s="61" t="str">
        <f>IF(BF22 = BF$1, VLOOKUP(BF$1,DADOS!$B$3:$J$25,9,0),"")</f>
        <v/>
      </c>
      <c r="BI22" s="61">
        <f t="shared" si="7"/>
        <v>0.15567836849069822</v>
      </c>
    </row>
    <row r="23" spans="24:61" ht="15.75" x14ac:dyDescent="0.25">
      <c r="AD23" s="54" t="str">
        <v>Xangri-Lá</v>
      </c>
      <c r="AE23" s="52">
        <v>4.2283298097251586E-2</v>
      </c>
      <c r="AF23" s="52" t="str">
        <f>IF(AD23 = AD$1, VLOOKUP(AD$1,DADOS!$B$3:$J$25,2,0),"")</f>
        <v/>
      </c>
      <c r="AG23" s="52">
        <f t="shared" si="0"/>
        <v>4.2283298097251586E-2</v>
      </c>
      <c r="AH23" s="46" t="str">
        <v>Capivari do Sul</v>
      </c>
      <c r="AI23" s="46">
        <v>2.266134880348078E-2</v>
      </c>
      <c r="AJ23" s="52" t="str">
        <f>IF(AH23 = AH$1, VLOOKUP(AH$1,DADOS!$B$3:$J$25,3,0),"")</f>
        <v/>
      </c>
      <c r="AK23" s="52">
        <f t="shared" si="1"/>
        <v>2.266134880348078E-2</v>
      </c>
      <c r="AL23" s="46" t="str">
        <v>Capivari do Sul</v>
      </c>
      <c r="AM23" s="46">
        <v>0.28897611458702238</v>
      </c>
      <c r="AN23" s="52" t="str">
        <f>IF(AL23 = AL$1, VLOOKUP(AL$1,DADOS!$B$3:$J$25,4,0),"")</f>
        <v/>
      </c>
      <c r="AO23" s="52">
        <f t="shared" si="2"/>
        <v>0.28897611458702238</v>
      </c>
      <c r="AP23" s="46" t="str">
        <v>Caraá</v>
      </c>
      <c r="AQ23" s="46">
        <v>0.16680923866552608</v>
      </c>
      <c r="AR23" s="52" t="str">
        <f>IF(AP23 = AP$1, VLOOKUP(AP$1,DADOS!$B$3:$J$25,5,0),"")</f>
        <v/>
      </c>
      <c r="AS23" s="52">
        <f t="shared" si="3"/>
        <v>0.16680923866552608</v>
      </c>
      <c r="AT23" s="46" t="str">
        <v>Palmares do Sul</v>
      </c>
      <c r="AU23" s="56">
        <v>0.12334801762114538</v>
      </c>
      <c r="AV23" s="59" t="str">
        <f>IF(AT23 = AT$1, VLOOKUP(AT$1,DADOS!$B$3:$J$25,6,0),"")</f>
        <v/>
      </c>
      <c r="AW23" s="59">
        <f t="shared" si="4"/>
        <v>0.12334801762114538</v>
      </c>
      <c r="AX23" s="54" t="str">
        <v>Arroio do Sal</v>
      </c>
      <c r="AY23" s="56">
        <v>0.11515151515151516</v>
      </c>
      <c r="AZ23" s="59" t="str">
        <f>IF(AX23 = AX$1, VLOOKUP(AX$1,DADOS!$B$3:$J$25,7,0),"")</f>
        <v/>
      </c>
      <c r="BA23" s="59">
        <f t="shared" si="5"/>
        <v>0.11515151515151516</v>
      </c>
      <c r="BB23" s="54" t="str">
        <v>Mampituba</v>
      </c>
      <c r="BC23" s="58">
        <v>0</v>
      </c>
      <c r="BD23" s="59" t="str">
        <f>IF(BB23 = BB$1, VLOOKUP(BB$1,DADOS!$B$3:$J$25,8,0),"")</f>
        <v/>
      </c>
      <c r="BE23" s="60">
        <f t="shared" si="6"/>
        <v>0</v>
      </c>
      <c r="BF23" s="54" t="str">
        <v>Mampituba</v>
      </c>
      <c r="BG23" s="46">
        <v>0</v>
      </c>
      <c r="BH23" s="61" t="str">
        <f>IF(BF23 = BF$1, VLOOKUP(BF$1,DADOS!$B$3:$J$25,9,0),"")</f>
        <v/>
      </c>
      <c r="BI23" s="61">
        <f t="shared" si="7"/>
        <v>0</v>
      </c>
    </row>
    <row r="24" spans="24:61" ht="15.75" x14ac:dyDescent="0.25">
      <c r="AD24" s="54" t="str">
        <v>Capivari do Sul</v>
      </c>
      <c r="AE24" s="52">
        <v>3.9349939007594537E-2</v>
      </c>
      <c r="AF24" s="52" t="str">
        <f>IF(AD24 = AD$1, VLOOKUP(AD$1,DADOS!$B$3:$J$25,2,0),"")</f>
        <v/>
      </c>
      <c r="AG24" s="52">
        <f t="shared" si="0"/>
        <v>3.9349939007594537E-2</v>
      </c>
      <c r="AH24" s="46" t="str">
        <v>Caraá</v>
      </c>
      <c r="AI24" s="46">
        <v>2.1385799828913598E-2</v>
      </c>
      <c r="AJ24" s="52" t="str">
        <f>IF(AH24 = AH$1, VLOOKUP(AH$1,DADOS!$B$3:$J$25,3,0),"")</f>
        <v/>
      </c>
      <c r="AK24" s="52">
        <f t="shared" si="1"/>
        <v>2.1385799828913598E-2</v>
      </c>
      <c r="AL24" s="46" t="str">
        <v>Mostardas</v>
      </c>
      <c r="AM24" s="46">
        <v>0.24528394105220477</v>
      </c>
      <c r="AN24" s="52" t="str">
        <f>IF(AL24 = AL$1, VLOOKUP(AL$1,DADOS!$B$3:$J$25,4,0),"")</f>
        <v/>
      </c>
      <c r="AO24" s="52">
        <f t="shared" si="2"/>
        <v>0.24528394105220477</v>
      </c>
      <c r="AP24" s="46" t="str">
        <v>Morrinhos do Sul</v>
      </c>
      <c r="AQ24" s="46">
        <v>0.12235109871286644</v>
      </c>
      <c r="AR24" s="52" t="str">
        <f>IF(AP24 = AP$1, VLOOKUP(AP$1,DADOS!$B$3:$J$25,5,0),"")</f>
        <v/>
      </c>
      <c r="AS24" s="52">
        <f t="shared" si="3"/>
        <v>0.12235109871286644</v>
      </c>
      <c r="AT24" s="46" t="str">
        <v>Xangri-Lá</v>
      </c>
      <c r="AU24" s="56">
        <v>0.122</v>
      </c>
      <c r="AV24" s="59" t="str">
        <f>IF(AT24 = AT$1, VLOOKUP(AT$1,DADOS!$B$3:$J$25,6,0),"")</f>
        <v/>
      </c>
      <c r="AW24" s="59">
        <f t="shared" si="4"/>
        <v>0.122</v>
      </c>
      <c r="AX24" s="54" t="str">
        <v>Capivari do Sul</v>
      </c>
      <c r="AY24" s="56">
        <v>6.25E-2</v>
      </c>
      <c r="AZ24" s="59" t="str">
        <f>IF(AX24 = AX$1, VLOOKUP(AX$1,DADOS!$B$3:$J$25,7,0),"")</f>
        <v/>
      </c>
      <c r="BA24" s="59">
        <f t="shared" si="5"/>
        <v>6.25E-2</v>
      </c>
      <c r="BB24" s="54" t="str">
        <v>Morrinhos do Sul</v>
      </c>
      <c r="BC24" s="58">
        <v>0</v>
      </c>
      <c r="BD24" s="59" t="str">
        <f>IF(BB24 = BB$1, VLOOKUP(BB$1,DADOS!$B$3:$J$25,8,0),"")</f>
        <v/>
      </c>
      <c r="BE24" s="60">
        <f t="shared" si="6"/>
        <v>0</v>
      </c>
      <c r="BF24" s="54" t="str">
        <v>Morrinhos do Sul</v>
      </c>
      <c r="BG24" s="46">
        <v>0</v>
      </c>
      <c r="BH24" s="61" t="str">
        <f>IF(BF24 = BF$1, VLOOKUP(BF$1,DADOS!$B$3:$J$25,9,0),"")</f>
        <v/>
      </c>
      <c r="BI24" s="61">
        <f t="shared" si="7"/>
        <v>0</v>
      </c>
    </row>
    <row r="25" spans="24:61" ht="15.75" x14ac:dyDescent="0.25">
      <c r="AD25" s="54" t="str">
        <v>Mostardas</v>
      </c>
      <c r="AE25" s="52">
        <v>3.8919592122674554E-2</v>
      </c>
      <c r="AF25" s="52" t="str">
        <f>IF(AD25 = AD$1, VLOOKUP(AD$1,DADOS!$B$3:$J$25,2,0),"")</f>
        <v/>
      </c>
      <c r="AG25" s="52">
        <f t="shared" si="0"/>
        <v>3.8919592122674554E-2</v>
      </c>
      <c r="AH25" s="46" t="str">
        <v>Morrinhos do Sul</v>
      </c>
      <c r="AI25" s="46">
        <v>0</v>
      </c>
      <c r="AJ25" s="52" t="str">
        <f>IF(AH25 = AH$1, VLOOKUP(AH$1,DADOS!$B$3:$J$25,3,0),"")</f>
        <v/>
      </c>
      <c r="AK25" s="52">
        <f t="shared" si="1"/>
        <v>0</v>
      </c>
      <c r="AL25" s="46" t="str">
        <v>Itati</v>
      </c>
      <c r="AM25" s="46">
        <v>0</v>
      </c>
      <c r="AN25" s="52" t="str">
        <f>IF(AL25 = AL$1, VLOOKUP(AL$1,DADOS!$B$3:$J$25,4,0),"")</f>
        <v/>
      </c>
      <c r="AO25" s="52">
        <f t="shared" si="2"/>
        <v>0</v>
      </c>
      <c r="AP25" s="46" t="str">
        <v>Itati</v>
      </c>
      <c r="AQ25" s="46">
        <v>0</v>
      </c>
      <c r="AR25" s="52" t="str">
        <f>IF(AP25 = AP$1, VLOOKUP(AP$1,DADOS!$B$3:$J$25,5,0),"")</f>
        <v/>
      </c>
      <c r="AS25" s="52">
        <f t="shared" si="3"/>
        <v>0</v>
      </c>
      <c r="AT25" s="46" t="str">
        <v>Arroio do Sal</v>
      </c>
      <c r="AU25" s="56">
        <v>0.1060419235511714</v>
      </c>
      <c r="AV25" s="59" t="str">
        <f>IF(AT25 = AT$1, VLOOKUP(AT$1,DADOS!$B$3:$J$25,6,0),"")</f>
        <v/>
      </c>
      <c r="AW25" s="59">
        <f t="shared" si="4"/>
        <v>0.1060419235511714</v>
      </c>
      <c r="AX25" s="54" t="str">
        <v>Morrinhos do Sul</v>
      </c>
      <c r="AY25" s="56">
        <v>0</v>
      </c>
      <c r="AZ25" s="59" t="str">
        <f>IF(AX25 = AX$1, VLOOKUP(AX$1,DADOS!$B$3:$J$25,7,0),"")</f>
        <v/>
      </c>
      <c r="BA25" s="59">
        <f t="shared" si="5"/>
        <v>0</v>
      </c>
      <c r="BB25" s="54" t="str">
        <v>Capivari do Sul</v>
      </c>
      <c r="BC25" s="58">
        <v>0</v>
      </c>
      <c r="BD25" s="59" t="str">
        <f>IF(BB25 = BB$1, VLOOKUP(BB$1,DADOS!$B$3:$J$25,8,0),"")</f>
        <v/>
      </c>
      <c r="BE25" s="60">
        <f t="shared" si="6"/>
        <v>0</v>
      </c>
      <c r="BF25" s="54" t="str">
        <v>Capivari do Sul</v>
      </c>
      <c r="BG25" s="46">
        <v>0</v>
      </c>
      <c r="BH25" s="61" t="str">
        <f>IF(BF25 = BF$1, VLOOKUP(BF$1,DADOS!$B$3:$J$25,9,0),"")</f>
        <v/>
      </c>
      <c r="BI25" s="61">
        <f t="shared" si="7"/>
        <v>0</v>
      </c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2B926EA-6034-412E-8EF8-36ACB2217C9A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25A12CB-F9D4-48F1-BCEB-B677F588E85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27</vt:i4>
      </vt:variant>
      <vt:variant>
        <vt:lpstr>Intervalos Nomeados</vt:lpstr>
      </vt:variant>
      <vt:variant>
        <vt:i4>8</vt:i4>
      </vt:variant>
    </vt:vector>
  </HeadingPairs>
  <TitlesOfParts>
    <vt:vector size="35" baseType="lpstr">
      <vt:lpstr>DADOS DINÂMICOS</vt:lpstr>
      <vt:lpstr>Dados por variável</vt:lpstr>
      <vt:lpstr>DADOS</vt:lpstr>
      <vt:lpstr>Litoral</vt:lpstr>
      <vt:lpstr>Arroio do Sal</vt:lpstr>
      <vt:lpstr>Capão da Canoa</vt:lpstr>
      <vt:lpstr>D. P. Alcântara</vt:lpstr>
      <vt:lpstr>Itati</vt:lpstr>
      <vt:lpstr>Mampituba</vt:lpstr>
      <vt:lpstr>Maquiné</vt:lpstr>
      <vt:lpstr>Morrinhos do Sul</vt:lpstr>
      <vt:lpstr>Terra de Areia</vt:lpstr>
      <vt:lpstr>Torres</vt:lpstr>
      <vt:lpstr>T. Cachoeiras</vt:lpstr>
      <vt:lpstr>T. Forquilhas</vt:lpstr>
      <vt:lpstr>Xangri-Lá</vt:lpstr>
      <vt:lpstr>Bal. Pinhal</vt:lpstr>
      <vt:lpstr>Capivari do Sul</vt:lpstr>
      <vt:lpstr>Caraá</vt:lpstr>
      <vt:lpstr>Cidreira</vt:lpstr>
      <vt:lpstr>Imbé</vt:lpstr>
      <vt:lpstr>Mostardas</vt:lpstr>
      <vt:lpstr>Osório</vt:lpstr>
      <vt:lpstr>Palmares do Sul</vt:lpstr>
      <vt:lpstr>Santo A. da Patrulha</vt:lpstr>
      <vt:lpstr>Tavares</vt:lpstr>
      <vt:lpstr>Tramandaí</vt:lpstr>
      <vt:lpstr>TabCinco</vt:lpstr>
      <vt:lpstr>TabDois</vt:lpstr>
      <vt:lpstr>TabOito</vt:lpstr>
      <vt:lpstr>TabQuatro</vt:lpstr>
      <vt:lpstr>TabSeis</vt:lpstr>
      <vt:lpstr>TabSete</vt:lpstr>
      <vt:lpstr>TabTrês</vt:lpstr>
      <vt:lpstr>TabUm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</dc:creator>
  <cp:lastModifiedBy>Vitor</cp:lastModifiedBy>
  <cp:lastPrinted>2020-09-29T23:19:11Z</cp:lastPrinted>
  <dcterms:created xsi:type="dcterms:W3CDTF">2020-07-25T18:44:05Z</dcterms:created>
  <dcterms:modified xsi:type="dcterms:W3CDTF">2020-10-01T12:49:25Z</dcterms:modified>
</cp:coreProperties>
</file>