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eu Drive\PAE-Geracao\"/>
    </mc:Choice>
  </mc:AlternateContent>
  <bookViews>
    <workbookView xWindow="0" yWindow="0" windowWidth="28800" windowHeight="12300"/>
  </bookViews>
  <sheets>
    <sheet name="Exemplo" sheetId="6" r:id="rId1"/>
    <sheet name="Modo2" sheetId="5" r:id="rId2"/>
    <sheet name="Modo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0" i="6" l="1"/>
  <c r="H71" i="6"/>
  <c r="H72" i="6"/>
  <c r="H73" i="6"/>
  <c r="H74" i="6"/>
  <c r="H75" i="6"/>
  <c r="H69" i="6"/>
  <c r="B69" i="6"/>
  <c r="B70" i="6"/>
  <c r="B71" i="6"/>
  <c r="B72" i="6"/>
  <c r="B73" i="6"/>
  <c r="B74" i="6"/>
  <c r="G73" i="6"/>
  <c r="G72" i="6" s="1"/>
  <c r="G71" i="6" s="1"/>
  <c r="G70" i="6" s="1"/>
  <c r="G69" i="6" s="1"/>
  <c r="G74" i="6"/>
  <c r="G75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7" i="6"/>
  <c r="B28" i="1"/>
  <c r="B27" i="1"/>
  <c r="N6" i="1"/>
  <c r="N7" i="1"/>
  <c r="N8" i="1"/>
  <c r="N9" i="1"/>
  <c r="N10" i="1"/>
  <c r="N11" i="1"/>
  <c r="N12" i="1"/>
  <c r="N13" i="1"/>
  <c r="N14" i="1"/>
  <c r="N5" i="1"/>
</calcChain>
</file>

<file path=xl/sharedStrings.xml><?xml version="1.0" encoding="utf-8"?>
<sst xmlns="http://schemas.openxmlformats.org/spreadsheetml/2006/main" count="108" uniqueCount="64">
  <si>
    <t>Data</t>
  </si>
  <si>
    <t>Vazão Afluente Qa (m³/s)</t>
  </si>
  <si>
    <t>Nível Jusante (m)</t>
  </si>
  <si>
    <t>Vazão Vertida Qv (m³/s)</t>
  </si>
  <si>
    <t>Vazão Defluente Qd (m³/s)</t>
  </si>
  <si>
    <t>Volume Útil VU (%)</t>
  </si>
  <si>
    <t>Chuva (mm)</t>
  </si>
  <si>
    <t>Nível Montante (m)</t>
  </si>
  <si>
    <t>MEDIDO</t>
  </si>
  <si>
    <t>–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</si>
  <si>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</si>
  <si>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</si>
  <si>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</si>
  <si>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</si>
  <si>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</si>
  <si>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</si>
  <si>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</si>
  <si>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</si>
  <si>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</si>
  <si>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</si>
  <si>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</si>
  <si>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</si>
  <si>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</si>
  <si>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</si>
  <si>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</si>
  <si>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</si>
  <si>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</si>
  <si>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</si>
  <si>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</si>
  <si>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</si>
  <si>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</si>
  <si>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</si>
  <si>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</si>
  <si>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</si>
  <si>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Variável X 1</t>
  </si>
  <si>
    <t>RESULTADOS DE PROBABILIDADE</t>
  </si>
  <si>
    <t>Percentil</t>
  </si>
  <si>
    <t>RESULTADOS DE RESÍDUOS</t>
  </si>
  <si>
    <t>Observação</t>
  </si>
  <si>
    <t>Y previsto</t>
  </si>
  <si>
    <t>Resíduos</t>
  </si>
  <si>
    <t>Resíduos padrão</t>
  </si>
  <si>
    <t>Y</t>
  </si>
  <si>
    <t>Inclinação</t>
  </si>
  <si>
    <t>Intersecção</t>
  </si>
  <si>
    <t>nT</t>
  </si>
  <si>
    <t>nG</t>
  </si>
  <si>
    <t>g</t>
  </si>
  <si>
    <t>p</t>
  </si>
  <si>
    <t>Perda de Carga</t>
  </si>
  <si>
    <t>QUEIMADO</t>
  </si>
  <si>
    <t>Volume Útil (%)</t>
  </si>
  <si>
    <t>Vazão - m³/s</t>
  </si>
  <si>
    <t>Verificado ONS (MWmed)</t>
  </si>
  <si>
    <t>Afluência</t>
  </si>
  <si>
    <t>Defluência</t>
  </si>
  <si>
    <t>Vertida</t>
  </si>
  <si>
    <t>Volume Útil (hm³)</t>
  </si>
  <si>
    <t>Potencia Gerada</t>
  </si>
  <si>
    <t>Exercicio 1)</t>
  </si>
  <si>
    <t>Exercicio2</t>
  </si>
  <si>
    <t>Volume nominal</t>
  </si>
  <si>
    <t>Medido</t>
  </si>
  <si>
    <t>PG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</si>
</sst>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187721"/>
      <name val="Arial"/>
      <family val="2"/>
    </font>
    <font>
      <sz val="8"/>
      <color rgb="FF686860"/>
      <name val="Arial"/>
      <family val="2"/>
    </font>
    <font>
      <i/>
      <sz val="11"/>
      <color theme="1"/>
      <name val="Calibri"/>
      <family val="2"/>
      <scheme val="minor"/>
    </font>
    <font>
      <b/>
      <sz val="9"/>
      <color theme="1"/>
      <name val="Verdana"/>
      <family val="2"/>
    </font>
    <font>
      <sz val="11"/>
      <color rgb="FF000000"/>
      <name val="Calibri"/>
      <family val="2"/>
      <scheme val="minor"/>
    </font>
    <font>
      <b/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3EF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9F9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theme="4"/>
        <bgColor indexed="64"/>
      </patternFill>
    </fill>
  </fills>
  <borders count="24">
    <border>
      <left/>
      <right/>
      <top/>
      <bottom/>
      <diagonal/>
    </border>
    <border>
      <left style="medium">
        <color rgb="FFC8C289"/>
      </left>
      <right style="medium">
        <color rgb="FFC8C289"/>
      </right>
      <top style="medium">
        <color rgb="FFC8C289"/>
      </top>
      <bottom style="medium">
        <color rgb="FFC8C289"/>
      </bottom>
      <diagonal/>
    </border>
    <border>
      <left style="medium">
        <color rgb="FFE5E5E5"/>
      </left>
      <right style="medium">
        <color rgb="FFE5E5E5"/>
      </right>
      <top style="medium">
        <color rgb="FFE5E5E5"/>
      </top>
      <bottom style="medium">
        <color rgb="FFE5E5E5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thick">
        <color rgb="FFE5E5E5"/>
      </right>
      <top style="medium">
        <color rgb="FFCCCCCC"/>
      </top>
      <bottom style="thick">
        <color rgb="FFE5E5E5"/>
      </bottom>
      <diagonal/>
    </border>
    <border>
      <left style="medium">
        <color rgb="FF000000"/>
      </left>
      <right/>
      <top/>
      <bottom/>
      <diagonal/>
    </border>
    <border>
      <left style="medium">
        <color rgb="FFC8C289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4" fillId="3" borderId="2" xfId="0" applyNumberFormat="1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14" fontId="4" fillId="4" borderId="2" xfId="0" applyNumberFormat="1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0" fillId="0" borderId="0" xfId="0" applyFill="1" applyBorder="1" applyAlignment="1"/>
    <xf numFmtId="0" fontId="0" fillId="0" borderId="3" xfId="0" applyFill="1" applyBorder="1" applyAlignment="1"/>
    <xf numFmtId="0" fontId="5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Continuous"/>
    </xf>
    <xf numFmtId="0" fontId="4" fillId="4" borderId="0" xfId="0" applyFont="1" applyFill="1" applyBorder="1" applyAlignment="1">
      <alignment horizontal="center" wrapText="1"/>
    </xf>
    <xf numFmtId="0" fontId="2" fillId="0" borderId="0" xfId="0" applyFont="1"/>
    <xf numFmtId="0" fontId="6" fillId="5" borderId="11" xfId="0" applyFont="1" applyFill="1" applyBorder="1" applyAlignment="1">
      <alignment vertical="center" wrapText="1"/>
    </xf>
    <xf numFmtId="0" fontId="6" fillId="5" borderId="11" xfId="0" applyFont="1" applyFill="1" applyBorder="1" applyAlignment="1">
      <alignment horizontal="center" vertical="center" wrapText="1"/>
    </xf>
    <xf numFmtId="14" fontId="0" fillId="0" borderId="12" xfId="0" applyNumberFormat="1" applyFont="1" applyBorder="1" applyAlignment="1">
      <alignment horizontal="right" wrapText="1"/>
    </xf>
    <xf numFmtId="0" fontId="0" fillId="3" borderId="13" xfId="0" applyFont="1" applyFill="1" applyBorder="1" applyAlignment="1">
      <alignment horizontal="right" wrapText="1"/>
    </xf>
    <xf numFmtId="0" fontId="7" fillId="0" borderId="14" xfId="0" applyFont="1" applyBorder="1"/>
    <xf numFmtId="14" fontId="0" fillId="0" borderId="15" xfId="0" applyNumberFormat="1" applyFont="1" applyBorder="1" applyAlignment="1">
      <alignment horizontal="right" wrapText="1"/>
    </xf>
    <xf numFmtId="0" fontId="0" fillId="3" borderId="16" xfId="0" applyFont="1" applyFill="1" applyBorder="1" applyAlignment="1">
      <alignment horizontal="right" wrapText="1"/>
    </xf>
    <xf numFmtId="0" fontId="7" fillId="0" borderId="17" xfId="0" applyFont="1" applyBorder="1"/>
    <xf numFmtId="0" fontId="0" fillId="0" borderId="16" xfId="0" applyFont="1" applyBorder="1" applyAlignment="1">
      <alignment horizontal="right" wrapText="1"/>
    </xf>
    <xf numFmtId="14" fontId="0" fillId="0" borderId="18" xfId="0" applyNumberFormat="1" applyFont="1" applyBorder="1" applyAlignment="1">
      <alignment horizontal="right" wrapText="1"/>
    </xf>
    <xf numFmtId="0" fontId="7" fillId="0" borderId="19" xfId="0" applyFont="1" applyBorder="1"/>
    <xf numFmtId="0" fontId="0" fillId="0" borderId="19" xfId="0" applyFont="1" applyBorder="1" applyAlignment="1">
      <alignment horizontal="right" wrapText="1"/>
    </xf>
    <xf numFmtId="0" fontId="7" fillId="0" borderId="20" xfId="0" applyFont="1" applyBorder="1"/>
    <xf numFmtId="0" fontId="8" fillId="3" borderId="21" xfId="0" applyFont="1" applyFill="1" applyBorder="1" applyAlignment="1">
      <alignment horizontal="center" vertical="center" wrapText="1"/>
    </xf>
    <xf numFmtId="9" fontId="0" fillId="6" borderId="16" xfId="1" applyFont="1" applyFill="1" applyBorder="1" applyAlignment="1">
      <alignment wrapText="1"/>
    </xf>
    <xf numFmtId="0" fontId="0" fillId="6" borderId="0" xfId="0" applyFill="1"/>
    <xf numFmtId="0" fontId="3" fillId="2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5" xfId="0" applyBorder="1" applyAlignment="1">
      <alignment horizontal="center"/>
    </xf>
    <xf numFmtId="0" fontId="6" fillId="5" borderId="6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Cota x Volume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Valume Util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0743241469816269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Exemplo!$F$8:$F$26</c:f>
              <c:numCache>
                <c:formatCode>General</c:formatCode>
                <c:ptCount val="19"/>
                <c:pt idx="0">
                  <c:v>57.9</c:v>
                </c:pt>
                <c:pt idx="1">
                  <c:v>57.1</c:v>
                </c:pt>
                <c:pt idx="2">
                  <c:v>56.2</c:v>
                </c:pt>
                <c:pt idx="3">
                  <c:v>55.6</c:v>
                </c:pt>
                <c:pt idx="4">
                  <c:v>54.7</c:v>
                </c:pt>
                <c:pt idx="5">
                  <c:v>54.4</c:v>
                </c:pt>
                <c:pt idx="6">
                  <c:v>53.7</c:v>
                </c:pt>
                <c:pt idx="7">
                  <c:v>52.5</c:v>
                </c:pt>
                <c:pt idx="8">
                  <c:v>51.3</c:v>
                </c:pt>
                <c:pt idx="9">
                  <c:v>50.2</c:v>
                </c:pt>
                <c:pt idx="10">
                  <c:v>49.3</c:v>
                </c:pt>
                <c:pt idx="11">
                  <c:v>49</c:v>
                </c:pt>
                <c:pt idx="12">
                  <c:v>49</c:v>
                </c:pt>
                <c:pt idx="13">
                  <c:v>48.7</c:v>
                </c:pt>
                <c:pt idx="14">
                  <c:v>48.7</c:v>
                </c:pt>
                <c:pt idx="15">
                  <c:v>48.5</c:v>
                </c:pt>
                <c:pt idx="16">
                  <c:v>47.9</c:v>
                </c:pt>
                <c:pt idx="17">
                  <c:v>46.9</c:v>
                </c:pt>
                <c:pt idx="18">
                  <c:v>45.9</c:v>
                </c:pt>
              </c:numCache>
            </c:numRef>
          </c:xVal>
          <c:yVal>
            <c:numRef>
              <c:f>Exemplo!$H$8:$H$26</c:f>
              <c:numCache>
                <c:formatCode>General</c:formatCode>
                <c:ptCount val="19"/>
                <c:pt idx="0">
                  <c:v>823.74</c:v>
                </c:pt>
                <c:pt idx="1">
                  <c:v>823.61</c:v>
                </c:pt>
                <c:pt idx="2">
                  <c:v>823.49</c:v>
                </c:pt>
                <c:pt idx="3">
                  <c:v>823.39</c:v>
                </c:pt>
                <c:pt idx="4">
                  <c:v>823.26</c:v>
                </c:pt>
                <c:pt idx="5">
                  <c:v>823.21</c:v>
                </c:pt>
                <c:pt idx="6">
                  <c:v>823.11</c:v>
                </c:pt>
                <c:pt idx="7">
                  <c:v>822.93</c:v>
                </c:pt>
                <c:pt idx="8">
                  <c:v>822.74</c:v>
                </c:pt>
                <c:pt idx="9">
                  <c:v>822.57</c:v>
                </c:pt>
                <c:pt idx="10">
                  <c:v>822.42</c:v>
                </c:pt>
                <c:pt idx="11">
                  <c:v>822.37</c:v>
                </c:pt>
                <c:pt idx="12">
                  <c:v>822.37</c:v>
                </c:pt>
                <c:pt idx="13">
                  <c:v>822.33</c:v>
                </c:pt>
                <c:pt idx="14">
                  <c:v>822.31</c:v>
                </c:pt>
                <c:pt idx="15">
                  <c:v>822.29</c:v>
                </c:pt>
                <c:pt idx="16">
                  <c:v>822.18</c:v>
                </c:pt>
                <c:pt idx="17">
                  <c:v>822.03</c:v>
                </c:pt>
                <c:pt idx="18">
                  <c:v>821.86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23-464C-AD85-596B13B14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043231"/>
        <c:axId val="533025343"/>
      </c:scatterChart>
      <c:valAx>
        <c:axId val="533043231"/>
        <c:scaling>
          <c:orientation val="minMax"/>
          <c:min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Volume Util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3025343"/>
        <c:crosses val="autoZero"/>
        <c:crossBetween val="midCat"/>
      </c:valAx>
      <c:valAx>
        <c:axId val="53302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Nivel Montante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304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Defluência x Fuga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0857174103237091"/>
                  <c:y val="-0.199359871682706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Exemplo!$E$7:$E$26</c:f>
              <c:numCache>
                <c:formatCode>General</c:formatCode>
                <c:ptCount val="20"/>
                <c:pt idx="0">
                  <c:v>8.8000000000000007</c:v>
                </c:pt>
                <c:pt idx="1">
                  <c:v>12.1</c:v>
                </c:pt>
                <c:pt idx="2">
                  <c:v>45</c:v>
                </c:pt>
                <c:pt idx="3">
                  <c:v>8.9</c:v>
                </c:pt>
                <c:pt idx="4">
                  <c:v>23.5</c:v>
                </c:pt>
                <c:pt idx="5">
                  <c:v>10.199999999999999</c:v>
                </c:pt>
                <c:pt idx="6">
                  <c:v>49.4</c:v>
                </c:pt>
                <c:pt idx="7">
                  <c:v>8.8000000000000007</c:v>
                </c:pt>
                <c:pt idx="8">
                  <c:v>9</c:v>
                </c:pt>
                <c:pt idx="9">
                  <c:v>9</c:v>
                </c:pt>
                <c:pt idx="10">
                  <c:v>8.8000000000000007</c:v>
                </c:pt>
                <c:pt idx="11">
                  <c:v>8.9</c:v>
                </c:pt>
                <c:pt idx="12">
                  <c:v>43.6</c:v>
                </c:pt>
                <c:pt idx="13">
                  <c:v>43.1</c:v>
                </c:pt>
                <c:pt idx="14">
                  <c:v>42.3</c:v>
                </c:pt>
                <c:pt idx="15">
                  <c:v>53.5</c:v>
                </c:pt>
                <c:pt idx="16">
                  <c:v>42.5</c:v>
                </c:pt>
                <c:pt idx="17">
                  <c:v>8.9</c:v>
                </c:pt>
                <c:pt idx="18">
                  <c:v>8.9</c:v>
                </c:pt>
                <c:pt idx="19">
                  <c:v>8.9</c:v>
                </c:pt>
              </c:numCache>
            </c:numRef>
          </c:xVal>
          <c:yVal>
            <c:numRef>
              <c:f>Exemplo!$C$7:$C$26</c:f>
              <c:numCache>
                <c:formatCode>General</c:formatCode>
                <c:ptCount val="20"/>
                <c:pt idx="0">
                  <c:v>637.71</c:v>
                </c:pt>
                <c:pt idx="1">
                  <c:v>637.89</c:v>
                </c:pt>
                <c:pt idx="2">
                  <c:v>639.57000000000005</c:v>
                </c:pt>
                <c:pt idx="3">
                  <c:v>637.71</c:v>
                </c:pt>
                <c:pt idx="4">
                  <c:v>638.46</c:v>
                </c:pt>
                <c:pt idx="5">
                  <c:v>637.77</c:v>
                </c:pt>
                <c:pt idx="6">
                  <c:v>639.89</c:v>
                </c:pt>
                <c:pt idx="7">
                  <c:v>637.71</c:v>
                </c:pt>
                <c:pt idx="8">
                  <c:v>637.71</c:v>
                </c:pt>
                <c:pt idx="9">
                  <c:v>637.71</c:v>
                </c:pt>
                <c:pt idx="10">
                  <c:v>637.74</c:v>
                </c:pt>
                <c:pt idx="11">
                  <c:v>637.73</c:v>
                </c:pt>
                <c:pt idx="12">
                  <c:v>639.5</c:v>
                </c:pt>
                <c:pt idx="13">
                  <c:v>639.53</c:v>
                </c:pt>
                <c:pt idx="14">
                  <c:v>639.38</c:v>
                </c:pt>
                <c:pt idx="15">
                  <c:v>639.89</c:v>
                </c:pt>
                <c:pt idx="16">
                  <c:v>639.5</c:v>
                </c:pt>
                <c:pt idx="17">
                  <c:v>637.71</c:v>
                </c:pt>
                <c:pt idx="18">
                  <c:v>637.71</c:v>
                </c:pt>
                <c:pt idx="19">
                  <c:v>637.71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32-4556-BBB8-157DD8E6A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040319"/>
        <c:axId val="533021599"/>
      </c:scatterChart>
      <c:valAx>
        <c:axId val="53304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Vazão Defluente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3021599"/>
        <c:crosses val="autoZero"/>
        <c:crossBetween val="midCat"/>
      </c:valAx>
      <c:valAx>
        <c:axId val="53302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Nivel Juzante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304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Potência Gerada Linearizada</a:t>
            </a:r>
          </a:p>
          <a:p>
            <a:pPr>
              <a:defRPr/>
            </a:pP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Potência Gerada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Exemplo!$A$7:$A$26</c:f>
              <c:numCache>
                <c:formatCode>m/d/yyyy</c:formatCode>
                <c:ptCount val="20"/>
                <c:pt idx="0">
                  <c:v>43894</c:v>
                </c:pt>
                <c:pt idx="1">
                  <c:v>43893</c:v>
                </c:pt>
                <c:pt idx="2">
                  <c:v>43892</c:v>
                </c:pt>
                <c:pt idx="3">
                  <c:v>43891</c:v>
                </c:pt>
                <c:pt idx="4">
                  <c:v>43890</c:v>
                </c:pt>
                <c:pt idx="5">
                  <c:v>43889</c:v>
                </c:pt>
                <c:pt idx="6">
                  <c:v>43888</c:v>
                </c:pt>
                <c:pt idx="7">
                  <c:v>43887</c:v>
                </c:pt>
                <c:pt idx="8">
                  <c:v>43886</c:v>
                </c:pt>
                <c:pt idx="9">
                  <c:v>43885</c:v>
                </c:pt>
                <c:pt idx="10">
                  <c:v>43884</c:v>
                </c:pt>
                <c:pt idx="11">
                  <c:v>43883</c:v>
                </c:pt>
                <c:pt idx="12">
                  <c:v>43882</c:v>
                </c:pt>
                <c:pt idx="13">
                  <c:v>43881</c:v>
                </c:pt>
                <c:pt idx="14">
                  <c:v>43880</c:v>
                </c:pt>
                <c:pt idx="15">
                  <c:v>43879</c:v>
                </c:pt>
                <c:pt idx="16">
                  <c:v>43878</c:v>
                </c:pt>
                <c:pt idx="17">
                  <c:v>43877</c:v>
                </c:pt>
                <c:pt idx="18">
                  <c:v>43876</c:v>
                </c:pt>
                <c:pt idx="19">
                  <c:v>43875</c:v>
                </c:pt>
              </c:numCache>
            </c:numRef>
          </c:cat>
          <c:val>
            <c:numRef>
              <c:f>Exemplo!$I$7:$I$26</c:f>
              <c:numCache>
                <c:formatCode>General</c:formatCode>
                <c:ptCount val="20"/>
                <c:pt idx="0">
                  <c:v>13.907275654190693</c:v>
                </c:pt>
                <c:pt idx="1">
                  <c:v>19.09067197356751</c:v>
                </c:pt>
                <c:pt idx="2">
                  <c:v>70.304795124000037</c:v>
                </c:pt>
                <c:pt idx="3">
                  <c:v>14.034303171951406</c:v>
                </c:pt>
                <c:pt idx="4">
                  <c:v>36.888516944692981</c:v>
                </c:pt>
                <c:pt idx="5">
                  <c:v>16.05822566565552</c:v>
                </c:pt>
                <c:pt idx="6">
                  <c:v>76.907705849869743</c:v>
                </c:pt>
                <c:pt idx="7">
                  <c:v>13.847885480138222</c:v>
                </c:pt>
                <c:pt idx="8">
                  <c:v>14.147533068707615</c:v>
                </c:pt>
                <c:pt idx="9">
                  <c:v>14.133241315593382</c:v>
                </c:pt>
                <c:pt idx="10">
                  <c:v>13.807127517553187</c:v>
                </c:pt>
                <c:pt idx="11">
                  <c:v>13.953038675771317</c:v>
                </c:pt>
                <c:pt idx="12">
                  <c:v>67.676825860319653</c:v>
                </c:pt>
                <c:pt idx="13">
                  <c:v>66.910117597171848</c:v>
                </c:pt>
                <c:pt idx="14">
                  <c:v>65.666137820974825</c:v>
                </c:pt>
                <c:pt idx="15">
                  <c:v>82.791489557669976</c:v>
                </c:pt>
                <c:pt idx="16">
                  <c:v>65.961659380114597</c:v>
                </c:pt>
                <c:pt idx="17">
                  <c:v>13.93655022727101</c:v>
                </c:pt>
                <c:pt idx="18">
                  <c:v>13.924772764056497</c:v>
                </c:pt>
                <c:pt idx="19">
                  <c:v>13.91299530084199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45-4A51-A7FC-89859B3B89CB}"/>
            </c:ext>
          </c:extLst>
        </c:ser>
        <c:ser>
          <c:idx val="1"/>
          <c:order val="1"/>
          <c:tx>
            <c:v>Medido ONS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Exemplo!$A$7:$A$26</c:f>
              <c:numCache>
                <c:formatCode>m/d/yyyy</c:formatCode>
                <c:ptCount val="20"/>
                <c:pt idx="0">
                  <c:v>43894</c:v>
                </c:pt>
                <c:pt idx="1">
                  <c:v>43893</c:v>
                </c:pt>
                <c:pt idx="2">
                  <c:v>43892</c:v>
                </c:pt>
                <c:pt idx="3">
                  <c:v>43891</c:v>
                </c:pt>
                <c:pt idx="4">
                  <c:v>43890</c:v>
                </c:pt>
                <c:pt idx="5">
                  <c:v>43889</c:v>
                </c:pt>
                <c:pt idx="6">
                  <c:v>43888</c:v>
                </c:pt>
                <c:pt idx="7">
                  <c:v>43887</c:v>
                </c:pt>
                <c:pt idx="8">
                  <c:v>43886</c:v>
                </c:pt>
                <c:pt idx="9">
                  <c:v>43885</c:v>
                </c:pt>
                <c:pt idx="10">
                  <c:v>43884</c:v>
                </c:pt>
                <c:pt idx="11">
                  <c:v>43883</c:v>
                </c:pt>
                <c:pt idx="12">
                  <c:v>43882</c:v>
                </c:pt>
                <c:pt idx="13">
                  <c:v>43881</c:v>
                </c:pt>
                <c:pt idx="14">
                  <c:v>43880</c:v>
                </c:pt>
                <c:pt idx="15">
                  <c:v>43879</c:v>
                </c:pt>
                <c:pt idx="16">
                  <c:v>43878</c:v>
                </c:pt>
                <c:pt idx="17">
                  <c:v>43877</c:v>
                </c:pt>
                <c:pt idx="18">
                  <c:v>43876</c:v>
                </c:pt>
                <c:pt idx="19">
                  <c:v>43875</c:v>
                </c:pt>
              </c:numCache>
            </c:numRef>
          </c:cat>
          <c:val>
            <c:numRef>
              <c:f>Exemplo!$J$7:$J$26</c:f>
              <c:numCache>
                <c:formatCode>General</c:formatCode>
                <c:ptCount val="20"/>
                <c:pt idx="0">
                  <c:v>10.063708330000001</c:v>
                </c:pt>
                <c:pt idx="1">
                  <c:v>15.949083330000001</c:v>
                </c:pt>
                <c:pt idx="2">
                  <c:v>68.690791660000002</c:v>
                </c:pt>
                <c:pt idx="3">
                  <c:v>10.261958330000001</c:v>
                </c:pt>
                <c:pt idx="4">
                  <c:v>33.998125000000002</c:v>
                </c:pt>
                <c:pt idx="5">
                  <c:v>12.241625000000001</c:v>
                </c:pt>
                <c:pt idx="6">
                  <c:v>79.735333330000003</c:v>
                </c:pt>
                <c:pt idx="7">
                  <c:v>10.219125</c:v>
                </c:pt>
                <c:pt idx="8">
                  <c:v>10.248875</c:v>
                </c:pt>
                <c:pt idx="9">
                  <c:v>10.27220833</c:v>
                </c:pt>
                <c:pt idx="10">
                  <c:v>10.18183333</c:v>
                </c:pt>
                <c:pt idx="11">
                  <c:v>10.2265</c:v>
                </c:pt>
                <c:pt idx="12">
                  <c:v>65.366375000000005</c:v>
                </c:pt>
                <c:pt idx="13">
                  <c:v>65.068749999999994</c:v>
                </c:pt>
                <c:pt idx="14">
                  <c:v>61.08070833</c:v>
                </c:pt>
                <c:pt idx="15">
                  <c:v>83.308250000000001</c:v>
                </c:pt>
                <c:pt idx="16">
                  <c:v>66.606333329999998</c:v>
                </c:pt>
                <c:pt idx="17">
                  <c:v>10.159333330000001</c:v>
                </c:pt>
                <c:pt idx="18">
                  <c:v>10.21516666</c:v>
                </c:pt>
                <c:pt idx="19">
                  <c:v>10.17216666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45-4A51-A7FC-89859B3B8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22847"/>
        <c:axId val="533040735"/>
      </c:lineChart>
      <c:dateAx>
        <c:axId val="53302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3040735"/>
        <c:crosses val="autoZero"/>
        <c:auto val="1"/>
        <c:lblOffset val="100"/>
        <c:baseTimeUnit val="days"/>
      </c:dateAx>
      <c:valAx>
        <c:axId val="53304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Geração MW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302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Modo1!$H$6:$H$24</c:f>
              <c:numCache>
                <c:formatCode>General</c:formatCode>
                <c:ptCount val="19"/>
                <c:pt idx="0">
                  <c:v>97.7</c:v>
                </c:pt>
                <c:pt idx="1">
                  <c:v>97.5</c:v>
                </c:pt>
                <c:pt idx="2">
                  <c:v>97.2</c:v>
                </c:pt>
                <c:pt idx="3">
                  <c:v>96.8</c:v>
                </c:pt>
                <c:pt idx="4">
                  <c:v>96.7</c:v>
                </c:pt>
                <c:pt idx="5">
                  <c:v>97.7</c:v>
                </c:pt>
                <c:pt idx="6">
                  <c:v>98.7</c:v>
                </c:pt>
                <c:pt idx="7">
                  <c:v>98.3</c:v>
                </c:pt>
                <c:pt idx="8">
                  <c:v>97.6</c:v>
                </c:pt>
                <c:pt idx="9">
                  <c:v>96.9</c:v>
                </c:pt>
                <c:pt idx="10">
                  <c:v>95.9</c:v>
                </c:pt>
                <c:pt idx="11">
                  <c:v>95.1</c:v>
                </c:pt>
                <c:pt idx="12">
                  <c:v>94.7</c:v>
                </c:pt>
                <c:pt idx="13">
                  <c:v>94.3</c:v>
                </c:pt>
                <c:pt idx="14">
                  <c:v>94</c:v>
                </c:pt>
                <c:pt idx="15">
                  <c:v>93.6</c:v>
                </c:pt>
                <c:pt idx="16">
                  <c:v>93.1</c:v>
                </c:pt>
                <c:pt idx="17">
                  <c:v>92.4</c:v>
                </c:pt>
                <c:pt idx="18">
                  <c:v>91.8</c:v>
                </c:pt>
              </c:numCache>
            </c:numRef>
          </c:xVal>
          <c:yVal>
            <c:numRef>
              <c:f>Modo1!$J$6:$J$24</c:f>
              <c:numCache>
                <c:formatCode>General</c:formatCode>
                <c:ptCount val="19"/>
                <c:pt idx="0">
                  <c:v>828.75</c:v>
                </c:pt>
                <c:pt idx="1">
                  <c:v>828.72</c:v>
                </c:pt>
                <c:pt idx="2">
                  <c:v>828.69</c:v>
                </c:pt>
                <c:pt idx="3">
                  <c:v>828.65</c:v>
                </c:pt>
                <c:pt idx="4">
                  <c:v>828.64</c:v>
                </c:pt>
                <c:pt idx="5">
                  <c:v>828.75</c:v>
                </c:pt>
                <c:pt idx="6">
                  <c:v>828.85</c:v>
                </c:pt>
                <c:pt idx="7">
                  <c:v>828.82</c:v>
                </c:pt>
                <c:pt idx="8">
                  <c:v>828.74</c:v>
                </c:pt>
                <c:pt idx="9">
                  <c:v>828.66</c:v>
                </c:pt>
                <c:pt idx="10">
                  <c:v>828.55</c:v>
                </c:pt>
                <c:pt idx="11">
                  <c:v>828.47</c:v>
                </c:pt>
                <c:pt idx="12">
                  <c:v>828.42</c:v>
                </c:pt>
                <c:pt idx="13">
                  <c:v>828.38</c:v>
                </c:pt>
                <c:pt idx="14">
                  <c:v>828.34</c:v>
                </c:pt>
                <c:pt idx="15">
                  <c:v>828.29</c:v>
                </c:pt>
                <c:pt idx="16">
                  <c:v>828.24</c:v>
                </c:pt>
                <c:pt idx="17">
                  <c:v>828.16</c:v>
                </c:pt>
                <c:pt idx="18">
                  <c:v>828.09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88-4597-AF97-742543FE23D5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AF88-4597-AF97-742543FE23D5}"/>
              </c:ext>
            </c:extLst>
          </c:dPt>
          <c:xVal>
            <c:numRef>
              <c:f>Modo1!$M$5:$M$14</c:f>
              <c:numCache>
                <c:formatCode>General</c:formatCode>
                <c:ptCount val="10"/>
                <c:pt idx="0">
                  <c:v>91</c:v>
                </c:pt>
                <c:pt idx="1">
                  <c:v>92</c:v>
                </c:pt>
                <c:pt idx="2">
                  <c:v>93</c:v>
                </c:pt>
                <c:pt idx="3">
                  <c:v>94</c:v>
                </c:pt>
                <c:pt idx="4">
                  <c:v>95</c:v>
                </c:pt>
                <c:pt idx="5">
                  <c:v>96</c:v>
                </c:pt>
                <c:pt idx="6">
                  <c:v>97</c:v>
                </c:pt>
                <c:pt idx="7">
                  <c:v>98</c:v>
                </c:pt>
                <c:pt idx="8">
                  <c:v>99</c:v>
                </c:pt>
                <c:pt idx="9">
                  <c:v>100</c:v>
                </c:pt>
              </c:numCache>
            </c:numRef>
          </c:xVal>
          <c:yVal>
            <c:numRef>
              <c:f>Modo1!$N$5:$N$14</c:f>
              <c:numCache>
                <c:formatCode>General</c:formatCode>
                <c:ptCount val="10"/>
                <c:pt idx="0">
                  <c:v>828.00741407938415</c:v>
                </c:pt>
                <c:pt idx="1">
                  <c:v>828.11806388698528</c:v>
                </c:pt>
                <c:pt idx="2">
                  <c:v>828.2287136945863</c:v>
                </c:pt>
                <c:pt idx="3">
                  <c:v>828.33936350218744</c:v>
                </c:pt>
                <c:pt idx="4">
                  <c:v>828.45001330978846</c:v>
                </c:pt>
                <c:pt idx="5">
                  <c:v>828.56066311738959</c:v>
                </c:pt>
                <c:pt idx="6">
                  <c:v>828.67131292499062</c:v>
                </c:pt>
                <c:pt idx="7">
                  <c:v>828.78196273259175</c:v>
                </c:pt>
                <c:pt idx="8">
                  <c:v>828.89261254019277</c:v>
                </c:pt>
                <c:pt idx="9">
                  <c:v>829.00326234779391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88-4597-AF97-742543FE2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44655"/>
        <c:axId val="397846319"/>
      </c:scatterChart>
      <c:valAx>
        <c:axId val="39784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846319"/>
        <c:crosses val="autoZero"/>
        <c:crossBetween val="midCat"/>
      </c:valAx>
      <c:valAx>
        <c:axId val="39784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84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385762</xdr:colOff>
      <xdr:row>1</xdr:row>
      <xdr:rowOff>57150</xdr:rowOff>
    </xdr:from>
    <xdr:to>
      <xdr:col>20</xdr:col>
      <xdr:colOff>80962</xdr:colOff>
      <xdr:row>13</xdr:row>
      <xdr:rowOff>190500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385762</xdr:colOff>
      <xdr:row>14</xdr:row>
      <xdr:rowOff>57150</xdr:rowOff>
    </xdr:from>
    <xdr:to>
      <xdr:col>20</xdr:col>
      <xdr:colOff>80962</xdr:colOff>
      <xdr:row>28</xdr:row>
      <xdr:rowOff>19050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404811</xdr:colOff>
      <xdr:row>29</xdr:row>
      <xdr:rowOff>123824</xdr:rowOff>
    </xdr:from>
    <xdr:to>
      <xdr:col>24</xdr:col>
      <xdr:colOff>266700</xdr:colOff>
      <xdr:row>52</xdr:row>
      <xdr:rowOff>57150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590550</xdr:colOff>
      <xdr:row>3</xdr:row>
      <xdr:rowOff>371475</xdr:rowOff>
    </xdr:from>
    <xdr:to>
      <xdr:col>22</xdr:col>
      <xdr:colOff>285750</xdr:colOff>
      <xdr:row>17</xdr:row>
      <xdr:rowOff>76200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abSelected="1" workbookViewId="0">
      <selection activeCell="E29" sqref="E29"/>
    </sheetView>
  </sheetViews>
  <sheetFormatPr defaultRowHeight="15" x14ac:dyDescent="0.25"/>
  <cols>
    <col min="1" max="1" width="15.85546875" bestFit="1" customWidth="1"/>
    <col min="2" max="2" width="11.5703125" bestFit="1" customWidth="1"/>
    <col min="7" max="7" width="9.42578125" customWidth="1"/>
    <col min="9" max="9" width="12" bestFit="1" customWidth="1"/>
  </cols>
  <sheetData>
    <row r="1" spans="1:10" x14ac:dyDescent="0.25">
      <c r="A1" t="s">
        <v>59</v>
      </c>
    </row>
    <row r="5" spans="1:10" ht="15.75" thickBot="1" x14ac:dyDescent="0.3"/>
    <row r="6" spans="1:10" ht="34.5" thickBot="1" x14ac:dyDescent="0.3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t="s">
        <v>63</v>
      </c>
      <c r="J6" s="29" t="s">
        <v>62</v>
      </c>
    </row>
    <row r="7" spans="1:10" ht="15.75" thickBot="1" x14ac:dyDescent="0.3">
      <c r="A7" s="3">
        <v>43894</v>
      </c>
      <c r="B7" s="4">
        <v>73.599999999999994</v>
      </c>
      <c r="C7" s="4">
        <v>637.71</v>
      </c>
      <c r="D7" s="4">
        <v>0</v>
      </c>
      <c r="E7" s="4">
        <v>8.8000000000000007</v>
      </c>
      <c r="F7" s="4">
        <v>58.8</v>
      </c>
      <c r="G7" s="4" t="s">
        <v>9</v>
      </c>
      <c r="H7" s="4">
        <v>823.86</v>
      </c>
      <c r="I7">
        <f>$B$30*$B$31*$B$32*$B$33*(1-$B$34)*((814.73+0.1559*F7)-(637.26+0.0514*E7))*(E7)/1000000</f>
        <v>13.907275654190693</v>
      </c>
      <c r="J7">
        <v>10.063708330000001</v>
      </c>
    </row>
    <row r="8" spans="1:10" ht="15.75" thickBot="1" x14ac:dyDescent="0.3">
      <c r="A8" s="5">
        <v>43893</v>
      </c>
      <c r="B8" s="6">
        <v>70.400000000000006</v>
      </c>
      <c r="C8" s="6">
        <v>637.89</v>
      </c>
      <c r="D8" s="6">
        <v>0</v>
      </c>
      <c r="E8" s="6">
        <v>12.1</v>
      </c>
      <c r="F8" s="6">
        <v>57.9</v>
      </c>
      <c r="G8" s="6" t="s">
        <v>9</v>
      </c>
      <c r="H8" s="6">
        <v>823.74</v>
      </c>
      <c r="I8">
        <f t="shared" ref="I8:I26" si="0">$B$30*$B$31*$B$32*$B$33*(1-$B$34)*((814.73+0.1559*F8)-(637.26+0.0514*E8))*(E8)/1000000</f>
        <v>19.09067197356751</v>
      </c>
      <c r="J8">
        <v>15.949083330000001</v>
      </c>
    </row>
    <row r="9" spans="1:10" ht="15.75" thickBot="1" x14ac:dyDescent="0.3">
      <c r="A9" s="3">
        <v>43892</v>
      </c>
      <c r="B9" s="4">
        <v>63.1</v>
      </c>
      <c r="C9" s="4">
        <v>639.57000000000005</v>
      </c>
      <c r="D9" s="4">
        <v>0</v>
      </c>
      <c r="E9" s="4">
        <v>45</v>
      </c>
      <c r="F9" s="4">
        <v>57.1</v>
      </c>
      <c r="G9" s="4" t="s">
        <v>9</v>
      </c>
      <c r="H9" s="4">
        <v>823.61</v>
      </c>
      <c r="I9">
        <f t="shared" si="0"/>
        <v>70.304795124000037</v>
      </c>
      <c r="J9">
        <v>68.690791660000002</v>
      </c>
    </row>
    <row r="10" spans="1:10" ht="15.75" thickBot="1" x14ac:dyDescent="0.3">
      <c r="A10" s="5">
        <v>43891</v>
      </c>
      <c r="B10" s="6">
        <v>54.8</v>
      </c>
      <c r="C10" s="6">
        <v>637.71</v>
      </c>
      <c r="D10" s="6">
        <v>0</v>
      </c>
      <c r="E10" s="6">
        <v>8.9</v>
      </c>
      <c r="F10" s="6">
        <v>56.2</v>
      </c>
      <c r="G10" s="6" t="s">
        <v>9</v>
      </c>
      <c r="H10" s="6">
        <v>823.49</v>
      </c>
      <c r="I10">
        <f t="shared" si="0"/>
        <v>14.034303171951406</v>
      </c>
      <c r="J10">
        <v>10.261958330000001</v>
      </c>
    </row>
    <row r="11" spans="1:10" ht="15.75" thickBot="1" x14ac:dyDescent="0.3">
      <c r="A11" s="3">
        <v>43890</v>
      </c>
      <c r="B11" s="4">
        <v>50.4</v>
      </c>
      <c r="C11" s="4">
        <v>638.46</v>
      </c>
      <c r="D11" s="4">
        <v>0</v>
      </c>
      <c r="E11" s="4">
        <v>23.5</v>
      </c>
      <c r="F11" s="4">
        <v>55.6</v>
      </c>
      <c r="G11" s="4" t="s">
        <v>9</v>
      </c>
      <c r="H11" s="4">
        <v>823.39</v>
      </c>
      <c r="I11">
        <f t="shared" si="0"/>
        <v>36.888516944692981</v>
      </c>
      <c r="J11">
        <v>33.998125000000002</v>
      </c>
    </row>
    <row r="12" spans="1:10" ht="15.75" thickBot="1" x14ac:dyDescent="0.3">
      <c r="A12" s="5">
        <v>43889</v>
      </c>
      <c r="B12" s="6">
        <v>51</v>
      </c>
      <c r="C12" s="6">
        <v>637.77</v>
      </c>
      <c r="D12" s="6">
        <v>0</v>
      </c>
      <c r="E12" s="6">
        <v>10.199999999999999</v>
      </c>
      <c r="F12" s="6">
        <v>54.7</v>
      </c>
      <c r="G12" s="6" t="s">
        <v>9</v>
      </c>
      <c r="H12" s="6">
        <v>823.26</v>
      </c>
      <c r="I12">
        <f t="shared" si="0"/>
        <v>16.05822566565552</v>
      </c>
      <c r="J12">
        <v>12.241625000000001</v>
      </c>
    </row>
    <row r="13" spans="1:10" ht="15.75" thickBot="1" x14ac:dyDescent="0.3">
      <c r="A13" s="3">
        <v>43888</v>
      </c>
      <c r="B13" s="4">
        <v>53.7</v>
      </c>
      <c r="C13" s="4">
        <v>639.89</v>
      </c>
      <c r="D13" s="4">
        <v>0</v>
      </c>
      <c r="E13" s="4">
        <v>49.4</v>
      </c>
      <c r="F13" s="4">
        <v>54.4</v>
      </c>
      <c r="G13" s="4">
        <v>0</v>
      </c>
      <c r="H13" s="4">
        <v>823.21</v>
      </c>
      <c r="I13">
        <f t="shared" si="0"/>
        <v>76.907705849869743</v>
      </c>
      <c r="J13">
        <v>79.735333330000003</v>
      </c>
    </row>
    <row r="14" spans="1:10" ht="15.75" thickBot="1" x14ac:dyDescent="0.3">
      <c r="A14" s="5">
        <v>43887</v>
      </c>
      <c r="B14" s="6">
        <v>58.8</v>
      </c>
      <c r="C14" s="6">
        <v>637.71</v>
      </c>
      <c r="D14" s="6">
        <v>0</v>
      </c>
      <c r="E14" s="6">
        <v>8.8000000000000007</v>
      </c>
      <c r="F14" s="6">
        <v>53.7</v>
      </c>
      <c r="G14" s="6" t="s">
        <v>9</v>
      </c>
      <c r="H14" s="6">
        <v>823.11</v>
      </c>
      <c r="I14">
        <f t="shared" si="0"/>
        <v>13.847885480138222</v>
      </c>
      <c r="J14">
        <v>10.219125</v>
      </c>
    </row>
    <row r="15" spans="1:10" ht="15.75" thickBot="1" x14ac:dyDescent="0.3">
      <c r="A15" s="3">
        <v>43886</v>
      </c>
      <c r="B15" s="4">
        <v>61.4</v>
      </c>
      <c r="C15" s="4">
        <v>637.71</v>
      </c>
      <c r="D15" s="4">
        <v>0</v>
      </c>
      <c r="E15" s="4">
        <v>9</v>
      </c>
      <c r="F15" s="4">
        <v>52.5</v>
      </c>
      <c r="G15" s="4" t="s">
        <v>9</v>
      </c>
      <c r="H15" s="4">
        <v>822.93</v>
      </c>
      <c r="I15">
        <f t="shared" si="0"/>
        <v>14.147533068707615</v>
      </c>
      <c r="J15">
        <v>10.248875</v>
      </c>
    </row>
    <row r="16" spans="1:10" ht="15.75" thickBot="1" x14ac:dyDescent="0.3">
      <c r="A16" s="5">
        <v>43885</v>
      </c>
      <c r="B16" s="6">
        <v>61.2</v>
      </c>
      <c r="C16" s="6">
        <v>637.71</v>
      </c>
      <c r="D16" s="6">
        <v>0</v>
      </c>
      <c r="E16" s="6">
        <v>9</v>
      </c>
      <c r="F16" s="6">
        <v>51.3</v>
      </c>
      <c r="G16" s="6" t="s">
        <v>9</v>
      </c>
      <c r="H16" s="6">
        <v>822.74</v>
      </c>
      <c r="I16">
        <f t="shared" si="0"/>
        <v>14.133241315593382</v>
      </c>
      <c r="J16">
        <v>10.27220833</v>
      </c>
    </row>
    <row r="17" spans="1:10" ht="15.75" thickBot="1" x14ac:dyDescent="0.3">
      <c r="A17" s="3">
        <v>43884</v>
      </c>
      <c r="B17" s="4">
        <v>53.3</v>
      </c>
      <c r="C17" s="4">
        <v>637.74</v>
      </c>
      <c r="D17" s="4">
        <v>0</v>
      </c>
      <c r="E17" s="4">
        <v>8.8000000000000007</v>
      </c>
      <c r="F17" s="4">
        <v>50.2</v>
      </c>
      <c r="G17" s="4" t="s">
        <v>9</v>
      </c>
      <c r="H17" s="4">
        <v>822.57</v>
      </c>
      <c r="I17">
        <f t="shared" si="0"/>
        <v>13.807127517553187</v>
      </c>
      <c r="J17">
        <v>10.18183333</v>
      </c>
    </row>
    <row r="18" spans="1:10" ht="15.75" thickBot="1" x14ac:dyDescent="0.3">
      <c r="A18" s="5">
        <v>43883</v>
      </c>
      <c r="B18" s="6">
        <v>48.1</v>
      </c>
      <c r="C18" s="6">
        <v>637.73</v>
      </c>
      <c r="D18" s="6">
        <v>0</v>
      </c>
      <c r="E18" s="6">
        <v>8.9</v>
      </c>
      <c r="F18" s="6">
        <v>49.3</v>
      </c>
      <c r="G18" s="6" t="s">
        <v>9</v>
      </c>
      <c r="H18" s="6">
        <v>822.42</v>
      </c>
      <c r="I18">
        <f t="shared" si="0"/>
        <v>13.953038675771317</v>
      </c>
      <c r="J18">
        <v>10.2265</v>
      </c>
    </row>
    <row r="19" spans="1:10" ht="15.75" thickBot="1" x14ac:dyDescent="0.3">
      <c r="A19" s="3">
        <v>43882</v>
      </c>
      <c r="B19" s="4">
        <v>44.6</v>
      </c>
      <c r="C19" s="4">
        <v>639.5</v>
      </c>
      <c r="D19" s="4">
        <v>0</v>
      </c>
      <c r="E19" s="4">
        <v>43.6</v>
      </c>
      <c r="F19" s="4">
        <v>49</v>
      </c>
      <c r="G19" s="4">
        <v>3</v>
      </c>
      <c r="H19" s="4">
        <v>822.37</v>
      </c>
      <c r="I19">
        <f t="shared" si="0"/>
        <v>67.676825860319653</v>
      </c>
      <c r="J19">
        <v>65.366375000000005</v>
      </c>
    </row>
    <row r="20" spans="1:10" ht="15.75" thickBot="1" x14ac:dyDescent="0.3">
      <c r="A20" s="5">
        <v>43881</v>
      </c>
      <c r="B20" s="6">
        <v>48.3</v>
      </c>
      <c r="C20" s="6">
        <v>639.53</v>
      </c>
      <c r="D20" s="6">
        <v>0</v>
      </c>
      <c r="E20" s="6">
        <v>43.1</v>
      </c>
      <c r="F20" s="6">
        <v>49</v>
      </c>
      <c r="G20" s="6">
        <v>0</v>
      </c>
      <c r="H20" s="6">
        <v>822.37</v>
      </c>
      <c r="I20">
        <f t="shared" si="0"/>
        <v>66.910117597171848</v>
      </c>
      <c r="J20">
        <v>65.068749999999994</v>
      </c>
    </row>
    <row r="21" spans="1:10" ht="15.75" thickBot="1" x14ac:dyDescent="0.3">
      <c r="A21" s="3">
        <v>43880</v>
      </c>
      <c r="B21" s="4">
        <v>51.2</v>
      </c>
      <c r="C21" s="4">
        <v>639.38</v>
      </c>
      <c r="D21" s="4">
        <v>0</v>
      </c>
      <c r="E21" s="4">
        <v>42.3</v>
      </c>
      <c r="F21" s="4">
        <v>48.7</v>
      </c>
      <c r="G21" s="4">
        <v>0</v>
      </c>
      <c r="H21" s="4">
        <v>822.33</v>
      </c>
      <c r="I21">
        <f t="shared" si="0"/>
        <v>65.666137820974825</v>
      </c>
      <c r="J21">
        <v>61.08070833</v>
      </c>
    </row>
    <row r="22" spans="1:10" ht="15.75" thickBot="1" x14ac:dyDescent="0.3">
      <c r="A22" s="5">
        <v>43879</v>
      </c>
      <c r="B22" s="6">
        <v>54.3</v>
      </c>
      <c r="C22" s="6">
        <v>639.89</v>
      </c>
      <c r="D22" s="6">
        <v>0</v>
      </c>
      <c r="E22" s="6">
        <v>53.5</v>
      </c>
      <c r="F22" s="6">
        <v>48.7</v>
      </c>
      <c r="G22" s="6">
        <v>0</v>
      </c>
      <c r="H22" s="6">
        <v>822.31</v>
      </c>
      <c r="I22">
        <f t="shared" si="0"/>
        <v>82.791489557669976</v>
      </c>
      <c r="J22">
        <v>83.308250000000001</v>
      </c>
    </row>
    <row r="23" spans="1:10" ht="15.75" thickBot="1" x14ac:dyDescent="0.3">
      <c r="A23" s="3">
        <v>43878</v>
      </c>
      <c r="B23" s="4">
        <v>53.4</v>
      </c>
      <c r="C23" s="4">
        <v>639.5</v>
      </c>
      <c r="D23" s="4">
        <v>0</v>
      </c>
      <c r="E23" s="4">
        <v>42.5</v>
      </c>
      <c r="F23" s="4">
        <v>48.5</v>
      </c>
      <c r="G23" s="4">
        <v>2</v>
      </c>
      <c r="H23" s="4">
        <v>822.29</v>
      </c>
      <c r="I23">
        <f t="shared" si="0"/>
        <v>65.961659380114597</v>
      </c>
      <c r="J23">
        <v>66.606333329999998</v>
      </c>
    </row>
    <row r="24" spans="1:10" ht="15.75" thickBot="1" x14ac:dyDescent="0.3">
      <c r="A24" s="5">
        <v>43877</v>
      </c>
      <c r="B24" s="6">
        <v>53.2</v>
      </c>
      <c r="C24" s="6">
        <v>637.71</v>
      </c>
      <c r="D24" s="6">
        <v>0</v>
      </c>
      <c r="E24" s="6">
        <v>8.9</v>
      </c>
      <c r="F24" s="6">
        <v>47.9</v>
      </c>
      <c r="G24" s="6">
        <v>9</v>
      </c>
      <c r="H24" s="6">
        <v>822.18</v>
      </c>
      <c r="I24">
        <f t="shared" si="0"/>
        <v>13.93655022727101</v>
      </c>
      <c r="J24">
        <v>10.159333330000001</v>
      </c>
    </row>
    <row r="25" spans="1:10" ht="15.75" thickBot="1" x14ac:dyDescent="0.3">
      <c r="A25" s="3">
        <v>43876</v>
      </c>
      <c r="B25" s="4">
        <v>53.9</v>
      </c>
      <c r="C25" s="4">
        <v>637.71</v>
      </c>
      <c r="D25" s="4">
        <v>0</v>
      </c>
      <c r="E25" s="4">
        <v>8.9</v>
      </c>
      <c r="F25" s="4">
        <v>46.9</v>
      </c>
      <c r="G25" s="4">
        <v>4</v>
      </c>
      <c r="H25" s="4">
        <v>822.03</v>
      </c>
      <c r="I25">
        <f t="shared" si="0"/>
        <v>13.924772764056497</v>
      </c>
      <c r="J25">
        <v>10.21516666</v>
      </c>
    </row>
    <row r="26" spans="1:10" ht="15.75" thickBot="1" x14ac:dyDescent="0.3">
      <c r="A26" s="5">
        <v>43875</v>
      </c>
      <c r="B26" s="6">
        <v>55</v>
      </c>
      <c r="C26" s="6">
        <v>637.71</v>
      </c>
      <c r="D26" s="6">
        <v>0</v>
      </c>
      <c r="E26" s="6">
        <v>8.9</v>
      </c>
      <c r="F26" s="6">
        <v>45.9</v>
      </c>
      <c r="G26" s="6">
        <v>12</v>
      </c>
      <c r="H26" s="6">
        <v>821.86</v>
      </c>
      <c r="I26">
        <f t="shared" si="0"/>
        <v>13.91299530084199</v>
      </c>
      <c r="J26">
        <v>10.17216666</v>
      </c>
    </row>
    <row r="30" spans="1:10" x14ac:dyDescent="0.25">
      <c r="A30" t="s">
        <v>45</v>
      </c>
      <c r="B30">
        <v>0.92</v>
      </c>
    </row>
    <row r="31" spans="1:10" x14ac:dyDescent="0.25">
      <c r="A31" t="s">
        <v>46</v>
      </c>
      <c r="B31">
        <v>0.95</v>
      </c>
    </row>
    <row r="32" spans="1:10" x14ac:dyDescent="0.25">
      <c r="A32" t="s">
        <v>47</v>
      </c>
      <c r="B32">
        <v>9.81</v>
      </c>
    </row>
    <row r="33" spans="1:2" x14ac:dyDescent="0.25">
      <c r="A33" t="s">
        <v>48</v>
      </c>
      <c r="B33">
        <v>1000</v>
      </c>
    </row>
    <row r="34" spans="1:2" x14ac:dyDescent="0.25">
      <c r="A34" t="s">
        <v>49</v>
      </c>
      <c r="B34">
        <v>0.01</v>
      </c>
    </row>
    <row r="62" spans="1:2" ht="15.75" thickBot="1" x14ac:dyDescent="0.3">
      <c r="A62" t="s">
        <v>60</v>
      </c>
    </row>
    <row r="63" spans="1:2" ht="15.75" thickBot="1" x14ac:dyDescent="0.3">
      <c r="A63" t="s">
        <v>61</v>
      </c>
      <c r="B63" s="26">
        <v>477.98</v>
      </c>
    </row>
    <row r="64" spans="1:2" ht="15.75" thickTop="1" x14ac:dyDescent="0.25"/>
    <row r="66" spans="1:8" ht="15.75" thickBot="1" x14ac:dyDescent="0.3">
      <c r="A66" s="31" t="s">
        <v>50</v>
      </c>
      <c r="B66" s="31"/>
      <c r="C66" s="31"/>
      <c r="D66" s="31"/>
      <c r="E66" s="31"/>
      <c r="F66" s="31"/>
    </row>
    <row r="67" spans="1:8" ht="15.75" thickBot="1" x14ac:dyDescent="0.3">
      <c r="A67" s="32" t="s">
        <v>0</v>
      </c>
      <c r="B67" s="32" t="s">
        <v>51</v>
      </c>
      <c r="C67" s="34" t="s">
        <v>52</v>
      </c>
      <c r="D67" s="35"/>
      <c r="E67" s="36"/>
      <c r="F67" s="32" t="s">
        <v>53</v>
      </c>
      <c r="G67" s="37" t="s">
        <v>57</v>
      </c>
      <c r="H67" s="30" t="s">
        <v>58</v>
      </c>
    </row>
    <row r="68" spans="1:8" ht="23.25" thickBot="1" x14ac:dyDescent="0.3">
      <c r="A68" s="33"/>
      <c r="B68" s="33"/>
      <c r="C68" s="13" t="s">
        <v>54</v>
      </c>
      <c r="D68" s="14" t="s">
        <v>55</v>
      </c>
      <c r="E68" s="14" t="s">
        <v>56</v>
      </c>
      <c r="F68" s="33"/>
      <c r="G68" s="37"/>
      <c r="H68" s="30"/>
    </row>
    <row r="69" spans="1:8" x14ac:dyDescent="0.25">
      <c r="A69" s="15">
        <v>42801</v>
      </c>
      <c r="B69" s="27">
        <f t="shared" ref="B69:B73" si="1">G69/B$63</f>
        <v>0.52939486589397045</v>
      </c>
      <c r="C69" s="16">
        <v>26</v>
      </c>
      <c r="D69" s="16">
        <v>8</v>
      </c>
      <c r="E69" s="16">
        <v>0</v>
      </c>
      <c r="F69" s="17">
        <v>8.3000000000000007</v>
      </c>
      <c r="G69">
        <f t="shared" ref="G69:G73" si="2">G70+((C70-D70)*24*60*60/1000000)</f>
        <v>253.04015800000002</v>
      </c>
      <c r="H69" s="28">
        <f>$B$30*$B$31*$B$32*$B$33*(1-$B$34)*((814.73+0.1559*D69)-(637.26+0.0514*B69))*(D69)/1000000</f>
        <v>12.134051781805272</v>
      </c>
    </row>
    <row r="70" spans="1:8" x14ac:dyDescent="0.25">
      <c r="A70" s="18">
        <v>42800</v>
      </c>
      <c r="B70" s="27">
        <f t="shared" si="1"/>
        <v>0.52632193397213278</v>
      </c>
      <c r="C70" s="19">
        <v>25</v>
      </c>
      <c r="D70" s="19">
        <v>8</v>
      </c>
      <c r="E70" s="19">
        <v>0</v>
      </c>
      <c r="F70" s="20">
        <v>8.2799999999999994</v>
      </c>
      <c r="G70">
        <f t="shared" si="2"/>
        <v>251.57135800000003</v>
      </c>
      <c r="H70" s="28">
        <f t="shared" ref="H70:H75" si="3">$B$30*$B$31*$B$32*$B$33*(1-$B$34)*((814.73+0.1559*D70)-(637.26+0.0514*B70))*(D70)/1000000</f>
        <v>12.13406250740732</v>
      </c>
    </row>
    <row r="71" spans="1:8" x14ac:dyDescent="0.25">
      <c r="A71" s="18">
        <v>42799</v>
      </c>
      <c r="B71" s="27">
        <f t="shared" si="1"/>
        <v>0.52216443784258759</v>
      </c>
      <c r="C71" s="19">
        <v>31</v>
      </c>
      <c r="D71" s="19">
        <v>8</v>
      </c>
      <c r="E71" s="19">
        <v>0</v>
      </c>
      <c r="F71" s="20">
        <v>8.32</v>
      </c>
      <c r="G71">
        <f t="shared" si="2"/>
        <v>249.58415800000003</v>
      </c>
      <c r="H71" s="28">
        <f t="shared" si="3"/>
        <v>12.134077018515987</v>
      </c>
    </row>
    <row r="72" spans="1:8" x14ac:dyDescent="0.25">
      <c r="A72" s="18">
        <v>42798</v>
      </c>
      <c r="B72" s="27">
        <f t="shared" si="1"/>
        <v>0.5180069417130424</v>
      </c>
      <c r="C72" s="19">
        <v>31</v>
      </c>
      <c r="D72" s="19">
        <v>8</v>
      </c>
      <c r="E72" s="19">
        <v>0</v>
      </c>
      <c r="F72" s="20">
        <v>8.48</v>
      </c>
      <c r="G72">
        <f t="shared" si="2"/>
        <v>247.59695800000003</v>
      </c>
      <c r="H72" s="28">
        <f t="shared" si="3"/>
        <v>12.134091529624644</v>
      </c>
    </row>
    <row r="73" spans="1:8" x14ac:dyDescent="0.25">
      <c r="A73" s="18">
        <v>42797</v>
      </c>
      <c r="B73" s="27">
        <f t="shared" si="1"/>
        <v>0.51330716347964356</v>
      </c>
      <c r="C73" s="19">
        <v>35</v>
      </c>
      <c r="D73" s="19">
        <v>9</v>
      </c>
      <c r="E73" s="19">
        <v>0</v>
      </c>
      <c r="F73" s="20">
        <v>8.3699999999999992</v>
      </c>
      <c r="G73">
        <f t="shared" si="2"/>
        <v>245.35055800000004</v>
      </c>
      <c r="H73" s="28">
        <f t="shared" si="3"/>
        <v>13.662781219434299</v>
      </c>
    </row>
    <row r="74" spans="1:8" x14ac:dyDescent="0.25">
      <c r="A74" s="18">
        <v>42796</v>
      </c>
      <c r="B74" s="27">
        <f>G74/B$63</f>
        <v>0.50770358173982177</v>
      </c>
      <c r="C74" s="21">
        <v>40</v>
      </c>
      <c r="D74" s="21">
        <v>9</v>
      </c>
      <c r="E74" s="21">
        <v>0</v>
      </c>
      <c r="F74" s="20">
        <v>8.01</v>
      </c>
      <c r="G74">
        <f>G75+((C75-D75)*24*60*60/1000000)</f>
        <v>242.67215800000002</v>
      </c>
      <c r="H74" s="28">
        <f t="shared" si="3"/>
        <v>13.662803222691457</v>
      </c>
    </row>
    <row r="75" spans="1:8" ht="15.75" thickBot="1" x14ac:dyDescent="0.3">
      <c r="A75" s="22">
        <v>42795</v>
      </c>
      <c r="B75" s="23">
        <v>50.21</v>
      </c>
      <c r="C75" s="24">
        <v>39</v>
      </c>
      <c r="D75" s="24">
        <v>8</v>
      </c>
      <c r="E75" s="24">
        <v>0</v>
      </c>
      <c r="F75" s="25">
        <v>8.17</v>
      </c>
      <c r="G75">
        <f>B63*B75/100</f>
        <v>239.99375800000001</v>
      </c>
      <c r="H75" s="28">
        <f t="shared" si="3"/>
        <v>11.960649176728355</v>
      </c>
    </row>
  </sheetData>
  <mergeCells count="7">
    <mergeCell ref="H67:H68"/>
    <mergeCell ref="A66:F66"/>
    <mergeCell ref="A67:A68"/>
    <mergeCell ref="B67:B68"/>
    <mergeCell ref="C67:E67"/>
    <mergeCell ref="F67:F68"/>
    <mergeCell ref="G67:G6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B17" sqref="B17"/>
    </sheetView>
  </sheetViews>
  <sheetFormatPr defaultRowHeight="15" x14ac:dyDescent="0.25"/>
  <sheetData>
    <row r="1" spans="1:9" x14ac:dyDescent="0.25">
      <c r="A1" t="s">
        <v>10</v>
      </c>
    </row>
    <row r="2" spans="1:9" ht="15.75" thickBot="1" x14ac:dyDescent="0.3"/>
    <row r="3" spans="1:9" x14ac:dyDescent="0.25">
      <c r="A3" s="10" t="s">
        <v>11</v>
      </c>
      <c r="B3" s="10"/>
    </row>
    <row r="4" spans="1:9" x14ac:dyDescent="0.25">
      <c r="A4" s="7" t="s">
        <v>12</v>
      </c>
      <c r="B4" s="7">
        <v>0.99979913094357398</v>
      </c>
    </row>
    <row r="5" spans="1:9" x14ac:dyDescent="0.25">
      <c r="A5" s="7" t="s">
        <v>13</v>
      </c>
      <c r="B5" s="7">
        <v>0.9995983022355257</v>
      </c>
    </row>
    <row r="6" spans="1:9" x14ac:dyDescent="0.25">
      <c r="A6" s="7" t="s">
        <v>14</v>
      </c>
      <c r="B6" s="7">
        <v>0.99957467295526259</v>
      </c>
    </row>
    <row r="7" spans="1:9" x14ac:dyDescent="0.25">
      <c r="A7" s="7" t="s">
        <v>15</v>
      </c>
      <c r="B7" s="7">
        <v>4.8081328623187543E-3</v>
      </c>
    </row>
    <row r="8" spans="1:9" ht="15.75" thickBot="1" x14ac:dyDescent="0.3">
      <c r="A8" s="8" t="s">
        <v>16</v>
      </c>
      <c r="B8" s="8">
        <v>19</v>
      </c>
    </row>
    <row r="10" spans="1:9" ht="15.75" thickBot="1" x14ac:dyDescent="0.3">
      <c r="A10" t="s">
        <v>17</v>
      </c>
    </row>
    <row r="11" spans="1:9" x14ac:dyDescent="0.25">
      <c r="A11" s="9"/>
      <c r="B11" s="9" t="s">
        <v>22</v>
      </c>
      <c r="C11" s="9" t="s">
        <v>23</v>
      </c>
      <c r="D11" s="9" t="s">
        <v>24</v>
      </c>
      <c r="E11" s="9" t="s">
        <v>25</v>
      </c>
      <c r="F11" s="9" t="s">
        <v>26</v>
      </c>
    </row>
    <row r="12" spans="1:9" x14ac:dyDescent="0.25">
      <c r="A12" s="7" t="s">
        <v>18</v>
      </c>
      <c r="B12" s="7">
        <v>1</v>
      </c>
      <c r="C12" s="7">
        <v>0.97797541264512133</v>
      </c>
      <c r="D12" s="7">
        <v>0.97797541264512133</v>
      </c>
      <c r="E12" s="7">
        <v>42303.374927279394</v>
      </c>
      <c r="F12" s="7">
        <v>2.591526601450827E-30</v>
      </c>
    </row>
    <row r="13" spans="1:9" x14ac:dyDescent="0.25">
      <c r="A13" s="7" t="s">
        <v>19</v>
      </c>
      <c r="B13" s="7">
        <v>17</v>
      </c>
      <c r="C13" s="7">
        <v>3.9300840756906208E-4</v>
      </c>
      <c r="D13" s="7">
        <v>2.3118141621709536E-5</v>
      </c>
      <c r="E13" s="7"/>
      <c r="F13" s="7"/>
    </row>
    <row r="14" spans="1:9" ht="15.75" thickBot="1" x14ac:dyDescent="0.3">
      <c r="A14" s="8" t="s">
        <v>20</v>
      </c>
      <c r="B14" s="8">
        <v>18</v>
      </c>
      <c r="C14" s="8">
        <v>0.9783684210526904</v>
      </c>
      <c r="D14" s="8"/>
      <c r="E14" s="8"/>
      <c r="F14" s="8"/>
    </row>
    <row r="15" spans="1:9" ht="15.75" thickBot="1" x14ac:dyDescent="0.3"/>
    <row r="16" spans="1:9" x14ac:dyDescent="0.25">
      <c r="A16" s="9"/>
      <c r="B16" s="9" t="s">
        <v>27</v>
      </c>
      <c r="C16" s="9" t="s">
        <v>15</v>
      </c>
      <c r="D16" s="9" t="s">
        <v>28</v>
      </c>
      <c r="E16" s="9" t="s">
        <v>29</v>
      </c>
      <c r="F16" s="9" t="s">
        <v>30</v>
      </c>
      <c r="G16" s="9" t="s">
        <v>31</v>
      </c>
      <c r="H16" s="9" t="s">
        <v>32</v>
      </c>
      <c r="I16" s="9" t="s">
        <v>33</v>
      </c>
    </row>
    <row r="17" spans="1:9" x14ac:dyDescent="0.25">
      <c r="A17" s="7" t="s">
        <v>21</v>
      </c>
      <c r="B17" s="7">
        <v>817.93828158768599</v>
      </c>
      <c r="C17" s="7">
        <v>5.1544272219891524E-2</v>
      </c>
      <c r="D17" s="7">
        <v>15868.655164987164</v>
      </c>
      <c r="E17" s="7">
        <v>2.1377951810744483E-62</v>
      </c>
      <c r="F17" s="7">
        <v>817.82953267920834</v>
      </c>
      <c r="G17" s="7">
        <v>818.04703049616364</v>
      </c>
      <c r="H17" s="7">
        <v>817.82953267920834</v>
      </c>
      <c r="I17" s="7">
        <v>818.04703049616364</v>
      </c>
    </row>
    <row r="18" spans="1:9" ht="15.75" thickBot="1" x14ac:dyDescent="0.3">
      <c r="A18" s="8" t="s">
        <v>34</v>
      </c>
      <c r="B18" s="8">
        <v>0.11064980760107863</v>
      </c>
      <c r="C18" s="8">
        <v>5.3797631390196054E-4</v>
      </c>
      <c r="D18" s="8">
        <v>205.67784257736517</v>
      </c>
      <c r="E18" s="8">
        <v>2.591526601450827E-30</v>
      </c>
      <c r="F18" s="8">
        <v>0.10951477679350294</v>
      </c>
      <c r="G18" s="8">
        <v>0.11178483840865433</v>
      </c>
      <c r="H18" s="8">
        <v>0.10951477679350294</v>
      </c>
      <c r="I18" s="8">
        <v>0.11178483840865433</v>
      </c>
    </row>
    <row r="22" spans="1:9" x14ac:dyDescent="0.25">
      <c r="A22" t="s">
        <v>37</v>
      </c>
      <c r="F22" t="s">
        <v>35</v>
      </c>
    </row>
    <row r="23" spans="1:9" ht="15.75" thickBot="1" x14ac:dyDescent="0.3"/>
    <row r="24" spans="1:9" x14ac:dyDescent="0.25">
      <c r="A24" s="9" t="s">
        <v>38</v>
      </c>
      <c r="B24" s="9" t="s">
        <v>39</v>
      </c>
      <c r="C24" s="9" t="s">
        <v>40</v>
      </c>
      <c r="D24" s="9" t="s">
        <v>41</v>
      </c>
      <c r="F24" s="9" t="s">
        <v>36</v>
      </c>
      <c r="G24" s="9" t="s">
        <v>42</v>
      </c>
    </row>
    <row r="25" spans="1:9" x14ac:dyDescent="0.25">
      <c r="A25" s="7">
        <v>1</v>
      </c>
      <c r="B25" s="7">
        <v>828.74876779031138</v>
      </c>
      <c r="C25" s="7">
        <v>1.2322096886236977E-3</v>
      </c>
      <c r="D25" s="7">
        <v>0.26370596351961861</v>
      </c>
      <c r="F25" s="7">
        <v>2.6315789473684212</v>
      </c>
      <c r="G25" s="7">
        <v>828.09</v>
      </c>
    </row>
    <row r="26" spans="1:9" x14ac:dyDescent="0.25">
      <c r="A26" s="7">
        <v>2</v>
      </c>
      <c r="B26" s="7">
        <v>828.72663782879113</v>
      </c>
      <c r="C26" s="7">
        <v>-6.6378287910993095E-3</v>
      </c>
      <c r="D26" s="7">
        <v>-1.4205658770547704</v>
      </c>
      <c r="F26" s="7">
        <v>7.8947368421052637</v>
      </c>
      <c r="G26" s="7">
        <v>828.16</v>
      </c>
    </row>
    <row r="27" spans="1:9" x14ac:dyDescent="0.25">
      <c r="A27" s="7">
        <v>3</v>
      </c>
      <c r="B27" s="7">
        <v>828.69344288651087</v>
      </c>
      <c r="C27" s="7">
        <v>-3.4428865108111495E-3</v>
      </c>
      <c r="D27" s="7">
        <v>-0.73681428818842609</v>
      </c>
      <c r="F27" s="7">
        <v>13.157894736842106</v>
      </c>
      <c r="G27" s="7">
        <v>828.24</v>
      </c>
    </row>
    <row r="28" spans="1:9" x14ac:dyDescent="0.25">
      <c r="A28" s="7">
        <v>4</v>
      </c>
      <c r="B28" s="7">
        <v>828.64918296347037</v>
      </c>
      <c r="C28" s="7">
        <v>8.1703652961095941E-4</v>
      </c>
      <c r="D28" s="7">
        <v>0.17485449697480962</v>
      </c>
      <c r="F28" s="7">
        <v>18.421052631578949</v>
      </c>
      <c r="G28" s="7">
        <v>828.29</v>
      </c>
    </row>
    <row r="29" spans="1:9" x14ac:dyDescent="0.25">
      <c r="A29" s="7">
        <v>5</v>
      </c>
      <c r="B29" s="7">
        <v>828.63811798271024</v>
      </c>
      <c r="C29" s="7">
        <v>1.8820172897449083E-3</v>
      </c>
      <c r="D29" s="7">
        <v>0.40277169327170109</v>
      </c>
      <c r="F29" s="7">
        <v>23.684210526315791</v>
      </c>
      <c r="G29" s="7">
        <v>828.34</v>
      </c>
    </row>
    <row r="30" spans="1:9" x14ac:dyDescent="0.25">
      <c r="A30" s="7">
        <v>6</v>
      </c>
      <c r="B30" s="7">
        <v>828.74876779031138</v>
      </c>
      <c r="C30" s="7">
        <v>1.2322096886236977E-3</v>
      </c>
      <c r="D30" s="7">
        <v>0.26370596351961861</v>
      </c>
      <c r="F30" s="7">
        <v>28.947368421052634</v>
      </c>
      <c r="G30" s="7">
        <v>828.38</v>
      </c>
    </row>
    <row r="31" spans="1:9" x14ac:dyDescent="0.25">
      <c r="A31" s="7">
        <v>7</v>
      </c>
      <c r="B31" s="7">
        <v>828.8594175979124</v>
      </c>
      <c r="C31" s="7">
        <v>-9.4175979123747311E-3</v>
      </c>
      <c r="D31" s="7">
        <v>-2.0154659993763056</v>
      </c>
      <c r="F31" s="7">
        <v>34.21052631578948</v>
      </c>
      <c r="G31" s="7">
        <v>828.42</v>
      </c>
    </row>
    <row r="32" spans="1:9" x14ac:dyDescent="0.25">
      <c r="A32" s="7">
        <v>8</v>
      </c>
      <c r="B32" s="7">
        <v>828.81515767487201</v>
      </c>
      <c r="C32" s="7">
        <v>4.8423251280382829E-3</v>
      </c>
      <c r="D32" s="7">
        <v>1.0363090189551021</v>
      </c>
      <c r="F32" s="7">
        <v>39.473684210526315</v>
      </c>
      <c r="G32" s="7">
        <v>828.47</v>
      </c>
    </row>
    <row r="33" spans="1:7" x14ac:dyDescent="0.25">
      <c r="A33" s="7">
        <v>9</v>
      </c>
      <c r="B33" s="7">
        <v>828.73770280955125</v>
      </c>
      <c r="C33" s="7">
        <v>2.2971904487576467E-3</v>
      </c>
      <c r="D33" s="7">
        <v>0.49162315981651011</v>
      </c>
      <c r="F33" s="7">
        <v>44.736842105263165</v>
      </c>
      <c r="G33" s="7">
        <v>828.55</v>
      </c>
    </row>
    <row r="34" spans="1:7" x14ac:dyDescent="0.25">
      <c r="A34" s="7">
        <v>10</v>
      </c>
      <c r="B34" s="7">
        <v>828.66024794423049</v>
      </c>
      <c r="C34" s="7">
        <v>-2.4794423052298953E-4</v>
      </c>
      <c r="D34" s="7">
        <v>-5.3062699322081859E-2</v>
      </c>
      <c r="F34" s="7">
        <v>50</v>
      </c>
      <c r="G34" s="7">
        <v>828.64</v>
      </c>
    </row>
    <row r="35" spans="1:7" x14ac:dyDescent="0.25">
      <c r="A35" s="7">
        <v>11</v>
      </c>
      <c r="B35" s="7">
        <v>828.54959813662947</v>
      </c>
      <c r="C35" s="7">
        <v>4.0186337048453424E-4</v>
      </c>
      <c r="D35" s="7">
        <v>8.6003030405670436E-2</v>
      </c>
      <c r="F35" s="7">
        <v>55.26315789473685</v>
      </c>
      <c r="G35" s="7">
        <v>828.65</v>
      </c>
    </row>
    <row r="36" spans="1:7" x14ac:dyDescent="0.25">
      <c r="A36" s="7">
        <v>12</v>
      </c>
      <c r="B36" s="7">
        <v>828.46107829054858</v>
      </c>
      <c r="C36" s="7">
        <v>8.9217094514424389E-3</v>
      </c>
      <c r="D36" s="7">
        <v>1.9093406007564722</v>
      </c>
      <c r="F36" s="7">
        <v>60.526315789473685</v>
      </c>
      <c r="G36" s="7">
        <v>828.66</v>
      </c>
    </row>
    <row r="37" spans="1:7" x14ac:dyDescent="0.25">
      <c r="A37" s="7">
        <v>13</v>
      </c>
      <c r="B37" s="7">
        <v>828.41681836750809</v>
      </c>
      <c r="C37" s="7">
        <v>3.1816324918736427E-3</v>
      </c>
      <c r="D37" s="7">
        <v>0.6809031527515359</v>
      </c>
      <c r="F37" s="7">
        <v>65.789473684210535</v>
      </c>
      <c r="G37" s="7">
        <v>828.69</v>
      </c>
    </row>
    <row r="38" spans="1:7" x14ac:dyDescent="0.25">
      <c r="A38" s="7">
        <v>14</v>
      </c>
      <c r="B38" s="7">
        <v>828.3725584444677</v>
      </c>
      <c r="C38" s="7">
        <v>7.4415555322957516E-3</v>
      </c>
      <c r="D38" s="7">
        <v>1.5925719379147716</v>
      </c>
      <c r="F38" s="7">
        <v>71.052631578947384</v>
      </c>
      <c r="G38" s="7">
        <v>828.72</v>
      </c>
    </row>
    <row r="39" spans="1:7" x14ac:dyDescent="0.25">
      <c r="A39" s="7">
        <v>15</v>
      </c>
      <c r="B39" s="7">
        <v>828.33936350218744</v>
      </c>
      <c r="C39" s="7">
        <v>6.3649781259300653E-4</v>
      </c>
      <c r="D39" s="7">
        <v>0.13621729361294391</v>
      </c>
      <c r="F39" s="7">
        <v>76.31578947368422</v>
      </c>
      <c r="G39" s="7">
        <v>828.74</v>
      </c>
    </row>
    <row r="40" spans="1:7" x14ac:dyDescent="0.25">
      <c r="A40" s="7">
        <v>16</v>
      </c>
      <c r="B40" s="7">
        <v>828.29510357914694</v>
      </c>
      <c r="C40" s="7">
        <v>-5.1035791469757896E-3</v>
      </c>
      <c r="D40" s="7">
        <v>-1.0922201543919923</v>
      </c>
      <c r="F40" s="7">
        <v>81.578947368421055</v>
      </c>
      <c r="G40" s="7">
        <v>828.75</v>
      </c>
    </row>
    <row r="41" spans="1:7" x14ac:dyDescent="0.25">
      <c r="A41" s="7">
        <v>17</v>
      </c>
      <c r="B41" s="7">
        <v>828.23977867534643</v>
      </c>
      <c r="C41" s="7">
        <v>2.213246535802682E-4</v>
      </c>
      <c r="D41" s="7">
        <v>4.7365827068134914E-2</v>
      </c>
      <c r="F41" s="7">
        <v>86.842105263157904</v>
      </c>
      <c r="G41" s="7">
        <v>828.75</v>
      </c>
    </row>
    <row r="42" spans="1:7" x14ac:dyDescent="0.25">
      <c r="A42" s="7">
        <v>18</v>
      </c>
      <c r="B42" s="7">
        <v>828.16232381002567</v>
      </c>
      <c r="C42" s="7">
        <v>-2.323810025700368E-3</v>
      </c>
      <c r="D42" s="7">
        <v>-0.49732003207045705</v>
      </c>
      <c r="F42" s="7">
        <v>92.105263157894754</v>
      </c>
      <c r="G42" s="7">
        <v>828.82</v>
      </c>
    </row>
    <row r="43" spans="1:7" ht="15.75" thickBot="1" x14ac:dyDescent="0.3">
      <c r="A43" s="8">
        <v>19</v>
      </c>
      <c r="B43" s="8">
        <v>828.09593392546503</v>
      </c>
      <c r="C43" s="8">
        <v>-5.9339254650012663E-3</v>
      </c>
      <c r="D43" s="8">
        <v>-1.2699230874816103</v>
      </c>
      <c r="F43" s="8">
        <v>97.368421052631589</v>
      </c>
      <c r="G43" s="8">
        <v>828.85</v>
      </c>
    </row>
  </sheetData>
  <sortState ref="G25:G43">
    <sortCondition ref="G25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8"/>
  <sheetViews>
    <sheetView workbookViewId="0">
      <selection activeCell="C4" sqref="C4:J24"/>
    </sheetView>
  </sheetViews>
  <sheetFormatPr defaultRowHeight="15" x14ac:dyDescent="0.25"/>
  <cols>
    <col min="1" max="1" width="11.140625" bestFit="1" customWidth="1"/>
  </cols>
  <sheetData>
    <row r="3" spans="3:14" ht="15.75" thickBot="1" x14ac:dyDescent="0.3"/>
    <row r="4" spans="3:14" ht="34.5" thickBot="1" x14ac:dyDescent="0.3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2" t="s">
        <v>8</v>
      </c>
    </row>
    <row r="5" spans="3:14" ht="15.75" thickBot="1" x14ac:dyDescent="0.3">
      <c r="C5" s="3">
        <v>43955</v>
      </c>
      <c r="D5" s="4" t="s">
        <v>9</v>
      </c>
      <c r="E5" s="4">
        <v>637.71</v>
      </c>
      <c r="F5" s="4" t="s">
        <v>9</v>
      </c>
      <c r="G5" s="4" t="s">
        <v>9</v>
      </c>
      <c r="H5" s="4" t="s">
        <v>9</v>
      </c>
      <c r="I5" s="4" t="s">
        <v>9</v>
      </c>
      <c r="J5" s="4">
        <v>828.75</v>
      </c>
      <c r="K5">
        <v>89.184916659999999</v>
      </c>
      <c r="M5">
        <v>91</v>
      </c>
      <c r="N5">
        <f>Modo2!$B$17 + Modo2!$B$18*Modo1!M5</f>
        <v>828.00741407938415</v>
      </c>
    </row>
    <row r="6" spans="3:14" ht="15.75" thickBot="1" x14ac:dyDescent="0.3">
      <c r="C6" s="5">
        <v>43954</v>
      </c>
      <c r="D6" s="6">
        <v>65.599999999999994</v>
      </c>
      <c r="E6" s="6">
        <v>637.71</v>
      </c>
      <c r="F6" s="6">
        <v>0</v>
      </c>
      <c r="G6" s="6">
        <v>55.7</v>
      </c>
      <c r="H6" s="6">
        <v>97.7</v>
      </c>
      <c r="I6" s="6" t="s">
        <v>9</v>
      </c>
      <c r="J6" s="6">
        <v>828.75</v>
      </c>
      <c r="K6">
        <v>89.028874999999999</v>
      </c>
      <c r="M6">
        <v>92</v>
      </c>
      <c r="N6">
        <f>Modo2!$B$17 + Modo2!$B$18*Modo1!M6</f>
        <v>828.11806388698528</v>
      </c>
    </row>
    <row r="7" spans="3:14" ht="15.75" thickBot="1" x14ac:dyDescent="0.3">
      <c r="C7" s="3">
        <v>43953</v>
      </c>
      <c r="D7" s="4">
        <v>67.3</v>
      </c>
      <c r="E7" s="4">
        <v>637.71</v>
      </c>
      <c r="F7" s="4">
        <v>0</v>
      </c>
      <c r="G7" s="4">
        <v>56.2</v>
      </c>
      <c r="H7" s="4">
        <v>97.5</v>
      </c>
      <c r="I7" s="4" t="s">
        <v>9</v>
      </c>
      <c r="J7" s="4">
        <v>828.72</v>
      </c>
      <c r="K7">
        <v>89.772125000000003</v>
      </c>
      <c r="M7">
        <v>93</v>
      </c>
      <c r="N7">
        <f>Modo2!$B$17 + Modo2!$B$18*Modo1!M7</f>
        <v>828.2287136945863</v>
      </c>
    </row>
    <row r="8" spans="3:14" ht="15.75" thickBot="1" x14ac:dyDescent="0.3">
      <c r="C8" s="5">
        <v>43952</v>
      </c>
      <c r="D8" s="6">
        <v>70.599999999999994</v>
      </c>
      <c r="E8" s="6">
        <v>637.71</v>
      </c>
      <c r="F8" s="6">
        <v>0</v>
      </c>
      <c r="G8" s="6">
        <v>55</v>
      </c>
      <c r="H8" s="6">
        <v>97.2</v>
      </c>
      <c r="I8" s="6" t="s">
        <v>9</v>
      </c>
      <c r="J8" s="6">
        <v>828.69</v>
      </c>
      <c r="K8">
        <v>87.87670833</v>
      </c>
      <c r="M8">
        <v>94</v>
      </c>
      <c r="N8">
        <f>Modo2!$B$17 + Modo2!$B$18*Modo1!M8</f>
        <v>828.33936350218744</v>
      </c>
    </row>
    <row r="9" spans="3:14" ht="15.75" thickBot="1" x14ac:dyDescent="0.3">
      <c r="C9" s="3">
        <v>43951</v>
      </c>
      <c r="D9" s="4">
        <v>72.8</v>
      </c>
      <c r="E9" s="4">
        <v>637.71</v>
      </c>
      <c r="F9" s="4">
        <v>0</v>
      </c>
      <c r="G9" s="4">
        <v>54.8</v>
      </c>
      <c r="H9" s="4">
        <v>96.8</v>
      </c>
      <c r="I9" s="4" t="s">
        <v>9</v>
      </c>
      <c r="J9" s="4">
        <v>828.65</v>
      </c>
      <c r="K9">
        <v>87.283166660000006</v>
      </c>
      <c r="M9">
        <v>95</v>
      </c>
      <c r="N9">
        <f>Modo2!$B$17 + Modo2!$B$18*Modo1!M9</f>
        <v>828.45001330978846</v>
      </c>
    </row>
    <row r="10" spans="3:14" ht="15.75" thickBot="1" x14ac:dyDescent="0.3">
      <c r="C10" s="5">
        <v>43950</v>
      </c>
      <c r="D10" s="6">
        <v>74.3</v>
      </c>
      <c r="E10" s="6">
        <v>637.71</v>
      </c>
      <c r="F10" s="6">
        <v>0</v>
      </c>
      <c r="G10" s="6">
        <v>103.2</v>
      </c>
      <c r="H10" s="6">
        <v>96.7</v>
      </c>
      <c r="I10" s="6" t="s">
        <v>9</v>
      </c>
      <c r="J10" s="6">
        <v>828.64</v>
      </c>
      <c r="K10">
        <v>87.362833330000001</v>
      </c>
      <c r="M10">
        <v>96</v>
      </c>
      <c r="N10">
        <f>Modo2!$B$17 + Modo2!$B$18*Modo1!M10</f>
        <v>828.56066311738959</v>
      </c>
    </row>
    <row r="11" spans="3:14" ht="15.75" thickBot="1" x14ac:dyDescent="0.3">
      <c r="C11" s="3">
        <v>43949</v>
      </c>
      <c r="D11" s="4">
        <v>76.5</v>
      </c>
      <c r="E11" s="4">
        <v>637.71</v>
      </c>
      <c r="F11" s="4">
        <v>0</v>
      </c>
      <c r="G11" s="4">
        <v>123.4</v>
      </c>
      <c r="H11" s="4">
        <v>97.7</v>
      </c>
      <c r="I11" s="4" t="s">
        <v>9</v>
      </c>
      <c r="J11" s="4">
        <v>828.75</v>
      </c>
      <c r="K11">
        <v>87.671958329999995</v>
      </c>
      <c r="M11">
        <v>97</v>
      </c>
      <c r="N11">
        <f>Modo2!$B$17 + Modo2!$B$18*Modo1!M11</f>
        <v>828.67131292499062</v>
      </c>
    </row>
    <row r="12" spans="3:14" ht="15.75" thickBot="1" x14ac:dyDescent="0.3">
      <c r="C12" s="5">
        <v>43948</v>
      </c>
      <c r="D12" s="6">
        <v>80.7</v>
      </c>
      <c r="E12" s="6">
        <v>637.71</v>
      </c>
      <c r="F12" s="6">
        <v>0</v>
      </c>
      <c r="G12" s="6">
        <v>96.7</v>
      </c>
      <c r="H12" s="6">
        <v>98.7</v>
      </c>
      <c r="I12" s="6" t="s">
        <v>9</v>
      </c>
      <c r="J12" s="6">
        <v>828.85</v>
      </c>
      <c r="K12">
        <v>87.683791659999997</v>
      </c>
      <c r="M12">
        <v>98</v>
      </c>
      <c r="N12">
        <f>Modo2!$B$17 + Modo2!$B$18*Modo1!M12</f>
        <v>828.78196273259175</v>
      </c>
    </row>
    <row r="13" spans="3:14" ht="15.75" thickBot="1" x14ac:dyDescent="0.3">
      <c r="C13" s="3">
        <v>43947</v>
      </c>
      <c r="D13" s="4">
        <v>84.3</v>
      </c>
      <c r="E13" s="4">
        <v>637.71</v>
      </c>
      <c r="F13" s="4">
        <v>0</v>
      </c>
      <c r="G13" s="4">
        <v>54.3</v>
      </c>
      <c r="H13" s="4">
        <v>98.3</v>
      </c>
      <c r="I13" s="4" t="s">
        <v>9</v>
      </c>
      <c r="J13" s="4">
        <v>828.82</v>
      </c>
      <c r="K13">
        <v>86.841541660000004</v>
      </c>
      <c r="M13">
        <v>99</v>
      </c>
      <c r="N13">
        <f>Modo2!$B$17 + Modo2!$B$18*Modo1!M13</f>
        <v>828.89261254019277</v>
      </c>
    </row>
    <row r="14" spans="3:14" ht="15.75" thickBot="1" x14ac:dyDescent="0.3">
      <c r="C14" s="5">
        <v>43946</v>
      </c>
      <c r="D14" s="6">
        <v>88.4</v>
      </c>
      <c r="E14" s="6">
        <v>637.71</v>
      </c>
      <c r="F14" s="6">
        <v>0</v>
      </c>
      <c r="G14" s="6">
        <v>55.5</v>
      </c>
      <c r="H14" s="6">
        <v>97.6</v>
      </c>
      <c r="I14" s="6" t="s">
        <v>9</v>
      </c>
      <c r="J14" s="6">
        <v>828.74</v>
      </c>
      <c r="K14">
        <v>88.757416660000004</v>
      </c>
      <c r="M14">
        <v>100</v>
      </c>
      <c r="N14">
        <f>Modo2!$B$17 + Modo2!$B$18*Modo1!M14</f>
        <v>829.00326234779391</v>
      </c>
    </row>
    <row r="15" spans="3:14" ht="15.75" thickBot="1" x14ac:dyDescent="0.3">
      <c r="C15" s="3">
        <v>43945</v>
      </c>
      <c r="D15" s="4">
        <v>93.2</v>
      </c>
      <c r="E15" s="4">
        <v>637.71</v>
      </c>
      <c r="F15" s="4">
        <v>0</v>
      </c>
      <c r="G15" s="4">
        <v>55.6</v>
      </c>
      <c r="H15" s="4">
        <v>96.9</v>
      </c>
      <c r="I15" s="4" t="s">
        <v>9</v>
      </c>
      <c r="J15" s="4">
        <v>828.66</v>
      </c>
      <c r="K15">
        <v>88.630499999999998</v>
      </c>
    </row>
    <row r="16" spans="3:14" ht="15.75" thickBot="1" x14ac:dyDescent="0.3">
      <c r="C16" s="5">
        <v>43944</v>
      </c>
      <c r="D16" s="6">
        <v>91.1</v>
      </c>
      <c r="E16" s="6">
        <v>637.71</v>
      </c>
      <c r="F16" s="6">
        <v>0</v>
      </c>
      <c r="G16" s="6">
        <v>55.5</v>
      </c>
      <c r="H16" s="6">
        <v>95.9</v>
      </c>
      <c r="I16" s="6" t="s">
        <v>9</v>
      </c>
      <c r="J16" s="6">
        <v>828.55</v>
      </c>
      <c r="K16">
        <v>88.67466666</v>
      </c>
    </row>
    <row r="17" spans="1:13" ht="15.75" thickBot="1" x14ac:dyDescent="0.3">
      <c r="C17" s="3">
        <v>43943</v>
      </c>
      <c r="D17" s="4">
        <v>85.4</v>
      </c>
      <c r="E17" s="4">
        <v>637.71</v>
      </c>
      <c r="F17" s="4">
        <v>0</v>
      </c>
      <c r="G17" s="4">
        <v>56.3</v>
      </c>
      <c r="H17" s="4">
        <v>95.1</v>
      </c>
      <c r="I17" s="4" t="s">
        <v>9</v>
      </c>
      <c r="J17" s="4">
        <v>828.47</v>
      </c>
      <c r="K17">
        <v>89.823875000000001</v>
      </c>
    </row>
    <row r="18" spans="1:13" ht="15.75" thickBot="1" x14ac:dyDescent="0.3">
      <c r="C18" s="5">
        <v>43942</v>
      </c>
      <c r="D18" s="6">
        <v>74.599999999999994</v>
      </c>
      <c r="E18" s="6">
        <v>637.71</v>
      </c>
      <c r="F18" s="6">
        <v>0</v>
      </c>
      <c r="G18" s="6">
        <v>55.5</v>
      </c>
      <c r="H18" s="6">
        <v>94.7</v>
      </c>
      <c r="I18" s="6" t="s">
        <v>9</v>
      </c>
      <c r="J18" s="6">
        <v>828.42</v>
      </c>
      <c r="K18">
        <v>88.238958330000003</v>
      </c>
    </row>
    <row r="19" spans="1:13" ht="15.75" thickBot="1" x14ac:dyDescent="0.3">
      <c r="C19" s="3">
        <v>43941</v>
      </c>
      <c r="D19" s="4">
        <v>72.5</v>
      </c>
      <c r="E19" s="4">
        <v>637.71</v>
      </c>
      <c r="F19" s="4">
        <v>0</v>
      </c>
      <c r="G19" s="4">
        <v>55.3</v>
      </c>
      <c r="H19" s="4">
        <v>94.3</v>
      </c>
      <c r="I19" s="4" t="s">
        <v>9</v>
      </c>
      <c r="J19" s="4">
        <v>828.38</v>
      </c>
      <c r="K19">
        <v>88.045166660000007</v>
      </c>
    </row>
    <row r="20" spans="1:13" ht="15.75" thickBot="1" x14ac:dyDescent="0.3">
      <c r="C20" s="5">
        <v>43940</v>
      </c>
      <c r="D20" s="6">
        <v>72.7</v>
      </c>
      <c r="E20" s="6">
        <v>637.71</v>
      </c>
      <c r="F20" s="6">
        <v>0</v>
      </c>
      <c r="G20" s="6">
        <v>54.6</v>
      </c>
      <c r="H20" s="6">
        <v>94</v>
      </c>
      <c r="I20" s="6" t="s">
        <v>9</v>
      </c>
      <c r="J20" s="6">
        <v>828.34</v>
      </c>
      <c r="K20">
        <v>87.197625000000002</v>
      </c>
    </row>
    <row r="21" spans="1:13" ht="15.75" thickBot="1" x14ac:dyDescent="0.3">
      <c r="C21" s="3">
        <v>43939</v>
      </c>
      <c r="D21" s="4">
        <v>74.3</v>
      </c>
      <c r="E21" s="4">
        <v>637.71</v>
      </c>
      <c r="F21" s="4">
        <v>0</v>
      </c>
      <c r="G21" s="4">
        <v>56.1</v>
      </c>
      <c r="H21" s="4">
        <v>93.6</v>
      </c>
      <c r="I21" s="4" t="s">
        <v>9</v>
      </c>
      <c r="J21" s="4">
        <v>828.29</v>
      </c>
      <c r="K21">
        <v>89.358083329999999</v>
      </c>
    </row>
    <row r="22" spans="1:13" ht="15.75" thickBot="1" x14ac:dyDescent="0.3">
      <c r="C22" s="5">
        <v>43938</v>
      </c>
      <c r="D22" s="6">
        <v>75.5</v>
      </c>
      <c r="E22" s="6">
        <v>637.71</v>
      </c>
      <c r="F22" s="6">
        <v>0</v>
      </c>
      <c r="G22" s="6">
        <v>48.7</v>
      </c>
      <c r="H22" s="6">
        <v>93.1</v>
      </c>
      <c r="I22" s="6" t="s">
        <v>9</v>
      </c>
      <c r="J22" s="6">
        <v>828.24</v>
      </c>
      <c r="K22">
        <v>77.858166659999995</v>
      </c>
    </row>
    <row r="23" spans="1:13" ht="15.75" thickBot="1" x14ac:dyDescent="0.3">
      <c r="C23" s="3">
        <v>43937</v>
      </c>
      <c r="D23" s="4">
        <v>72.3</v>
      </c>
      <c r="E23" s="4">
        <v>637.71</v>
      </c>
      <c r="F23" s="4">
        <v>0</v>
      </c>
      <c r="G23" s="4">
        <v>43.5</v>
      </c>
      <c r="H23" s="4">
        <v>92.4</v>
      </c>
      <c r="I23" s="4" t="s">
        <v>9</v>
      </c>
      <c r="J23" s="4">
        <v>828.16</v>
      </c>
      <c r="K23">
        <v>68.854333330000003</v>
      </c>
    </row>
    <row r="24" spans="1:13" ht="15.75" thickBot="1" x14ac:dyDescent="0.3">
      <c r="C24" s="5">
        <v>43936</v>
      </c>
      <c r="D24" s="6">
        <v>68.7</v>
      </c>
      <c r="E24" s="6">
        <v>637.71</v>
      </c>
      <c r="F24" s="6">
        <v>0</v>
      </c>
      <c r="G24" s="6">
        <v>46.4</v>
      </c>
      <c r="H24" s="6">
        <v>91.8</v>
      </c>
      <c r="I24" s="6" t="s">
        <v>9</v>
      </c>
      <c r="J24" s="6">
        <v>828.09</v>
      </c>
      <c r="K24">
        <v>73.053333330000001</v>
      </c>
      <c r="M24" s="11"/>
    </row>
    <row r="27" spans="1:13" x14ac:dyDescent="0.25">
      <c r="A27" s="12" t="s">
        <v>43</v>
      </c>
      <c r="B27">
        <f>SLOPE(J6:J24,H6:H24)</f>
        <v>0.11064980760107861</v>
      </c>
    </row>
    <row r="28" spans="1:13" x14ac:dyDescent="0.25">
      <c r="A28" s="12" t="s">
        <v>44</v>
      </c>
      <c r="B28">
        <f>INTERCEPT(J6:J24,H6:H24)</f>
        <v>817.93828158768599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Exemplo</vt:lpstr>
      <vt:lpstr>Modo2</vt:lpstr>
      <vt:lpstr>Modo1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</dc:creator>
  <cp:lastModifiedBy>Vitor</cp:lastModifiedBy>
  <dcterms:created xsi:type="dcterms:W3CDTF">2022-10-12T18:05:55Z</dcterms:created>
  <dcterms:modified xsi:type="dcterms:W3CDTF">2022-10-12T19:47:22Z</dcterms:modified>
</cp:coreProperties>
</file>