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GD\DS\DS_Share\Github\DecisionTree\DecisionTreeRegressor\"/>
    </mc:Choice>
  </mc:AlternateContent>
  <xr:revisionPtr revIDLastSave="0" documentId="13_ncr:1_{48F4F6F2-0B0E-4FE7-BFC0-4151597A2DFF}" xr6:coauthVersionLast="46" xr6:coauthVersionMax="46" xr10:uidLastSave="{00000000-0000-0000-0000-000000000000}"/>
  <bookViews>
    <workbookView xWindow="-109" yWindow="-109" windowWidth="26301" windowHeight="14305" xr2:uid="{00000000-000D-0000-FFFF-FFFF00000000}"/>
  </bookViews>
  <sheets>
    <sheet name="Split_X1" sheetId="1" r:id="rId1"/>
    <sheet name="Split_X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0" i="1" l="1"/>
  <c r="L29" i="1"/>
  <c r="G30" i="1"/>
  <c r="W34" i="2"/>
  <c r="V35" i="2"/>
  <c r="V34" i="2"/>
  <c r="B6" i="2" l="1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L38" i="2"/>
  <c r="J37" i="2"/>
  <c r="D24" i="2"/>
  <c r="E24" i="2" s="1"/>
  <c r="F24" i="2" s="1"/>
  <c r="G24" i="2" s="1"/>
  <c r="H24" i="2" s="1"/>
  <c r="I24" i="2" s="1"/>
  <c r="J24" i="2" s="1"/>
  <c r="K24" i="2" s="1"/>
  <c r="L24" i="2" s="1"/>
  <c r="M24" i="2" s="1"/>
  <c r="N24" i="2" s="1"/>
  <c r="O24" i="2" s="1"/>
  <c r="P24" i="2" s="1"/>
  <c r="G19" i="2"/>
  <c r="O39" i="2" s="1"/>
  <c r="F19" i="2"/>
  <c r="P37" i="2" s="1"/>
  <c r="G18" i="2"/>
  <c r="N39" i="2" s="1"/>
  <c r="F18" i="2"/>
  <c r="O36" i="2" s="1"/>
  <c r="G17" i="2"/>
  <c r="N38" i="2" s="1"/>
  <c r="F17" i="2"/>
  <c r="N34" i="2" s="1"/>
  <c r="G16" i="2"/>
  <c r="M39" i="2" s="1"/>
  <c r="F16" i="2"/>
  <c r="M35" i="2" s="1"/>
  <c r="G15" i="2"/>
  <c r="L39" i="2" s="1"/>
  <c r="F15" i="2"/>
  <c r="L26" i="2" s="1"/>
  <c r="G14" i="2"/>
  <c r="K38" i="2" s="1"/>
  <c r="F14" i="2"/>
  <c r="K34" i="2" s="1"/>
  <c r="G13" i="2"/>
  <c r="J38" i="2" s="1"/>
  <c r="F13" i="2"/>
  <c r="J33" i="2" s="1"/>
  <c r="G12" i="2"/>
  <c r="I37" i="2" s="1"/>
  <c r="F12" i="2"/>
  <c r="I29" i="2" s="1"/>
  <c r="G11" i="2"/>
  <c r="H39" i="2" s="1"/>
  <c r="F11" i="2"/>
  <c r="H31" i="2" s="1"/>
  <c r="G10" i="2"/>
  <c r="G36" i="2" s="1"/>
  <c r="F10" i="2"/>
  <c r="G28" i="2" s="1"/>
  <c r="G9" i="2"/>
  <c r="F38" i="2" s="1"/>
  <c r="F9" i="2"/>
  <c r="F28" i="2" s="1"/>
  <c r="G8" i="2"/>
  <c r="E39" i="2" s="1"/>
  <c r="F8" i="2"/>
  <c r="E26" i="2" s="1"/>
  <c r="E8" i="2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G7" i="2"/>
  <c r="D37" i="2" s="1"/>
  <c r="F7" i="2"/>
  <c r="D27" i="2" s="1"/>
  <c r="E7" i="2"/>
  <c r="G6" i="2"/>
  <c r="C38" i="2" s="1"/>
  <c r="F6" i="2"/>
  <c r="C26" i="2" s="1"/>
  <c r="I35" i="2" l="1"/>
  <c r="H32" i="2"/>
  <c r="H36" i="2"/>
  <c r="K37" i="2"/>
  <c r="M38" i="2"/>
  <c r="I39" i="2"/>
  <c r="G34" i="2"/>
  <c r="I36" i="2"/>
  <c r="M37" i="2"/>
  <c r="F39" i="2"/>
  <c r="G31" i="2"/>
  <c r="G35" i="2"/>
  <c r="K36" i="2"/>
  <c r="G38" i="2"/>
  <c r="G39" i="2"/>
  <c r="E30" i="2"/>
  <c r="E38" i="2"/>
  <c r="F35" i="2"/>
  <c r="E29" i="2"/>
  <c r="F31" i="2"/>
  <c r="C33" i="2"/>
  <c r="E33" i="2"/>
  <c r="C29" i="2"/>
  <c r="E34" i="2"/>
  <c r="E37" i="2"/>
  <c r="O35" i="2"/>
  <c r="D38" i="2"/>
  <c r="D34" i="2"/>
  <c r="D30" i="2"/>
  <c r="C37" i="2"/>
  <c r="C36" i="2"/>
  <c r="C32" i="2"/>
  <c r="C28" i="2"/>
  <c r="G26" i="2"/>
  <c r="K28" i="2"/>
  <c r="M30" i="2"/>
  <c r="I32" i="2"/>
  <c r="M26" i="2"/>
  <c r="O30" i="2"/>
  <c r="K32" i="2"/>
  <c r="M34" i="2"/>
  <c r="O26" i="2"/>
  <c r="O34" i="2"/>
  <c r="E27" i="2"/>
  <c r="G27" i="2"/>
  <c r="K29" i="2"/>
  <c r="I27" i="2"/>
  <c r="M29" i="2"/>
  <c r="I31" i="2"/>
  <c r="K33" i="2"/>
  <c r="O27" i="2"/>
  <c r="O31" i="2"/>
  <c r="M33" i="2"/>
  <c r="O38" i="2"/>
  <c r="I28" i="2"/>
  <c r="G30" i="2"/>
  <c r="N27" i="2"/>
  <c r="J29" i="2"/>
  <c r="P32" i="2"/>
  <c r="N35" i="2"/>
  <c r="H27" i="2"/>
  <c r="L29" i="2"/>
  <c r="N30" i="2"/>
  <c r="J32" i="2"/>
  <c r="F34" i="2"/>
  <c r="H35" i="2"/>
  <c r="L37" i="2"/>
  <c r="H26" i="2"/>
  <c r="P26" i="2"/>
  <c r="J27" i="2"/>
  <c r="D28" i="2"/>
  <c r="L28" i="2"/>
  <c r="F29" i="2"/>
  <c r="N29" i="2"/>
  <c r="H30" i="2"/>
  <c r="P30" i="2"/>
  <c r="J31" i="2"/>
  <c r="D32" i="2"/>
  <c r="L32" i="2"/>
  <c r="F33" i="2"/>
  <c r="N33" i="2"/>
  <c r="H34" i="2"/>
  <c r="P34" i="2"/>
  <c r="J35" i="2"/>
  <c r="D36" i="2"/>
  <c r="L36" i="2"/>
  <c r="F37" i="2"/>
  <c r="N37" i="2"/>
  <c r="H38" i="2"/>
  <c r="P38" i="2"/>
  <c r="J39" i="2"/>
  <c r="F27" i="2"/>
  <c r="N31" i="2"/>
  <c r="P27" i="2"/>
  <c r="P31" i="2"/>
  <c r="P35" i="2"/>
  <c r="P39" i="2"/>
  <c r="I26" i="2"/>
  <c r="C27" i="2"/>
  <c r="K27" i="2"/>
  <c r="E28" i="2"/>
  <c r="M28" i="2"/>
  <c r="G29" i="2"/>
  <c r="O29" i="2"/>
  <c r="I30" i="2"/>
  <c r="C31" i="2"/>
  <c r="K31" i="2"/>
  <c r="E32" i="2"/>
  <c r="M32" i="2"/>
  <c r="G33" i="2"/>
  <c r="O33" i="2"/>
  <c r="I34" i="2"/>
  <c r="C35" i="2"/>
  <c r="K35" i="2"/>
  <c r="E36" i="2"/>
  <c r="M36" i="2"/>
  <c r="G37" i="2"/>
  <c r="O37" i="2"/>
  <c r="I38" i="2"/>
  <c r="C39" i="2"/>
  <c r="K39" i="2"/>
  <c r="D26" i="2"/>
  <c r="P28" i="2"/>
  <c r="L34" i="2"/>
  <c r="P36" i="2"/>
  <c r="F26" i="2"/>
  <c r="D29" i="2"/>
  <c r="D33" i="2"/>
  <c r="J36" i="2"/>
  <c r="J26" i="2"/>
  <c r="L27" i="2"/>
  <c r="N28" i="2"/>
  <c r="H29" i="2"/>
  <c r="P29" i="2"/>
  <c r="J30" i="2"/>
  <c r="D31" i="2"/>
  <c r="L31" i="2"/>
  <c r="F32" i="2"/>
  <c r="N32" i="2"/>
  <c r="H33" i="2"/>
  <c r="P33" i="2"/>
  <c r="J34" i="2"/>
  <c r="D35" i="2"/>
  <c r="L35" i="2"/>
  <c r="F36" i="2"/>
  <c r="N36" i="2"/>
  <c r="H37" i="2"/>
  <c r="D39" i="2"/>
  <c r="H28" i="2"/>
  <c r="L30" i="2"/>
  <c r="N26" i="2"/>
  <c r="J28" i="2"/>
  <c r="F30" i="2"/>
  <c r="L33" i="2"/>
  <c r="K26" i="2"/>
  <c r="M27" i="2"/>
  <c r="O28" i="2"/>
  <c r="C30" i="2"/>
  <c r="K30" i="2"/>
  <c r="E31" i="2"/>
  <c r="M31" i="2"/>
  <c r="G32" i="2"/>
  <c r="O32" i="2"/>
  <c r="I33" i="2"/>
  <c r="C34" i="2"/>
  <c r="E35" i="2"/>
  <c r="E7" i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C42" i="1"/>
  <c r="D42" i="1" s="1"/>
  <c r="E42" i="1" s="1"/>
  <c r="F42" i="1" s="1"/>
  <c r="G42" i="1" s="1"/>
  <c r="H42" i="1" s="1"/>
  <c r="I42" i="1" s="1"/>
  <c r="J42" i="1" s="1"/>
  <c r="K42" i="1" s="1"/>
  <c r="L42" i="1" s="1"/>
  <c r="M42" i="1" s="1"/>
  <c r="N42" i="1" s="1"/>
  <c r="O42" i="1" s="1"/>
  <c r="G19" i="1"/>
  <c r="N57" i="1" s="1"/>
  <c r="G18" i="1"/>
  <c r="M57" i="1" s="1"/>
  <c r="G17" i="1"/>
  <c r="M56" i="1" s="1"/>
  <c r="G16" i="1"/>
  <c r="L55" i="1" s="1"/>
  <c r="G15" i="1"/>
  <c r="K57" i="1" s="1"/>
  <c r="G14" i="1"/>
  <c r="J54" i="1" s="1"/>
  <c r="G13" i="1"/>
  <c r="I52" i="1" s="1"/>
  <c r="G12" i="1"/>
  <c r="H57" i="1" s="1"/>
  <c r="G11" i="1"/>
  <c r="G54" i="1" s="1"/>
  <c r="G10" i="1"/>
  <c r="F52" i="1" s="1"/>
  <c r="G9" i="1"/>
  <c r="E57" i="1" s="1"/>
  <c r="G8" i="1"/>
  <c r="D57" i="1" s="1"/>
  <c r="G7" i="1"/>
  <c r="C54" i="1" s="1"/>
  <c r="G6" i="1"/>
  <c r="B57" i="1" s="1"/>
  <c r="F19" i="1"/>
  <c r="O51" i="1" s="1"/>
  <c r="F18" i="1"/>
  <c r="N55" i="1" s="1"/>
  <c r="F17" i="1"/>
  <c r="M50" i="1" s="1"/>
  <c r="F16" i="1"/>
  <c r="L52" i="1" s="1"/>
  <c r="F15" i="1"/>
  <c r="K53" i="1" s="1"/>
  <c r="F14" i="1"/>
  <c r="J45" i="1" s="1"/>
  <c r="F13" i="1"/>
  <c r="I49" i="1" s="1"/>
  <c r="F12" i="1"/>
  <c r="H44" i="1" s="1"/>
  <c r="F11" i="1"/>
  <c r="G48" i="1" s="1"/>
  <c r="F10" i="1"/>
  <c r="F45" i="1" s="1"/>
  <c r="F9" i="1"/>
  <c r="E47" i="1" s="1"/>
  <c r="F8" i="1"/>
  <c r="D44" i="1" s="1"/>
  <c r="F7" i="1"/>
  <c r="C44" i="1" s="1"/>
  <c r="F6" i="1"/>
  <c r="B44" i="1" s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L37" i="1" s="1"/>
  <c r="D42" i="2" l="1"/>
  <c r="E42" i="2"/>
  <c r="C42" i="2"/>
  <c r="I42" i="2"/>
  <c r="M42" i="2"/>
  <c r="G42" i="2"/>
  <c r="L42" i="2"/>
  <c r="O42" i="2"/>
  <c r="N42" i="2"/>
  <c r="P42" i="2"/>
  <c r="C43" i="2" a="1"/>
  <c r="F42" i="2"/>
  <c r="K42" i="2"/>
  <c r="H42" i="2"/>
  <c r="J42" i="2"/>
  <c r="I53" i="1"/>
  <c r="J55" i="1"/>
  <c r="L57" i="1"/>
  <c r="D50" i="1"/>
  <c r="H52" i="1"/>
  <c r="I54" i="1"/>
  <c r="J56" i="1"/>
  <c r="L56" i="1"/>
  <c r="D51" i="1"/>
  <c r="H53" i="1"/>
  <c r="I55" i="1"/>
  <c r="J57" i="1"/>
  <c r="D52" i="1"/>
  <c r="H51" i="1"/>
  <c r="H54" i="1"/>
  <c r="I56" i="1"/>
  <c r="K54" i="1"/>
  <c r="D53" i="1"/>
  <c r="H55" i="1"/>
  <c r="I57" i="1"/>
  <c r="K55" i="1"/>
  <c r="D54" i="1"/>
  <c r="H56" i="1"/>
  <c r="B24" i="1" a="1"/>
  <c r="B24" i="1" s="1"/>
  <c r="D55" i="1"/>
  <c r="K56" i="1"/>
  <c r="J53" i="1"/>
  <c r="D48" i="1"/>
  <c r="D56" i="1"/>
  <c r="D49" i="1"/>
  <c r="K49" i="1"/>
  <c r="K50" i="1"/>
  <c r="H46" i="1"/>
  <c r="J46" i="1"/>
  <c r="H48" i="1"/>
  <c r="N51" i="1"/>
  <c r="O47" i="1"/>
  <c r="J44" i="1"/>
  <c r="H49" i="1"/>
  <c r="I50" i="1"/>
  <c r="K44" i="1"/>
  <c r="K52" i="1"/>
  <c r="N52" i="1"/>
  <c r="M46" i="1"/>
  <c r="N54" i="1"/>
  <c r="M51" i="1"/>
  <c r="N56" i="1"/>
  <c r="M54" i="1"/>
  <c r="F46" i="1"/>
  <c r="F48" i="1"/>
  <c r="K46" i="1"/>
  <c r="N46" i="1"/>
  <c r="O52" i="1"/>
  <c r="J49" i="1"/>
  <c r="K47" i="1"/>
  <c r="N48" i="1"/>
  <c r="O55" i="1"/>
  <c r="N49" i="1"/>
  <c r="L45" i="1"/>
  <c r="L53" i="1"/>
  <c r="I51" i="1"/>
  <c r="J47" i="1"/>
  <c r="L46" i="1"/>
  <c r="L54" i="1"/>
  <c r="M52" i="1"/>
  <c r="O45" i="1"/>
  <c r="O53" i="1"/>
  <c r="F47" i="1"/>
  <c r="H50" i="1"/>
  <c r="I44" i="1"/>
  <c r="J48" i="1"/>
  <c r="K48" i="1"/>
  <c r="L47" i="1"/>
  <c r="M45" i="1"/>
  <c r="M53" i="1"/>
  <c r="N50" i="1"/>
  <c r="O46" i="1"/>
  <c r="O54" i="1"/>
  <c r="I45" i="1"/>
  <c r="L48" i="1"/>
  <c r="I46" i="1"/>
  <c r="M44" i="1"/>
  <c r="J50" i="1"/>
  <c r="L49" i="1"/>
  <c r="M47" i="1"/>
  <c r="M55" i="1"/>
  <c r="O48" i="1"/>
  <c r="O56" i="1"/>
  <c r="H45" i="1"/>
  <c r="I47" i="1"/>
  <c r="N44" i="1"/>
  <c r="J51" i="1"/>
  <c r="K51" i="1"/>
  <c r="L50" i="1"/>
  <c r="M48" i="1"/>
  <c r="N45" i="1"/>
  <c r="N53" i="1"/>
  <c r="O49" i="1"/>
  <c r="O57" i="1"/>
  <c r="L44" i="1"/>
  <c r="I48" i="1"/>
  <c r="O44" i="1"/>
  <c r="J52" i="1"/>
  <c r="L51" i="1"/>
  <c r="M49" i="1"/>
  <c r="O50" i="1"/>
  <c r="D45" i="1"/>
  <c r="H47" i="1"/>
  <c r="K45" i="1"/>
  <c r="N47" i="1"/>
  <c r="D46" i="1"/>
  <c r="E44" i="1"/>
  <c r="F44" i="1"/>
  <c r="E45" i="1"/>
  <c r="G44" i="1"/>
  <c r="E46" i="1"/>
  <c r="G45" i="1"/>
  <c r="G46" i="1"/>
  <c r="G49" i="1"/>
  <c r="G47" i="1"/>
  <c r="E51" i="1"/>
  <c r="E52" i="1"/>
  <c r="E56" i="1"/>
  <c r="E53" i="1"/>
  <c r="E48" i="1"/>
  <c r="G55" i="1"/>
  <c r="E50" i="1"/>
  <c r="F53" i="1"/>
  <c r="G56" i="1"/>
  <c r="G57" i="1"/>
  <c r="G50" i="1"/>
  <c r="E54" i="1"/>
  <c r="F49" i="1"/>
  <c r="F57" i="1"/>
  <c r="G51" i="1"/>
  <c r="F54" i="1"/>
  <c r="F55" i="1"/>
  <c r="F56" i="1"/>
  <c r="E55" i="1"/>
  <c r="F50" i="1"/>
  <c r="G52" i="1"/>
  <c r="F51" i="1"/>
  <c r="G53" i="1"/>
  <c r="E49" i="1"/>
  <c r="C48" i="1"/>
  <c r="B46" i="1"/>
  <c r="B52" i="1"/>
  <c r="C55" i="1"/>
  <c r="B53" i="1"/>
  <c r="C49" i="1"/>
  <c r="C56" i="1"/>
  <c r="B47" i="1"/>
  <c r="B54" i="1"/>
  <c r="C45" i="1"/>
  <c r="C50" i="1"/>
  <c r="B48" i="1"/>
  <c r="B55" i="1"/>
  <c r="D47" i="1"/>
  <c r="B49" i="1"/>
  <c r="B56" i="1"/>
  <c r="C51" i="1"/>
  <c r="C57" i="1"/>
  <c r="B50" i="1"/>
  <c r="C46" i="1"/>
  <c r="C52" i="1"/>
  <c r="B45" i="1"/>
  <c r="C53" i="1"/>
  <c r="B51" i="1"/>
  <c r="C47" i="1"/>
  <c r="J43" i="2" l="1"/>
  <c r="P43" i="2"/>
  <c r="H43" i="2"/>
  <c r="L43" i="2"/>
  <c r="C43" i="2"/>
  <c r="O43" i="2"/>
  <c r="G43" i="2"/>
  <c r="I43" i="2"/>
  <c r="N43" i="2"/>
  <c r="F43" i="2"/>
  <c r="M43" i="2"/>
  <c r="H46" i="2" s="1"/>
  <c r="H47" i="2" s="1"/>
  <c r="E43" i="2"/>
  <c r="D43" i="2"/>
  <c r="K43" i="2"/>
  <c r="C23" i="1"/>
  <c r="H23" i="1"/>
  <c r="B23" i="1"/>
  <c r="D23" i="1"/>
  <c r="D24" i="1"/>
  <c r="G23" i="1"/>
  <c r="O24" i="1"/>
  <c r="J24" i="1"/>
  <c r="F23" i="1"/>
  <c r="L24" i="1"/>
  <c r="O23" i="1"/>
  <c r="I23" i="1"/>
  <c r="J23" i="1"/>
  <c r="E23" i="1"/>
  <c r="C24" i="1"/>
  <c r="F24" i="1"/>
  <c r="L23" i="1"/>
  <c r="E24" i="1"/>
  <c r="K24" i="1"/>
  <c r="G24" i="1"/>
  <c r="N23" i="1"/>
  <c r="M24" i="1"/>
  <c r="H24" i="1"/>
  <c r="M23" i="1"/>
  <c r="N24" i="1"/>
  <c r="I24" i="1"/>
  <c r="K23" i="1"/>
  <c r="M30" i="1" l="1"/>
  <c r="M29" i="1"/>
  <c r="W35" i="2"/>
  <c r="F29" i="1"/>
  <c r="E32" i="1" s="1"/>
  <c r="F32" i="1" s="1"/>
  <c r="G37" i="1" l="1"/>
  <c r="L36" i="1" s="1"/>
  <c r="E33" i="1"/>
  <c r="K32" i="1" s="1"/>
  <c r="L32" i="1" s="1"/>
  <c r="F30" i="1"/>
  <c r="K33" i="1" l="1"/>
  <c r="L33" i="1" s="1"/>
  <c r="N32" i="1" s="1"/>
  <c r="F33" i="1"/>
  <c r="H32" i="1" s="1"/>
  <c r="N33" i="1"/>
  <c r="H33" i="1"/>
  <c r="M37" i="1" l="1"/>
  <c r="M36" i="1"/>
  <c r="H37" i="1"/>
  <c r="H36" i="1"/>
</calcChain>
</file>

<file path=xl/sharedStrings.xml><?xml version="1.0" encoding="utf-8"?>
<sst xmlns="http://schemas.openxmlformats.org/spreadsheetml/2006/main" count="47" uniqueCount="21">
  <si>
    <t>y</t>
  </si>
  <si>
    <t>x</t>
  </si>
  <si>
    <t>Média esq</t>
  </si>
  <si>
    <t>Média dir</t>
  </si>
  <si>
    <t>Split</t>
  </si>
  <si>
    <t>MSE</t>
  </si>
  <si>
    <t>Threshold</t>
  </si>
  <si>
    <t>Linha</t>
  </si>
  <si>
    <t>DIFERENÇAS ENTRE AS DUAS MÉDIAS (ESQUERDA E DIREITA) E OS VALORES REAIS</t>
  </si>
  <si>
    <t>MÉDIA DA SOMA DAS DIFERENÇAS ENTRE AS DUAS MÉDIAS (ESQUERDA E DIREITA) E OS VALORES REAIS</t>
  </si>
  <si>
    <t>Vertical line</t>
  </si>
  <si>
    <t xml:space="preserve">BRINQUE COM OS DADOS EM Y, MUDANDO OS SEUS VALORES PARA VER COMO O LOCAL DA DIVISÃO DOS DADOS MUDA DE ACORDO COM O MSE </t>
  </si>
  <si>
    <t xml:space="preserve"> </t>
  </si>
  <si>
    <t>X2</t>
  </si>
  <si>
    <t>Intervalo esq</t>
  </si>
  <si>
    <t>Intervalo dir</t>
  </si>
  <si>
    <t>Esq</t>
  </si>
  <si>
    <t>Dir</t>
  </si>
  <si>
    <t>Horizontal line</t>
  </si>
  <si>
    <t>VALORES DE 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</si>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</sst>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" fontId="0" fillId="0" borderId="0" xfId="0" applyNumberFormat="1" applyAlignment="1">
      <alignment horizontal="center"/>
    </xf>
    <xf numFmtId="1" fontId="0" fillId="2" borderId="0" xfId="0" applyNumberFormat="1" applyFill="1" applyAlignment="1">
      <alignment horizontal="center"/>
    </xf>
    <xf numFmtId="1" fontId="1" fillId="0" borderId="0" xfId="0" applyNumberFormat="1" applyFont="1" applyAlignment="1">
      <alignment horizontal="centerContinuous"/>
    </xf>
    <xf numFmtId="1" fontId="1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2" fillId="0" borderId="1" xfId="0" applyNumberFormat="1" applyFont="1" applyBorder="1" applyAlignment="1">
      <alignment horizontal="centerContinuous"/>
    </xf>
    <xf numFmtId="1" fontId="2" fillId="0" borderId="2" xfId="0" applyNumberFormat="1" applyFont="1" applyBorder="1" applyAlignment="1">
      <alignment horizontal="centerContinuous"/>
    </xf>
    <xf numFmtId="1" fontId="2" fillId="0" borderId="3" xfId="0" applyNumberFormat="1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1" fillId="0" borderId="7" xfId="0" applyNumberFormat="1" applyFont="1" applyBorder="1" applyAlignment="1">
      <alignment horizontal="centerContinuous"/>
    </xf>
    <xf numFmtId="1" fontId="0" fillId="0" borderId="2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2" fillId="0" borderId="5" xfId="0" applyNumberFormat="1" applyFon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1" fillId="0" borderId="1" xfId="0" applyNumberFormat="1" applyFont="1" applyBorder="1" applyAlignment="1">
      <alignment horizontal="left"/>
    </xf>
    <xf numFmtId="1" fontId="0" fillId="0" borderId="7" xfId="0" applyNumberForma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2" fillId="0" borderId="7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32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solidFill>
                  <a:sysClr val="windowText" lastClr="000000"/>
                </a:solidFill>
                <a:effectLst/>
              </a:rPr>
              <a:t>Soma do erro quadrático (Mean Squared Error - MSE)</a:t>
            </a:r>
            <a:endParaRPr lang="pt-BR">
              <a:solidFill>
                <a:sysClr val="windowText" lastClr="000000"/>
              </a:solidFill>
              <a:effectLst/>
            </a:endParaRPr>
          </a:p>
          <a:p>
            <a:pPr algn="ctr" rtl="0"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32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v>Menor valor de MSE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Split_X1!$L$29:$L$30</c:f>
              <c:numCache>
                <c:formatCode>0</c:formatCode>
                <c:ptCount val="2"/>
                <c:pt idx="0">
                  <c:v>1</c:v>
                </c:pt>
                <c:pt idx="1">
                  <c:v>14</c:v>
                </c:pt>
              </c:numCache>
            </c:numRef>
          </c:xVal>
          <c:yVal>
            <c:numRef>
              <c:f>Split_X1!$M$29:$M$30</c:f>
              <c:numCache>
                <c:formatCode>0</c:formatCode>
                <c:ptCount val="2"/>
                <c:pt idx="0">
                  <c:v>407.30029154518951</c:v>
                </c:pt>
                <c:pt idx="1">
                  <c:v>407.30029154518951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6A2-472F-9795-731444449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200111"/>
        <c:axId val="1657884559"/>
      </c:scatterChart>
      <c:scatterChart>
        <c:scatterStyle val="lineMarker"/>
        <c:varyColors val="0"/>
        <c:ser>
          <c:idx val="0"/>
          <c:order val="0"/>
          <c:tx>
            <c:strRef>
              <c:f>Split_X1!$A$23</c:f>
              <c:strCache>
                <c:ptCount val="1"/>
                <c:pt idx="0">
                  <c:v>MSE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Split_X1!$B$24:$O$24</c:f>
              <c:numCache>
                <c:formatCode>0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Split_X1!$B$23:$O$23</c:f>
              <c:numCache>
                <c:formatCode>0</c:formatCode>
                <c:ptCount val="14"/>
                <c:pt idx="0">
                  <c:v>619.7162698412701</c:v>
                </c:pt>
                <c:pt idx="1">
                  <c:v>597.86422668240846</c:v>
                </c:pt>
                <c:pt idx="2">
                  <c:v>664.16666666666663</c:v>
                </c:pt>
                <c:pt idx="3">
                  <c:v>538.80776014109347</c:v>
                </c:pt>
                <c:pt idx="4">
                  <c:v>506.57142857142856</c:v>
                </c:pt>
                <c:pt idx="5">
                  <c:v>407.30029154518951</c:v>
                </c:pt>
                <c:pt idx="6">
                  <c:v>463.21116780045355</c:v>
                </c:pt>
                <c:pt idx="7">
                  <c:v>590.06652557319217</c:v>
                </c:pt>
                <c:pt idx="8">
                  <c:v>651.73500000000001</c:v>
                </c:pt>
                <c:pt idx="9">
                  <c:v>662.52643316279705</c:v>
                </c:pt>
                <c:pt idx="10">
                  <c:v>526.20188492063494</c:v>
                </c:pt>
                <c:pt idx="11">
                  <c:v>568.25781910397302</c:v>
                </c:pt>
                <c:pt idx="12">
                  <c:v>608.49450549450557</c:v>
                </c:pt>
                <c:pt idx="13">
                  <c:v>619.83673469387759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0A-4AB8-A98A-AAC110BFC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200111"/>
        <c:axId val="1657884559"/>
      </c:scatterChart>
      <c:valAx>
        <c:axId val="1561200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Valores de 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7884559"/>
        <c:crosses val="autoZero"/>
        <c:crossBetween val="midCat"/>
      </c:valAx>
      <c:valAx>
        <c:axId val="165788455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Valor</a:t>
                </a:r>
                <a:r>
                  <a:rPr lang="pt-BR" baseline="0"/>
                  <a:t> de MSE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61200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Split_X1!$C$5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Split_X1!$B$6:$B$19</c:f>
              <c:numCache>
                <c:formatCode>0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Split_X1!$C$6:$C$19</c:f>
              <c:numCache>
                <c:formatCode>0</c:formatCode>
                <c:ptCount val="14"/>
                <c:pt idx="0">
                  <c:v>30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10</c:v>
                </c:pt>
                <c:pt idx="6">
                  <c:v>50</c:v>
                </c:pt>
                <c:pt idx="7">
                  <c:v>75</c:v>
                </c:pt>
                <c:pt idx="8">
                  <c:v>74</c:v>
                </c:pt>
                <c:pt idx="9">
                  <c:v>75</c:v>
                </c:pt>
                <c:pt idx="10">
                  <c:v>71</c:v>
                </c:pt>
                <c:pt idx="11">
                  <c:v>20</c:v>
                </c:pt>
                <c:pt idx="12">
                  <c:v>10</c:v>
                </c:pt>
                <c:pt idx="13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EC-4607-B318-6D98A05F89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197711"/>
        <c:axId val="1657889135"/>
      </c:scatterChart>
      <c:scatterChart>
        <c:scatterStyle val="smoothMarker"/>
        <c:varyColors val="0"/>
        <c:ser>
          <c:idx val="1"/>
          <c:order val="1"/>
          <c:tx>
            <c:v>Divisão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Split_X1!$F$29:$F$30</c:f>
              <c:numCache>
                <c:formatCode>0</c:formatCode>
                <c:ptCount val="2"/>
                <c:pt idx="0">
                  <c:v>6</c:v>
                </c:pt>
                <c:pt idx="1">
                  <c:v>6</c:v>
                </c:pt>
              </c:numCache>
            </c:numRef>
          </c:xVal>
          <c:yVal>
            <c:numRef>
              <c:f>Split_X1!$G$29:$G$30</c:f>
              <c:numCache>
                <c:formatCode>0</c:formatCode>
                <c:ptCount val="2"/>
                <c:pt idx="0">
                  <c:v>0</c:v>
                </c:pt>
                <c:pt idx="1">
                  <c:v>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EEC-4607-B318-6D98A05F8960}"/>
            </c:ext>
          </c:extLst>
        </c:ser>
        <c:ser>
          <c:idx val="2"/>
          <c:order val="2"/>
          <c:tx>
            <c:v>Média esquerda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Split_X1!$G$36:$G$37</c:f>
              <c:numCache>
                <c:formatCode>0</c:formatCode>
                <c:ptCount val="2"/>
                <c:pt idx="0">
                  <c:v>0</c:v>
                </c:pt>
                <c:pt idx="1">
                  <c:v>6</c:v>
                </c:pt>
              </c:numCache>
            </c:numRef>
          </c:xVal>
          <c:yVal>
            <c:numRef>
              <c:f>Split_X1!$H$36:$H$37</c:f>
              <c:numCache>
                <c:formatCode>0</c:formatCode>
                <c:ptCount val="2"/>
                <c:pt idx="0">
                  <c:v>20</c:v>
                </c:pt>
                <c:pt idx="1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29E-4D84-ACD1-3EDAC18E8821}"/>
            </c:ext>
          </c:extLst>
        </c:ser>
        <c:ser>
          <c:idx val="3"/>
          <c:order val="3"/>
          <c:tx>
            <c:v>Média direita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Split_X1!$L$36:$L$37</c:f>
              <c:numCache>
                <c:formatCode>0</c:formatCode>
                <c:ptCount val="2"/>
                <c:pt idx="0">
                  <c:v>6</c:v>
                </c:pt>
                <c:pt idx="1">
                  <c:v>14</c:v>
                </c:pt>
              </c:numCache>
            </c:numRef>
          </c:xVal>
          <c:yVal>
            <c:numRef>
              <c:f>Split_X1!$M$36:$M$37</c:f>
              <c:numCache>
                <c:formatCode>0</c:formatCode>
                <c:ptCount val="2"/>
                <c:pt idx="0">
                  <c:v>50</c:v>
                </c:pt>
                <c:pt idx="1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29E-4D84-ACD1-3EDAC18E88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197711"/>
        <c:axId val="1657889135"/>
      </c:scatterChart>
      <c:valAx>
        <c:axId val="1561197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Valores de 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7889135"/>
        <c:crosses val="autoZero"/>
        <c:crossBetween val="midCat"/>
      </c:valAx>
      <c:valAx>
        <c:axId val="165788913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Valores</a:t>
                </a:r>
                <a:r>
                  <a:rPr lang="pt-BR" baseline="0"/>
                  <a:t> de Y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61197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Soma do erro quadrático (Mean Squared Error - MSE)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Split_X2!$B$42</c:f>
              <c:strCache>
                <c:ptCount val="1"/>
                <c:pt idx="0">
                  <c:v>MSE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Split_X2!$C$43:$P$43</c:f>
              <c:numCache>
                <c:formatCode>0</c:formatCode>
                <c:ptCount val="14"/>
                <c:pt idx="0">
                  <c:v>19</c:v>
                </c:pt>
                <c:pt idx="1">
                  <c:v>1</c:v>
                </c:pt>
                <c:pt idx="2">
                  <c:v>12</c:v>
                </c:pt>
                <c:pt idx="3">
                  <c:v>8</c:v>
                </c:pt>
                <c:pt idx="4">
                  <c:v>17</c:v>
                </c:pt>
                <c:pt idx="5">
                  <c:v>4</c:v>
                </c:pt>
                <c:pt idx="6">
                  <c:v>1</c:v>
                </c:pt>
                <c:pt idx="7">
                  <c:v>14</c:v>
                </c:pt>
                <c:pt idx="8">
                  <c:v>7</c:v>
                </c:pt>
                <c:pt idx="9">
                  <c:v>17</c:v>
                </c:pt>
                <c:pt idx="10">
                  <c:v>7</c:v>
                </c:pt>
                <c:pt idx="11">
                  <c:v>7</c:v>
                </c:pt>
                <c:pt idx="12">
                  <c:v>4</c:v>
                </c:pt>
                <c:pt idx="13">
                  <c:v>8</c:v>
                </c:pt>
              </c:numCache>
            </c:numRef>
          </c:xVal>
          <c:yVal>
            <c:numRef>
              <c:f>Split_X2!$C$42:$P$42</c:f>
              <c:numCache>
                <c:formatCode>0</c:formatCode>
                <c:ptCount val="14"/>
                <c:pt idx="0">
                  <c:v>1119.2326388888889</c:v>
                </c:pt>
                <c:pt idx="1">
                  <c:v>963.96162927981118</c:v>
                </c:pt>
                <c:pt idx="2">
                  <c:v>953.33166666666671</c:v>
                </c:pt>
                <c:pt idx="3">
                  <c:v>938.74571428571437</c:v>
                </c:pt>
                <c:pt idx="4">
                  <c:v>1160.1334325396824</c:v>
                </c:pt>
                <c:pt idx="5">
                  <c:v>1264.6720116618076</c:v>
                </c:pt>
                <c:pt idx="6">
                  <c:v>1236.4160997732426</c:v>
                </c:pt>
                <c:pt idx="7">
                  <c:v>1212.2480070546737</c:v>
                </c:pt>
                <c:pt idx="8">
                  <c:v>1167.2766071428573</c:v>
                </c:pt>
                <c:pt idx="9">
                  <c:v>1084.4341466614194</c:v>
                </c:pt>
                <c:pt idx="10">
                  <c:v>865.77926587301602</c:v>
                </c:pt>
                <c:pt idx="11">
                  <c:v>970.04015215553693</c:v>
                </c:pt>
                <c:pt idx="12">
                  <c:v>1106.879120879121</c:v>
                </c:pt>
                <c:pt idx="13">
                  <c:v>1233.9438775510207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A5-45C9-B4D4-6F12C79FE0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200111"/>
        <c:axId val="1657884559"/>
      </c:scatterChart>
      <c:scatterChart>
        <c:scatterStyle val="smoothMarker"/>
        <c:varyColors val="0"/>
        <c:ser>
          <c:idx val="1"/>
          <c:order val="1"/>
          <c:tx>
            <c:v>Vaalor Mínimo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Split_X2!$V$34:$V$35</c:f>
              <c:numCache>
                <c:formatCode>0</c:formatCode>
                <c:ptCount val="2"/>
                <c:pt idx="0">
                  <c:v>1</c:v>
                </c:pt>
                <c:pt idx="1">
                  <c:v>14</c:v>
                </c:pt>
              </c:numCache>
            </c:numRef>
          </c:xVal>
          <c:yVal>
            <c:numRef>
              <c:f>Split_X2!$W$34:$W$35</c:f>
              <c:numCache>
                <c:formatCode>0</c:formatCode>
                <c:ptCount val="2"/>
                <c:pt idx="0">
                  <c:v>865.77926587301602</c:v>
                </c:pt>
                <c:pt idx="1">
                  <c:v>865.77926587301602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97C-4E4F-910D-BF756995E4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200111"/>
        <c:axId val="1657884559"/>
      </c:scatterChart>
      <c:valAx>
        <c:axId val="1561200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Valor de 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7884559"/>
        <c:crosses val="autoZero"/>
        <c:crossBetween val="midCat"/>
      </c:valAx>
      <c:valAx>
        <c:axId val="165788455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Valor do MSE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61200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Valores de Y x Valores de 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Split_X2!$C$5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Split_X2!$B$6:$B$19</c:f>
              <c:numCache>
                <c:formatCode>0</c:formatCode>
                <c:ptCount val="14"/>
                <c:pt idx="0">
                  <c:v>19</c:v>
                </c:pt>
                <c:pt idx="1">
                  <c:v>1</c:v>
                </c:pt>
                <c:pt idx="2">
                  <c:v>12</c:v>
                </c:pt>
                <c:pt idx="3">
                  <c:v>8</c:v>
                </c:pt>
                <c:pt idx="4">
                  <c:v>17</c:v>
                </c:pt>
                <c:pt idx="5">
                  <c:v>4</c:v>
                </c:pt>
                <c:pt idx="6">
                  <c:v>1</c:v>
                </c:pt>
                <c:pt idx="7">
                  <c:v>14</c:v>
                </c:pt>
                <c:pt idx="8">
                  <c:v>7</c:v>
                </c:pt>
                <c:pt idx="9">
                  <c:v>17</c:v>
                </c:pt>
                <c:pt idx="10">
                  <c:v>7</c:v>
                </c:pt>
                <c:pt idx="11">
                  <c:v>7</c:v>
                </c:pt>
                <c:pt idx="12">
                  <c:v>4</c:v>
                </c:pt>
                <c:pt idx="13">
                  <c:v>8</c:v>
                </c:pt>
              </c:numCache>
            </c:numRef>
          </c:xVal>
          <c:yVal>
            <c:numRef>
              <c:f>Split_X2!$C$6:$C$19</c:f>
              <c:numCache>
                <c:formatCode>0</c:formatCode>
                <c:ptCount val="14"/>
                <c:pt idx="0">
                  <c:v>10</c:v>
                </c:pt>
                <c:pt idx="1">
                  <c:v>10</c:v>
                </c:pt>
                <c:pt idx="2">
                  <c:v>30</c:v>
                </c:pt>
                <c:pt idx="3">
                  <c:v>30</c:v>
                </c:pt>
                <c:pt idx="4">
                  <c:v>98</c:v>
                </c:pt>
                <c:pt idx="5">
                  <c:v>97</c:v>
                </c:pt>
                <c:pt idx="6">
                  <c:v>99</c:v>
                </c:pt>
                <c:pt idx="7">
                  <c:v>75</c:v>
                </c:pt>
                <c:pt idx="8">
                  <c:v>74</c:v>
                </c:pt>
                <c:pt idx="9">
                  <c:v>75</c:v>
                </c:pt>
                <c:pt idx="10">
                  <c:v>71</c:v>
                </c:pt>
                <c:pt idx="11">
                  <c:v>20</c:v>
                </c:pt>
                <c:pt idx="12">
                  <c:v>10</c:v>
                </c:pt>
                <c:pt idx="13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16-493E-9134-4B4222B57E7A}"/>
            </c:ext>
          </c:extLst>
        </c:ser>
        <c:ser>
          <c:idx val="1"/>
          <c:order val="1"/>
          <c:tx>
            <c:v>Split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Split_X2!$H$46:$H$47</c:f>
              <c:numCache>
                <c:formatCode>0</c:formatCode>
                <c:ptCount val="2"/>
                <c:pt idx="0">
                  <c:v>7</c:v>
                </c:pt>
                <c:pt idx="1">
                  <c:v>7</c:v>
                </c:pt>
              </c:numCache>
            </c:numRef>
          </c:xVal>
          <c:yVal>
            <c:numRef>
              <c:f>Split_X2!$I$46:$I$47</c:f>
              <c:numCache>
                <c:formatCode>0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16-493E-9134-4B4222B57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197711"/>
        <c:axId val="1657889135"/>
      </c:scatterChart>
      <c:valAx>
        <c:axId val="1561197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Valor de 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7889135"/>
        <c:crosses val="autoZero"/>
        <c:crossBetween val="midCat"/>
      </c:valAx>
      <c:valAx>
        <c:axId val="165788913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Valor de 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61197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12941</xdr:colOff>
      <xdr:row>19</xdr:row>
      <xdr:rowOff>84996</xdr:rowOff>
    </xdr:from>
    <xdr:to>
      <xdr:col>26</xdr:col>
      <xdr:colOff>202975</xdr:colOff>
      <xdr:row>39</xdr:row>
      <xdr:rowOff>20298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21663F8-10E7-4B23-8F58-74C5119DA9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472170</xdr:colOff>
      <xdr:row>1</xdr:row>
      <xdr:rowOff>152232</xdr:rowOff>
    </xdr:from>
    <xdr:to>
      <xdr:col>26</xdr:col>
      <xdr:colOff>142082</xdr:colOff>
      <xdr:row>19</xdr:row>
      <xdr:rowOff>71041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8C12A5E-7573-48E3-A178-B4856FA113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0.26343</cdr:x>
      <cdr:y>0.02634</cdr:y>
    </cdr:from>
    <cdr:to>
      <cdr:x>0.71372</cdr:x>
      <cdr:y>0.16875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4F1E6898-7231-4C49-9F45-7DC5C874B2C9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1248293" y="71041"/>
          <a:ext cx="2133785" cy="384081"/>
        </a:xfrm>
        <a:prstGeom xmlns:a="http://schemas.openxmlformats.org/drawingml/2006/main" prst="rect">
          <a:avLst/>
        </a:prstGeom>
      </cdr:spPr>
    </cdr:pic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276805</xdr:colOff>
      <xdr:row>15</xdr:row>
      <xdr:rowOff>13956</xdr:rowOff>
    </xdr:from>
    <xdr:to>
      <xdr:col>28</xdr:col>
      <xdr:colOff>101488</xdr:colOff>
      <xdr:row>30</xdr:row>
      <xdr:rowOff>91338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FC6B0B4-C26D-4FA5-8EFA-6A12334987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248898</xdr:colOff>
      <xdr:row>0</xdr:row>
      <xdr:rowOff>116456</xdr:rowOff>
    </xdr:from>
    <xdr:to>
      <xdr:col>28</xdr:col>
      <xdr:colOff>116203</xdr:colOff>
      <xdr:row>15</xdr:row>
      <xdr:rowOff>2283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9AE3CDE-6C91-4120-8E6C-FD196E38D0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2"/>
  <sheetViews>
    <sheetView showGridLines="0" tabSelected="1" zoomScale="85" zoomScaleNormal="85" workbookViewId="0">
      <selection activeCell="Q10" sqref="Q10"/>
    </sheetView>
  </sheetViews>
  <sheetFormatPr defaultRowHeight="14.3" x14ac:dyDescent="0.25"/>
  <cols>
    <col min="1" max="1" width="10.625" style="1" customWidth="1"/>
    <col min="2" max="5" width="7.25" style="1" customWidth="1"/>
    <col min="6" max="6" width="10.75" style="1" customWidth="1"/>
    <col min="7" max="7" width="11.75" style="1" bestFit="1" customWidth="1"/>
    <col min="8" max="12" width="7.25" style="1" customWidth="1"/>
    <col min="13" max="13" width="11.125" style="1" bestFit="1" customWidth="1"/>
    <col min="14" max="21" width="7.25" style="1" customWidth="1"/>
    <col min="22" max="22" width="3" style="1" bestFit="1" customWidth="1"/>
    <col min="23" max="23" width="4.375" style="1" bestFit="1" customWidth="1"/>
    <col min="24" max="24" width="13" style="1" bestFit="1" customWidth="1"/>
    <col min="25" max="25" width="7.5" style="1" bestFit="1" customWidth="1"/>
    <col min="26" max="26" width="13" style="1" bestFit="1" customWidth="1"/>
    <col min="27" max="27" width="3.875" style="1" bestFit="1" customWidth="1"/>
    <col min="28" max="28" width="3" style="1" bestFit="1" customWidth="1"/>
    <col min="29" max="29" width="4.375" style="1" bestFit="1" customWidth="1"/>
    <col min="30" max="30" width="13" style="1" bestFit="1" customWidth="1"/>
    <col min="31" max="31" width="8.125" style="1" bestFit="1" customWidth="1"/>
    <col min="32" max="16384" width="9" style="1"/>
  </cols>
  <sheetData>
    <row r="1" spans="1:22" ht="19.7" x14ac:dyDescent="0.35">
      <c r="C1" s="4" t="s">
        <v>11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25">
      <c r="A2" s="1" t="s">
        <v>12</v>
      </c>
    </row>
    <row r="4" spans="1:22" x14ac:dyDescent="0.25">
      <c r="F4" s="1" t="s">
        <v>4</v>
      </c>
    </row>
    <row r="5" spans="1:22" x14ac:dyDescent="0.25">
      <c r="B5" s="1" t="s">
        <v>20</v>
      </c>
      <c r="C5" s="1" t="s">
        <v>0</v>
      </c>
      <c r="E5" s="1" t="s">
        <v>7</v>
      </c>
      <c r="F5" s="1" t="s">
        <v>2</v>
      </c>
      <c r="G5" s="1" t="s">
        <v>3</v>
      </c>
    </row>
    <row r="6" spans="1:22" x14ac:dyDescent="0.25">
      <c r="B6" s="1">
        <v>1</v>
      </c>
      <c r="C6" s="1">
        <v>30</v>
      </c>
      <c r="E6" s="1">
        <v>1</v>
      </c>
      <c r="F6" s="1">
        <f>AVERAGE($C$6:C7)</f>
        <v>25</v>
      </c>
      <c r="G6" s="1">
        <f>AVERAGE(C8:$C$19)</f>
        <v>39.166666666666664</v>
      </c>
    </row>
    <row r="7" spans="1:22" x14ac:dyDescent="0.25">
      <c r="B7" s="1">
        <f>B6+1</f>
        <v>2</v>
      </c>
      <c r="C7" s="1">
        <v>20</v>
      </c>
      <c r="E7" s="1">
        <f>E6+1</f>
        <v>2</v>
      </c>
      <c r="F7" s="1">
        <f>AVERAGE($C$6:C7)</f>
        <v>25</v>
      </c>
      <c r="G7" s="1">
        <f>AVERAGE(C9:$C$19)</f>
        <v>40.909090909090907</v>
      </c>
    </row>
    <row r="8" spans="1:22" x14ac:dyDescent="0.25">
      <c r="B8" s="1">
        <f>B7+1</f>
        <v>3</v>
      </c>
      <c r="C8" s="1">
        <v>20</v>
      </c>
      <c r="E8" s="1">
        <f t="shared" ref="E8:E19" si="0">E7+1</f>
        <v>3</v>
      </c>
      <c r="F8" s="1">
        <f>AVERAGE($C$6:C8)</f>
        <v>23.333333333333332</v>
      </c>
      <c r="G8" s="1">
        <f>AVERAGE(C10:$C$19)</f>
        <v>43</v>
      </c>
    </row>
    <row r="9" spans="1:22" x14ac:dyDescent="0.25">
      <c r="B9" s="1">
        <f t="shared" ref="B9:B19" si="1">B8+1</f>
        <v>4</v>
      </c>
      <c r="C9" s="1">
        <v>20</v>
      </c>
      <c r="E9" s="1">
        <f t="shared" si="0"/>
        <v>4</v>
      </c>
      <c r="F9" s="1">
        <f>AVERAGE($C$6:C10)</f>
        <v>22</v>
      </c>
      <c r="G9" s="1">
        <f>AVERAGE(C11:$C$19)</f>
        <v>45.555555555555557</v>
      </c>
    </row>
    <row r="10" spans="1:22" x14ac:dyDescent="0.25">
      <c r="B10" s="1">
        <f t="shared" si="1"/>
        <v>5</v>
      </c>
      <c r="C10" s="1">
        <v>20</v>
      </c>
      <c r="E10" s="1">
        <f t="shared" si="0"/>
        <v>5</v>
      </c>
      <c r="F10" s="1">
        <f>AVERAGE($C$6:C11)</f>
        <v>20</v>
      </c>
      <c r="G10" s="1">
        <f>AVERAGE(C12:$C$19)</f>
        <v>50</v>
      </c>
    </row>
    <row r="11" spans="1:22" x14ac:dyDescent="0.25">
      <c r="B11" s="1">
        <f t="shared" si="1"/>
        <v>6</v>
      </c>
      <c r="C11" s="1">
        <v>10</v>
      </c>
      <c r="E11" s="1">
        <f t="shared" si="0"/>
        <v>6</v>
      </c>
      <c r="F11" s="1">
        <f>AVERAGE($C$6:C12)</f>
        <v>24.285714285714285</v>
      </c>
      <c r="G11" s="1">
        <f>AVERAGE(C13:$C$19)</f>
        <v>50</v>
      </c>
    </row>
    <row r="12" spans="1:22" x14ac:dyDescent="0.25">
      <c r="B12" s="1">
        <f t="shared" si="1"/>
        <v>7</v>
      </c>
      <c r="C12" s="1">
        <v>50</v>
      </c>
      <c r="E12" s="1">
        <f t="shared" si="0"/>
        <v>7</v>
      </c>
      <c r="F12" s="1">
        <f>AVERAGE($C$6:C12)</f>
        <v>24.285714285714285</v>
      </c>
      <c r="G12" s="1">
        <f>AVERAGE(C14:$C$19)</f>
        <v>45.833333333333336</v>
      </c>
    </row>
    <row r="13" spans="1:22" x14ac:dyDescent="0.25">
      <c r="B13" s="1">
        <f t="shared" si="1"/>
        <v>8</v>
      </c>
      <c r="C13" s="1">
        <v>75</v>
      </c>
      <c r="E13" s="1">
        <f t="shared" si="0"/>
        <v>8</v>
      </c>
      <c r="F13" s="1">
        <f>AVERAGE($C$6:C14)</f>
        <v>35.444444444444443</v>
      </c>
      <c r="G13" s="1">
        <f>AVERAGE(C15:$C$19)</f>
        <v>40.200000000000003</v>
      </c>
    </row>
    <row r="14" spans="1:22" x14ac:dyDescent="0.25">
      <c r="B14" s="1">
        <f t="shared" si="1"/>
        <v>9</v>
      </c>
      <c r="C14" s="1">
        <v>74</v>
      </c>
      <c r="E14" s="1">
        <f t="shared" si="0"/>
        <v>9</v>
      </c>
      <c r="F14" s="1">
        <f>AVERAGE($C$6:C15)</f>
        <v>39.4</v>
      </c>
      <c r="G14" s="1">
        <f>AVERAGE(C16:$C$19)</f>
        <v>31.5</v>
      </c>
    </row>
    <row r="15" spans="1:22" x14ac:dyDescent="0.25">
      <c r="B15" s="1">
        <f t="shared" si="1"/>
        <v>10</v>
      </c>
      <c r="C15" s="1">
        <v>75</v>
      </c>
      <c r="E15" s="1">
        <f t="shared" si="0"/>
        <v>10</v>
      </c>
      <c r="F15" s="1">
        <f>AVERAGE($C$6:C16)</f>
        <v>42.272727272727273</v>
      </c>
      <c r="G15" s="1">
        <f>AVERAGE(C17:$C$19)</f>
        <v>18.333333333333332</v>
      </c>
    </row>
    <row r="16" spans="1:22" x14ac:dyDescent="0.25">
      <c r="B16" s="1">
        <f t="shared" si="1"/>
        <v>11</v>
      </c>
      <c r="C16" s="1">
        <v>71</v>
      </c>
      <c r="E16" s="1">
        <f t="shared" si="0"/>
        <v>11</v>
      </c>
      <c r="F16" s="1">
        <f>AVERAGE($C$6:C17)</f>
        <v>40.416666666666664</v>
      </c>
      <c r="G16" s="1">
        <f>AVERAGE(C18:$C$19)</f>
        <v>17.5</v>
      </c>
    </row>
    <row r="17" spans="1:18" x14ac:dyDescent="0.25">
      <c r="B17" s="1">
        <f t="shared" si="1"/>
        <v>12</v>
      </c>
      <c r="C17" s="1">
        <v>20</v>
      </c>
      <c r="E17" s="1">
        <f t="shared" si="0"/>
        <v>12</v>
      </c>
      <c r="F17" s="1">
        <f>AVERAGE($C$6:C18)</f>
        <v>38.07692307692308</v>
      </c>
      <c r="G17" s="1">
        <f>AVERAGE(C19:$C$19)</f>
        <v>25</v>
      </c>
    </row>
    <row r="18" spans="1:18" x14ac:dyDescent="0.25">
      <c r="B18" s="1">
        <f t="shared" si="1"/>
        <v>13</v>
      </c>
      <c r="C18" s="1">
        <v>10</v>
      </c>
      <c r="E18" s="1">
        <f t="shared" si="0"/>
        <v>13</v>
      </c>
      <c r="F18" s="1">
        <f>AVERAGE($C$6:C18)</f>
        <v>38.07692307692308</v>
      </c>
      <c r="G18" s="1">
        <f>AVERAGE(C$19:$C20)</f>
        <v>25</v>
      </c>
    </row>
    <row r="19" spans="1:18" x14ac:dyDescent="0.25">
      <c r="B19" s="1">
        <f t="shared" si="1"/>
        <v>14</v>
      </c>
      <c r="C19" s="1">
        <v>25</v>
      </c>
      <c r="E19" s="1">
        <f t="shared" si="0"/>
        <v>14</v>
      </c>
      <c r="F19" s="1">
        <f>AVERAGE($C$6:C19)</f>
        <v>37.142857142857146</v>
      </c>
      <c r="G19" s="1">
        <f>AVERAGE(C$19:$C21)</f>
        <v>25</v>
      </c>
    </row>
    <row r="22" spans="1:18" ht="19.7" x14ac:dyDescent="0.35">
      <c r="A22" s="20" t="s">
        <v>9</v>
      </c>
      <c r="B22" s="21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6"/>
    </row>
    <row r="23" spans="1:18" x14ac:dyDescent="0.25">
      <c r="A23" s="12" t="s">
        <v>5</v>
      </c>
      <c r="B23" s="17">
        <f>SUM(B44:B57)/COUNT(B44:B57)</f>
        <v>619.7162698412701</v>
      </c>
      <c r="C23" s="17">
        <f>SUM(C44:C57)/COUNT(C44:C57)</f>
        <v>597.86422668240846</v>
      </c>
      <c r="D23" s="17">
        <f>SUM(D44:D57)/COUNT(D44:D57)</f>
        <v>664.16666666666663</v>
      </c>
      <c r="E23" s="17">
        <f>SUM(E44:E57)/COUNT(E44:E57)</f>
        <v>538.80776014109347</v>
      </c>
      <c r="F23" s="17">
        <f>SUM(F44:F57)/COUNT(F44:F57)</f>
        <v>506.57142857142856</v>
      </c>
      <c r="G23" s="17">
        <f>SUM(G44:G57)/COUNT(G44:G57)</f>
        <v>407.30029154518951</v>
      </c>
      <c r="H23" s="17">
        <f>SUM(H44:H57)/COUNT(H44:H57)</f>
        <v>463.21116780045355</v>
      </c>
      <c r="I23" s="17">
        <f>SUM(I44:I57)/COUNT(I44:I57)</f>
        <v>590.06652557319217</v>
      </c>
      <c r="J23" s="17">
        <f>SUM(J44:J57)/COUNT(J44:J57)</f>
        <v>651.73500000000001</v>
      </c>
      <c r="K23" s="17">
        <f>SUM(K44:K57)/COUNT(K44:K57)</f>
        <v>662.52643316279705</v>
      </c>
      <c r="L23" s="17">
        <f>SUM(L44:L57)/COUNT(L44:L57)</f>
        <v>526.20188492063494</v>
      </c>
      <c r="M23" s="17">
        <f>SUM(M44:M57)/COUNT(M44:M57)</f>
        <v>568.25781910397302</v>
      </c>
      <c r="N23" s="17">
        <f>SUM(N44:N57)/COUNT(N44:N57)</f>
        <v>608.49450549450557</v>
      </c>
      <c r="O23" s="17">
        <f>SUM(O44:O57)/COUNT(O44:O57)</f>
        <v>619.83673469387759</v>
      </c>
      <c r="P23" s="7"/>
    </row>
    <row r="24" spans="1:18" x14ac:dyDescent="0.25">
      <c r="A24" s="18" t="s">
        <v>20</v>
      </c>
      <c r="B24" s="19">
        <f t="array" ref="B24:O24">TRANSPOSE(B6:B19)</f>
        <v>1</v>
      </c>
      <c r="C24" s="19">
        <v>2</v>
      </c>
      <c r="D24" s="19">
        <v>3</v>
      </c>
      <c r="E24" s="19">
        <v>4</v>
      </c>
      <c r="F24" s="19">
        <v>5</v>
      </c>
      <c r="G24" s="19">
        <v>6</v>
      </c>
      <c r="H24" s="19">
        <v>7</v>
      </c>
      <c r="I24" s="19">
        <v>8</v>
      </c>
      <c r="J24" s="19">
        <v>9</v>
      </c>
      <c r="K24" s="19">
        <v>10</v>
      </c>
      <c r="L24" s="19">
        <v>11</v>
      </c>
      <c r="M24" s="19">
        <v>12</v>
      </c>
      <c r="N24" s="19">
        <v>13</v>
      </c>
      <c r="O24" s="19">
        <v>14</v>
      </c>
      <c r="P24" s="9"/>
    </row>
    <row r="27" spans="1:18" x14ac:dyDescent="0.25">
      <c r="F27" s="10" t="s">
        <v>10</v>
      </c>
      <c r="G27" s="11"/>
      <c r="L27" s="10" t="s">
        <v>18</v>
      </c>
      <c r="M27" s="11"/>
    </row>
    <row r="28" spans="1:18" x14ac:dyDescent="0.25">
      <c r="F28" s="12" t="s">
        <v>1</v>
      </c>
      <c r="G28" s="13" t="s">
        <v>0</v>
      </c>
      <c r="L28" s="12" t="s">
        <v>1</v>
      </c>
      <c r="M28" s="13" t="s">
        <v>0</v>
      </c>
    </row>
    <row r="29" spans="1:18" x14ac:dyDescent="0.25">
      <c r="F29" s="6">
        <f>HLOOKUP(MIN(B23:O23),A23:O24,2,FALSE)</f>
        <v>6</v>
      </c>
      <c r="G29" s="7">
        <v>0</v>
      </c>
      <c r="L29" s="6">
        <f>E6</f>
        <v>1</v>
      </c>
      <c r="M29" s="7">
        <f>MIN($B$23:$O$23)</f>
        <v>407.30029154518951</v>
      </c>
    </row>
    <row r="30" spans="1:18" x14ac:dyDescent="0.25">
      <c r="A30"/>
      <c r="B30"/>
      <c r="F30" s="8">
        <f>$F$29</f>
        <v>6</v>
      </c>
      <c r="G30" s="9">
        <f>MAX(C6:C19)</f>
        <v>75</v>
      </c>
      <c r="L30" s="8">
        <f>E19</f>
        <v>14</v>
      </c>
      <c r="M30" s="9">
        <f>MIN($B$23:$O$23)</f>
        <v>407.30029154518951</v>
      </c>
      <c r="O30"/>
      <c r="P30"/>
      <c r="Q30"/>
      <c r="R30"/>
    </row>
    <row r="31" spans="1:18" x14ac:dyDescent="0.25">
      <c r="A31"/>
      <c r="B31"/>
      <c r="O31"/>
      <c r="P31"/>
      <c r="Q31"/>
      <c r="R31"/>
    </row>
    <row r="32" spans="1:18" x14ac:dyDescent="0.25">
      <c r="A32"/>
      <c r="B32"/>
      <c r="D32" s="22" t="s">
        <v>16</v>
      </c>
      <c r="E32" s="21">
        <f>F29</f>
        <v>6</v>
      </c>
      <c r="F32" s="21" t="str">
        <f>CONCATENATE("C",E32)</f>
        <v>C6</v>
      </c>
      <c r="G32" s="23" t="s">
        <v>14</v>
      </c>
      <c r="H32" s="16" t="str">
        <f>CONCATENATE(F32,":",F33)</f>
        <v>C6:C11</v>
      </c>
      <c r="J32" s="14" t="s">
        <v>17</v>
      </c>
      <c r="K32" s="21">
        <f>E33+1</f>
        <v>12</v>
      </c>
      <c r="L32" s="21" t="str">
        <f>CONCATENATE("C",K32)</f>
        <v>C12</v>
      </c>
      <c r="M32" s="23" t="s">
        <v>15</v>
      </c>
      <c r="N32" s="16" t="str">
        <f>CONCATENATE(L32,":",L33)</f>
        <v>C12:C19</v>
      </c>
      <c r="O32"/>
      <c r="P32"/>
      <c r="Q32"/>
      <c r="R32"/>
    </row>
    <row r="33" spans="1:18" x14ac:dyDescent="0.25">
      <c r="A33"/>
      <c r="B33"/>
      <c r="D33" s="6"/>
      <c r="E33" s="17">
        <f>$E$32+F29-1</f>
        <v>11</v>
      </c>
      <c r="F33" s="17" t="str">
        <f>CONCATENATE("C",E33)</f>
        <v>C11</v>
      </c>
      <c r="G33" s="24" t="s">
        <v>2</v>
      </c>
      <c r="H33" s="7">
        <f ca="1">AVERAGE(INDIRECT(H32))</f>
        <v>20</v>
      </c>
      <c r="J33" s="6"/>
      <c r="K33" s="17">
        <f>COUNT(B6:B19)-F29+K32-1</f>
        <v>19</v>
      </c>
      <c r="L33" s="17" t="str">
        <f>CONCATENATE("C",K33)</f>
        <v>C19</v>
      </c>
      <c r="M33" s="24" t="s">
        <v>3</v>
      </c>
      <c r="N33" s="7">
        <f ca="1">AVERAGE(INDIRECT(N32))</f>
        <v>50</v>
      </c>
      <c r="O33"/>
      <c r="P33"/>
      <c r="Q33"/>
      <c r="R33"/>
    </row>
    <row r="34" spans="1:18" x14ac:dyDescent="0.25">
      <c r="A34"/>
      <c r="B34"/>
      <c r="D34" s="6"/>
      <c r="E34" s="17"/>
      <c r="F34" s="17"/>
      <c r="G34" s="17"/>
      <c r="H34" s="7"/>
      <c r="J34" s="6"/>
      <c r="K34" s="17"/>
      <c r="L34" s="17"/>
      <c r="M34" s="17"/>
      <c r="N34" s="7"/>
      <c r="O34"/>
      <c r="P34"/>
      <c r="Q34"/>
      <c r="R34"/>
    </row>
    <row r="35" spans="1:18" x14ac:dyDescent="0.25">
      <c r="A35"/>
      <c r="B35"/>
      <c r="D35" s="6"/>
      <c r="E35" s="17"/>
      <c r="F35" s="17"/>
      <c r="G35" s="24" t="s">
        <v>1</v>
      </c>
      <c r="H35" s="13" t="s">
        <v>0</v>
      </c>
      <c r="J35" s="6"/>
      <c r="K35" s="17"/>
      <c r="L35" s="24" t="s">
        <v>1</v>
      </c>
      <c r="M35" s="24" t="s">
        <v>0</v>
      </c>
      <c r="N35" s="7"/>
      <c r="O35"/>
      <c r="P35"/>
      <c r="Q35"/>
      <c r="R35"/>
    </row>
    <row r="36" spans="1:18" x14ac:dyDescent="0.25">
      <c r="A36"/>
      <c r="B36"/>
      <c r="D36" s="6"/>
      <c r="E36" s="17"/>
      <c r="F36" s="17"/>
      <c r="G36" s="17">
        <v>0</v>
      </c>
      <c r="H36" s="7">
        <f ca="1">H33</f>
        <v>20</v>
      </c>
      <c r="J36" s="6"/>
      <c r="K36" s="17"/>
      <c r="L36" s="17">
        <f>G37</f>
        <v>6</v>
      </c>
      <c r="M36" s="17">
        <f ca="1">N33</f>
        <v>50</v>
      </c>
      <c r="N36" s="7"/>
      <c r="O36"/>
      <c r="P36"/>
      <c r="Q36"/>
      <c r="R36"/>
    </row>
    <row r="37" spans="1:18" x14ac:dyDescent="0.25">
      <c r="A37"/>
      <c r="B37"/>
      <c r="D37" s="8"/>
      <c r="E37" s="19"/>
      <c r="F37" s="19"/>
      <c r="G37" s="19">
        <f>F29</f>
        <v>6</v>
      </c>
      <c r="H37" s="9">
        <f ca="1">H33</f>
        <v>20</v>
      </c>
      <c r="J37" s="8"/>
      <c r="K37" s="19"/>
      <c r="L37" s="19">
        <f>B19</f>
        <v>14</v>
      </c>
      <c r="M37" s="19">
        <f ca="1">N33</f>
        <v>50</v>
      </c>
      <c r="N37" s="9"/>
      <c r="O37"/>
      <c r="P37"/>
      <c r="Q37"/>
      <c r="R37"/>
    </row>
    <row r="42" spans="1:18" x14ac:dyDescent="0.25">
      <c r="B42" s="1">
        <v>1</v>
      </c>
      <c r="C42" s="1">
        <f t="shared" ref="C42:O42" si="2">B42+1</f>
        <v>2</v>
      </c>
      <c r="D42" s="1">
        <f t="shared" si="2"/>
        <v>3</v>
      </c>
      <c r="E42" s="1">
        <f t="shared" si="2"/>
        <v>4</v>
      </c>
      <c r="F42" s="1">
        <f t="shared" si="2"/>
        <v>5</v>
      </c>
      <c r="G42" s="1">
        <f t="shared" si="2"/>
        <v>6</v>
      </c>
      <c r="H42" s="1">
        <f t="shared" si="2"/>
        <v>7</v>
      </c>
      <c r="I42" s="1">
        <f t="shared" si="2"/>
        <v>8</v>
      </c>
      <c r="J42" s="1">
        <f t="shared" si="2"/>
        <v>9</v>
      </c>
      <c r="K42" s="1">
        <f t="shared" si="2"/>
        <v>10</v>
      </c>
      <c r="L42" s="1">
        <f t="shared" si="2"/>
        <v>11</v>
      </c>
      <c r="M42" s="1">
        <f t="shared" si="2"/>
        <v>12</v>
      </c>
      <c r="N42" s="1">
        <f t="shared" si="2"/>
        <v>13</v>
      </c>
      <c r="O42" s="1">
        <f t="shared" si="2"/>
        <v>14</v>
      </c>
    </row>
    <row r="43" spans="1:18" ht="19.7" x14ac:dyDescent="0.35">
      <c r="B43" s="3" t="s">
        <v>8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8" x14ac:dyDescent="0.25">
      <c r="B44" s="2">
        <f>(C6-$F$6)^2</f>
        <v>25</v>
      </c>
      <c r="C44" s="2">
        <f>(C6-$F$7)^2</f>
        <v>25</v>
      </c>
      <c r="D44" s="2">
        <f>(E6-$F$8)^2</f>
        <v>498.77777777777771</v>
      </c>
      <c r="E44" s="2">
        <f>($C6-$F$9)^2</f>
        <v>64</v>
      </c>
      <c r="F44" s="2">
        <f>($C6-$F$10)^2</f>
        <v>100</v>
      </c>
      <c r="G44" s="2">
        <f>($C6-$F$11)^2</f>
        <v>32.653061224489811</v>
      </c>
      <c r="H44" s="2">
        <f>($C6-$F$12)^2</f>
        <v>32.653061224489811</v>
      </c>
      <c r="I44" s="2">
        <f>($C6-$F$13)^2</f>
        <v>29.641975308641957</v>
      </c>
      <c r="J44" s="2">
        <f>($C6-$F$14)^2</f>
        <v>88.359999999999971</v>
      </c>
      <c r="K44" s="2">
        <f>($C6-$F$15)^2</f>
        <v>150.61983471074382</v>
      </c>
      <c r="L44" s="2">
        <f>($C6-$F$16)^2</f>
        <v>108.5069444444444</v>
      </c>
      <c r="M44" s="2">
        <f>($C6-$F$17)^2</f>
        <v>65.236686390532597</v>
      </c>
      <c r="N44" s="2">
        <f>($C6-$F$18)^2</f>
        <v>65.236686390532597</v>
      </c>
      <c r="O44" s="2">
        <f>($C6-$F$19)^2</f>
        <v>51.020408163265351</v>
      </c>
    </row>
    <row r="45" spans="1:18" x14ac:dyDescent="0.25">
      <c r="B45" s="1">
        <f>(C7-$G$6)^2</f>
        <v>367.36111111111103</v>
      </c>
      <c r="C45" s="2">
        <f>(C7-$F$7)^2</f>
        <v>25</v>
      </c>
      <c r="D45" s="2">
        <f>(E7-$F$8)^2</f>
        <v>455.11111111111109</v>
      </c>
      <c r="E45" s="2">
        <f>($C7-$F$9)^2</f>
        <v>4</v>
      </c>
      <c r="F45" s="2">
        <f>($C7-$F$10)^2</f>
        <v>0</v>
      </c>
      <c r="G45" s="2">
        <f>($C7-$F$11)^2</f>
        <v>18.367346938775501</v>
      </c>
      <c r="H45" s="2">
        <f>($C7-$F$12)^2</f>
        <v>18.367346938775501</v>
      </c>
      <c r="I45" s="2">
        <f>($C7-$F$13)^2</f>
        <v>238.5308641975308</v>
      </c>
      <c r="J45" s="2">
        <f>($C7-$F$14)^2</f>
        <v>376.35999999999996</v>
      </c>
      <c r="K45" s="2">
        <f>($C7-$F$15)^2</f>
        <v>496.07438016528931</v>
      </c>
      <c r="L45" s="2">
        <f>($C7-$F$16)^2</f>
        <v>416.84027777777766</v>
      </c>
      <c r="M45" s="2">
        <f>($C7-$F$17)^2</f>
        <v>326.77514792899422</v>
      </c>
      <c r="N45" s="2">
        <f>($C7-$F$18)^2</f>
        <v>326.77514792899422</v>
      </c>
      <c r="O45" s="2">
        <f>($C7-$F$19)^2</f>
        <v>293.87755102040825</v>
      </c>
    </row>
    <row r="46" spans="1:18" x14ac:dyDescent="0.25">
      <c r="B46" s="1">
        <f>(C8-$G$6)^2</f>
        <v>367.36111111111103</v>
      </c>
      <c r="C46" s="1">
        <f>(C8-$G$7)^2</f>
        <v>437.19008264462798</v>
      </c>
      <c r="D46" s="2">
        <f>(E8-$F$8)^2</f>
        <v>413.4444444444444</v>
      </c>
      <c r="E46" s="2">
        <f>($C8-$F$9)^2</f>
        <v>4</v>
      </c>
      <c r="F46" s="2">
        <f>($C8-$F$10)^2</f>
        <v>0</v>
      </c>
      <c r="G46" s="2">
        <f>($C8-$F$11)^2</f>
        <v>18.367346938775501</v>
      </c>
      <c r="H46" s="2">
        <f>($C8-$F$12)^2</f>
        <v>18.367346938775501</v>
      </c>
      <c r="I46" s="2">
        <f>($C8-$F$13)^2</f>
        <v>238.5308641975308</v>
      </c>
      <c r="J46" s="2">
        <f>($C8-$F$14)^2</f>
        <v>376.35999999999996</v>
      </c>
      <c r="K46" s="2">
        <f>($C8-$F$15)^2</f>
        <v>496.07438016528931</v>
      </c>
      <c r="L46" s="2">
        <f>($C8-$F$16)^2</f>
        <v>416.84027777777766</v>
      </c>
      <c r="M46" s="2">
        <f>($C8-$F$17)^2</f>
        <v>326.77514792899422</v>
      </c>
      <c r="N46" s="2">
        <f>($C8-$F$18)^2</f>
        <v>326.77514792899422</v>
      </c>
      <c r="O46" s="2">
        <f>($C8-$F$19)^2</f>
        <v>293.87755102040825</v>
      </c>
    </row>
    <row r="47" spans="1:18" x14ac:dyDescent="0.25">
      <c r="B47" s="1">
        <f>(C9-$G$6)^2</f>
        <v>367.36111111111103</v>
      </c>
      <c r="C47" s="1">
        <f>(C9-$G$7)^2</f>
        <v>437.19008264462798</v>
      </c>
      <c r="D47" s="1">
        <f>($C9-$G$8)^2</f>
        <v>529</v>
      </c>
      <c r="E47" s="2">
        <f>($C9-$F$9)^2</f>
        <v>4</v>
      </c>
      <c r="F47" s="2">
        <f>($C9-$F$10)^2</f>
        <v>0</v>
      </c>
      <c r="G47" s="2">
        <f>($C9-$F$11)^2</f>
        <v>18.367346938775501</v>
      </c>
      <c r="H47" s="2">
        <f>($C9-$F$12)^2</f>
        <v>18.367346938775501</v>
      </c>
      <c r="I47" s="2">
        <f>($C9-$F$13)^2</f>
        <v>238.5308641975308</v>
      </c>
      <c r="J47" s="2">
        <f>($C9-$F$14)^2</f>
        <v>376.35999999999996</v>
      </c>
      <c r="K47" s="2">
        <f>($C9-$F$15)^2</f>
        <v>496.07438016528931</v>
      </c>
      <c r="L47" s="2">
        <f>($C9-$F$16)^2</f>
        <v>416.84027777777766</v>
      </c>
      <c r="M47" s="2">
        <f>($C9-$F$17)^2</f>
        <v>326.77514792899422</v>
      </c>
      <c r="N47" s="2">
        <f>($C9-$F$18)^2</f>
        <v>326.77514792899422</v>
      </c>
      <c r="O47" s="2">
        <f>($C9-$F$19)^2</f>
        <v>293.87755102040825</v>
      </c>
    </row>
    <row r="48" spans="1:18" x14ac:dyDescent="0.25">
      <c r="B48" s="1">
        <f>(C10-$G$6)^2</f>
        <v>367.36111111111103</v>
      </c>
      <c r="C48" s="1">
        <f>(C10-$G$7)^2</f>
        <v>437.19008264462798</v>
      </c>
      <c r="D48" s="1">
        <f>($C10-$G$8)^2</f>
        <v>529</v>
      </c>
      <c r="E48" s="1">
        <f>($C10-$G$9)^2</f>
        <v>653.08641975308649</v>
      </c>
      <c r="F48" s="2">
        <f>($C10-$F$10)^2</f>
        <v>0</v>
      </c>
      <c r="G48" s="2">
        <f>($C10-$F$11)^2</f>
        <v>18.367346938775501</v>
      </c>
      <c r="H48" s="2">
        <f>($C10-$F$12)^2</f>
        <v>18.367346938775501</v>
      </c>
      <c r="I48" s="2">
        <f>($C10-$F$13)^2</f>
        <v>238.5308641975308</v>
      </c>
      <c r="J48" s="2">
        <f>($C10-$F$14)^2</f>
        <v>376.35999999999996</v>
      </c>
      <c r="K48" s="2">
        <f>($C10-$F$15)^2</f>
        <v>496.07438016528931</v>
      </c>
      <c r="L48" s="2">
        <f>($C10-$F$16)^2</f>
        <v>416.84027777777766</v>
      </c>
      <c r="M48" s="2">
        <f>($C10-$F$17)^2</f>
        <v>326.77514792899422</v>
      </c>
      <c r="N48" s="2">
        <f>($C10-$F$18)^2</f>
        <v>326.77514792899422</v>
      </c>
      <c r="O48" s="2">
        <f>($C10-$F$19)^2</f>
        <v>293.87755102040825</v>
      </c>
    </row>
    <row r="49" spans="1:29" x14ac:dyDescent="0.25">
      <c r="A49"/>
      <c r="B49" s="1">
        <f>(C11-$G$6)^2</f>
        <v>850.69444444444434</v>
      </c>
      <c r="C49" s="1">
        <f>(C11-$G$7)^2</f>
        <v>955.37190082644611</v>
      </c>
      <c r="D49" s="1">
        <f>($C11-$G$8)^2</f>
        <v>1089</v>
      </c>
      <c r="E49" s="1">
        <f>($C11-$G$9)^2</f>
        <v>1264.1975308641977</v>
      </c>
      <c r="F49" s="1">
        <f>($C11-$G$10)^2</f>
        <v>1600</v>
      </c>
      <c r="G49" s="2">
        <f>($C11-$F$11)^2</f>
        <v>204.08163265306121</v>
      </c>
      <c r="H49" s="2">
        <f>($C11-$F$12)^2</f>
        <v>204.08163265306121</v>
      </c>
      <c r="I49" s="2">
        <f>($C11-$F$13)^2</f>
        <v>647.41975308641963</v>
      </c>
      <c r="J49" s="2">
        <f>($C11-$F$14)^2</f>
        <v>864.3599999999999</v>
      </c>
      <c r="K49" s="2">
        <f>($C11-$F$15)^2</f>
        <v>1041.5289256198348</v>
      </c>
      <c r="L49" s="2">
        <f>($C11-$F$16)^2</f>
        <v>925.17361111111097</v>
      </c>
      <c r="M49" s="2">
        <f>($C11-$F$17)^2</f>
        <v>788.31360946745576</v>
      </c>
      <c r="N49" s="2">
        <f>($C11-$F$18)^2</f>
        <v>788.31360946745576</v>
      </c>
      <c r="O49" s="2">
        <f>($C11-$F$19)^2</f>
        <v>736.73469387755119</v>
      </c>
      <c r="T49"/>
      <c r="U49"/>
      <c r="V49"/>
      <c r="W49"/>
      <c r="X49"/>
      <c r="Y49"/>
      <c r="Z49"/>
      <c r="AA49"/>
      <c r="AB49"/>
      <c r="AC49"/>
    </row>
    <row r="50" spans="1:29" x14ac:dyDescent="0.25">
      <c r="A50"/>
      <c r="B50" s="1">
        <f>(C12-$G$6)^2</f>
        <v>117.36111111111116</v>
      </c>
      <c r="C50" s="1">
        <f>(C12-$G$7)^2</f>
        <v>82.644628099173602</v>
      </c>
      <c r="D50" s="1">
        <f>($C12-$G$8)^2</f>
        <v>49</v>
      </c>
      <c r="E50" s="1">
        <f>($C12-$G$9)^2</f>
        <v>19.753086419753071</v>
      </c>
      <c r="F50" s="1">
        <f>($C12-$G$10)^2</f>
        <v>0</v>
      </c>
      <c r="G50" s="1">
        <f>($C12-$G$11)^2</f>
        <v>0</v>
      </c>
      <c r="H50" s="2">
        <f>($C12-$F$12)^2</f>
        <v>661.22448979591843</v>
      </c>
      <c r="I50" s="2">
        <f>($C12-$F$13)^2</f>
        <v>211.86419753086423</v>
      </c>
      <c r="J50" s="2">
        <f>($C12-$F$14)^2</f>
        <v>112.36000000000003</v>
      </c>
      <c r="K50" s="2">
        <f>($C12-$F$15)^2</f>
        <v>59.710743801652882</v>
      </c>
      <c r="L50" s="2">
        <f>($C12-$F$16)^2</f>
        <v>91.840277777777828</v>
      </c>
      <c r="M50" s="2">
        <f>($C12-$F$17)^2</f>
        <v>142.1597633136094</v>
      </c>
      <c r="N50" s="2">
        <f>($C12-$F$18)^2</f>
        <v>142.1597633136094</v>
      </c>
      <c r="O50" s="2">
        <f>($C12-$F$19)^2</f>
        <v>165.30612244897952</v>
      </c>
      <c r="T50"/>
      <c r="U50"/>
      <c r="V50"/>
      <c r="W50"/>
      <c r="X50"/>
      <c r="Y50"/>
      <c r="Z50"/>
      <c r="AA50"/>
      <c r="AB50"/>
      <c r="AC50"/>
    </row>
    <row r="51" spans="1:29" x14ac:dyDescent="0.25">
      <c r="A51"/>
      <c r="B51" s="1">
        <f>(C13-$G$6)^2</f>
        <v>1284.0277777777781</v>
      </c>
      <c r="C51" s="1">
        <f>(C13-$G$7)^2</f>
        <v>1162.1900826446283</v>
      </c>
      <c r="D51" s="1">
        <f>($C13-$G$8)^2</f>
        <v>1024</v>
      </c>
      <c r="E51" s="1">
        <f>($C13-$G$9)^2</f>
        <v>866.97530864197518</v>
      </c>
      <c r="F51" s="1">
        <f>($C13-$G$10)^2</f>
        <v>625</v>
      </c>
      <c r="G51" s="1">
        <f>($C13-$G$11)^2</f>
        <v>625</v>
      </c>
      <c r="H51" s="1">
        <f>($C13-$G$12)^2</f>
        <v>850.69444444444434</v>
      </c>
      <c r="I51" s="2">
        <f>($C13-$F$13)^2</f>
        <v>1564.641975308642</v>
      </c>
      <c r="J51" s="2">
        <f>($C13-$F$14)^2</f>
        <v>1267.3600000000001</v>
      </c>
      <c r="K51" s="2">
        <f>($C13-$F$15)^2</f>
        <v>1071.0743801652893</v>
      </c>
      <c r="L51" s="2">
        <f>($C13-$F$16)^2</f>
        <v>1196.0069444444446</v>
      </c>
      <c r="M51" s="2">
        <f>($C13-$F$17)^2</f>
        <v>1363.3136094674553</v>
      </c>
      <c r="N51" s="2">
        <f>($C13-$F$18)^2</f>
        <v>1363.3136094674553</v>
      </c>
      <c r="O51" s="2">
        <f>($C13-$F$19)^2</f>
        <v>1433.1632653061222</v>
      </c>
      <c r="T51"/>
      <c r="U51"/>
      <c r="V51"/>
      <c r="W51"/>
      <c r="X51"/>
      <c r="Y51"/>
      <c r="Z51"/>
      <c r="AA51"/>
      <c r="AB51"/>
      <c r="AC51"/>
    </row>
    <row r="52" spans="1:29" x14ac:dyDescent="0.25">
      <c r="A52"/>
      <c r="B52" s="1">
        <f>(C14-$G$6)^2</f>
        <v>1213.3611111111113</v>
      </c>
      <c r="C52" s="1">
        <f>(C14-$G$7)^2</f>
        <v>1095.0082644628101</v>
      </c>
      <c r="D52" s="1">
        <f>($C14-$G$8)^2</f>
        <v>961</v>
      </c>
      <c r="E52" s="1">
        <f>($C14-$G$9)^2</f>
        <v>809.08641975308637</v>
      </c>
      <c r="F52" s="1">
        <f>($C14-$G$10)^2</f>
        <v>576</v>
      </c>
      <c r="G52" s="1">
        <f>($C14-$G$11)^2</f>
        <v>576</v>
      </c>
      <c r="H52" s="1">
        <f>($C14-$G$12)^2</f>
        <v>793.36111111111097</v>
      </c>
      <c r="I52" s="1">
        <f>($C14-$G$13)^2</f>
        <v>1142.4399999999998</v>
      </c>
      <c r="J52" s="2">
        <f>($C14-$F$14)^2</f>
        <v>1197.1600000000001</v>
      </c>
      <c r="K52" s="2">
        <f>($C14-$F$15)^2</f>
        <v>1006.6198347107438</v>
      </c>
      <c r="L52" s="2">
        <f>($C14-$F$16)^2</f>
        <v>1127.8402777777778</v>
      </c>
      <c r="M52" s="2">
        <f>($C14-$F$17)^2</f>
        <v>1290.4674556213015</v>
      </c>
      <c r="N52" s="2">
        <f>($C14-$F$18)^2</f>
        <v>1290.4674556213015</v>
      </c>
      <c r="O52" s="2">
        <f>($C14-$F$19)^2</f>
        <v>1358.4489795918364</v>
      </c>
      <c r="T52"/>
      <c r="U52"/>
      <c r="V52"/>
      <c r="W52"/>
      <c r="X52"/>
      <c r="Y52"/>
      <c r="Z52"/>
      <c r="AA52"/>
      <c r="AB52"/>
      <c r="AC52"/>
    </row>
    <row r="53" spans="1:29" x14ac:dyDescent="0.25">
      <c r="A53"/>
      <c r="B53" s="1">
        <f>(C15-$G$6)^2</f>
        <v>1284.0277777777781</v>
      </c>
      <c r="C53" s="1">
        <f>(C15-$G$7)^2</f>
        <v>1162.1900826446283</v>
      </c>
      <c r="D53" s="1">
        <f>($C15-$G$8)^2</f>
        <v>1024</v>
      </c>
      <c r="E53" s="1">
        <f>($C15-$G$9)^2</f>
        <v>866.97530864197518</v>
      </c>
      <c r="F53" s="1">
        <f>($C15-$G$10)^2</f>
        <v>625</v>
      </c>
      <c r="G53" s="1">
        <f>($C15-$G$11)^2</f>
        <v>625</v>
      </c>
      <c r="H53" s="1">
        <f>($C15-$G$12)^2</f>
        <v>850.69444444444434</v>
      </c>
      <c r="I53" s="1">
        <f>($C15-$G$13)^2</f>
        <v>1211.0399999999997</v>
      </c>
      <c r="J53" s="1">
        <f>($C15-$G$14)^2</f>
        <v>1892.25</v>
      </c>
      <c r="K53" s="2">
        <f>($C15-$F$15)^2</f>
        <v>1071.0743801652893</v>
      </c>
      <c r="L53" s="2">
        <f>($C15-$F$16)^2</f>
        <v>1196.0069444444446</v>
      </c>
      <c r="M53" s="2">
        <f>($C15-$F$17)^2</f>
        <v>1363.3136094674553</v>
      </c>
      <c r="N53" s="2">
        <f>($C15-$F$18)^2</f>
        <v>1363.3136094674553</v>
      </c>
      <c r="O53" s="2">
        <f>($C15-$F$19)^2</f>
        <v>1433.1632653061222</v>
      </c>
      <c r="T53"/>
      <c r="U53"/>
      <c r="V53"/>
      <c r="W53"/>
      <c r="X53"/>
      <c r="Y53"/>
      <c r="Z53"/>
      <c r="AA53"/>
      <c r="AB53"/>
      <c r="AC53"/>
    </row>
    <row r="54" spans="1:29" x14ac:dyDescent="0.25">
      <c r="A54"/>
      <c r="B54" s="1">
        <f>(C16-$G$6)^2</f>
        <v>1013.3611111111113</v>
      </c>
      <c r="C54" s="1">
        <f>(C16-$G$7)^2</f>
        <v>905.46280991735557</v>
      </c>
      <c r="D54" s="1">
        <f>($C16-$G$8)^2</f>
        <v>784</v>
      </c>
      <c r="E54" s="1">
        <f>($C16-$G$9)^2</f>
        <v>647.41975308641963</v>
      </c>
      <c r="F54" s="1">
        <f>($C16-$G$10)^2</f>
        <v>441</v>
      </c>
      <c r="G54" s="1">
        <f>($C16-$G$11)^2</f>
        <v>441</v>
      </c>
      <c r="H54" s="1">
        <f>($C16-$G$12)^2</f>
        <v>633.36111111111097</v>
      </c>
      <c r="I54" s="1">
        <f>($C16-$G$13)^2</f>
        <v>948.63999999999987</v>
      </c>
      <c r="J54" s="1">
        <f>($C16-$G$14)^2</f>
        <v>1560.25</v>
      </c>
      <c r="K54" s="1">
        <f>($C16-$G$15)^2</f>
        <v>2773.7777777777783</v>
      </c>
      <c r="L54" s="2">
        <f>($C16-$F$16)^2</f>
        <v>935.34027777777794</v>
      </c>
      <c r="M54" s="2">
        <f>($C16-$F$17)^2</f>
        <v>1083.9289940828401</v>
      </c>
      <c r="N54" s="2">
        <f>($C16-$F$18)^2</f>
        <v>1083.9289940828401</v>
      </c>
      <c r="O54" s="2">
        <f>($C16-$F$19)^2</f>
        <v>1146.3061224489793</v>
      </c>
      <c r="T54"/>
      <c r="U54"/>
      <c r="V54"/>
      <c r="W54"/>
      <c r="X54"/>
      <c r="Y54"/>
      <c r="Z54"/>
      <c r="AA54"/>
      <c r="AB54"/>
      <c r="AC54"/>
    </row>
    <row r="55" spans="1:29" x14ac:dyDescent="0.25">
      <c r="A55"/>
      <c r="B55" s="1">
        <f>(C17-$G$6)^2</f>
        <v>367.36111111111103</v>
      </c>
      <c r="C55" s="1">
        <f>(C17-$G$7)^2</f>
        <v>437.19008264462798</v>
      </c>
      <c r="D55" s="1">
        <f>($C17-$G$8)^2</f>
        <v>529</v>
      </c>
      <c r="E55" s="1">
        <f>($C17-$G$9)^2</f>
        <v>653.08641975308649</v>
      </c>
      <c r="F55" s="1">
        <f>($C17-$G$10)^2</f>
        <v>900</v>
      </c>
      <c r="G55" s="1">
        <f>($C17-$G$11)^2</f>
        <v>900</v>
      </c>
      <c r="H55" s="1">
        <f>($C17-$G$12)^2</f>
        <v>667.3611111111112</v>
      </c>
      <c r="I55" s="1">
        <f>($C17-$G$13)^2</f>
        <v>408.04000000000013</v>
      </c>
      <c r="J55" s="1">
        <f>($C17-$G$14)^2</f>
        <v>132.25</v>
      </c>
      <c r="K55" s="1">
        <f>($C17-$G$15)^2</f>
        <v>2.7777777777777817</v>
      </c>
      <c r="L55" s="1">
        <f>($C17-$G$16)^2</f>
        <v>6.25</v>
      </c>
      <c r="M55" s="2">
        <f>($C17-$F$17)^2</f>
        <v>326.77514792899422</v>
      </c>
      <c r="N55" s="2">
        <f>($C17-$F$18)^2</f>
        <v>326.77514792899422</v>
      </c>
      <c r="O55" s="2">
        <f>($C17-$F$19)^2</f>
        <v>293.87755102040825</v>
      </c>
      <c r="T55"/>
      <c r="U55"/>
      <c r="V55"/>
      <c r="W55"/>
      <c r="X55"/>
      <c r="Y55"/>
      <c r="Z55"/>
      <c r="AA55"/>
      <c r="AB55"/>
      <c r="AC55"/>
    </row>
    <row r="56" spans="1:29" x14ac:dyDescent="0.25">
      <c r="A56"/>
      <c r="B56" s="1">
        <f>(C18-$G$6)^2</f>
        <v>850.69444444444434</v>
      </c>
      <c r="C56" s="1">
        <f>(C18-$G$7)^2</f>
        <v>955.37190082644611</v>
      </c>
      <c r="D56" s="1">
        <f>($C18-$G$8)^2</f>
        <v>1089</v>
      </c>
      <c r="E56" s="1">
        <f>($C18-$G$9)^2</f>
        <v>1264.1975308641977</v>
      </c>
      <c r="F56" s="1">
        <f>($C18-$G$10)^2</f>
        <v>1600</v>
      </c>
      <c r="G56" s="1">
        <f>($C18-$G$11)^2</f>
        <v>1600</v>
      </c>
      <c r="H56" s="1">
        <f>($C18-$G$12)^2</f>
        <v>1284.0277777777781</v>
      </c>
      <c r="I56" s="1">
        <f>($C18-$G$13)^2</f>
        <v>912.04000000000019</v>
      </c>
      <c r="J56" s="1">
        <f>($C18-$G$14)^2</f>
        <v>462.25</v>
      </c>
      <c r="K56" s="1">
        <f>($C18-$G$15)^2</f>
        <v>69.444444444444429</v>
      </c>
      <c r="L56" s="1">
        <f>($C18-$G$16)^2</f>
        <v>56.25</v>
      </c>
      <c r="M56" s="1">
        <f>($C18-$G$17)^2</f>
        <v>225</v>
      </c>
      <c r="N56" s="2">
        <f>($C18-$F$18)^2</f>
        <v>788.31360946745576</v>
      </c>
      <c r="O56" s="2">
        <f>($C18-$F$19)^2</f>
        <v>736.73469387755119</v>
      </c>
      <c r="T56"/>
      <c r="U56"/>
      <c r="V56"/>
      <c r="W56"/>
      <c r="X56"/>
      <c r="Y56"/>
      <c r="Z56"/>
      <c r="AA56"/>
      <c r="AB56"/>
      <c r="AC56"/>
    </row>
    <row r="57" spans="1:29" x14ac:dyDescent="0.25">
      <c r="A57"/>
      <c r="B57" s="1">
        <f>(C19-$G$6)^2</f>
        <v>200.69444444444437</v>
      </c>
      <c r="C57" s="1">
        <f>(C19-$G$7)^2</f>
        <v>253.09917355371891</v>
      </c>
      <c r="D57" s="1">
        <f>($C19-$G$8)^2</f>
        <v>324</v>
      </c>
      <c r="E57" s="1">
        <f>($C19-$G$9)^2</f>
        <v>422.53086419753095</v>
      </c>
      <c r="F57" s="1">
        <f>($C19-$G$10)^2</f>
        <v>625</v>
      </c>
      <c r="G57" s="1">
        <f>($C19-$G$11)^2</f>
        <v>625</v>
      </c>
      <c r="H57" s="1">
        <f>($C19-$G$12)^2</f>
        <v>434.02777777777789</v>
      </c>
      <c r="I57" s="1">
        <f>($C19-$G$13)^2</f>
        <v>231.04000000000008</v>
      </c>
      <c r="J57" s="1">
        <f>($C19-$G$14)^2</f>
        <v>42.25</v>
      </c>
      <c r="K57" s="1">
        <f>($C19-$G$15)^2</f>
        <v>44.444444444444457</v>
      </c>
      <c r="L57" s="1">
        <f>($C19-$G$16)^2</f>
        <v>56.25</v>
      </c>
      <c r="M57" s="1">
        <f>($C19-$G$18)^2</f>
        <v>0</v>
      </c>
      <c r="N57" s="1">
        <f>($C19-$G$19)^2</f>
        <v>0</v>
      </c>
      <c r="O57" s="2">
        <f>($C19-$F$19)^2</f>
        <v>147.4489795918368</v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</row>
    <row r="58" spans="1:29" x14ac:dyDescent="0.25">
      <c r="A58"/>
      <c r="B58"/>
      <c r="C58"/>
      <c r="R58"/>
      <c r="S58"/>
      <c r="T58"/>
      <c r="U58"/>
      <c r="V58"/>
      <c r="W58"/>
      <c r="X58"/>
      <c r="Y58"/>
      <c r="Z58"/>
      <c r="AA58"/>
      <c r="AB58"/>
      <c r="AC58"/>
    </row>
    <row r="59" spans="1:29" x14ac:dyDescent="0.25">
      <c r="A59"/>
      <c r="B59"/>
      <c r="C59"/>
      <c r="R59"/>
      <c r="S59"/>
      <c r="T59"/>
      <c r="U59"/>
      <c r="V59"/>
      <c r="W59"/>
      <c r="X59"/>
      <c r="Y59"/>
      <c r="Z59"/>
      <c r="AA59"/>
      <c r="AB59"/>
      <c r="AC59"/>
    </row>
    <row r="60" spans="1:29" x14ac:dyDescent="0.25">
      <c r="A60"/>
      <c r="B60"/>
      <c r="C60"/>
      <c r="R60"/>
      <c r="S60"/>
      <c r="T60"/>
      <c r="U60"/>
      <c r="V60"/>
      <c r="W60"/>
      <c r="X60"/>
      <c r="Y60"/>
      <c r="Z60"/>
      <c r="AA60"/>
      <c r="AB60"/>
      <c r="AC60"/>
    </row>
    <row r="61" spans="1:29" x14ac:dyDescent="0.25">
      <c r="A61"/>
      <c r="B61"/>
      <c r="C61"/>
      <c r="R61"/>
      <c r="S61"/>
      <c r="T61"/>
      <c r="U61"/>
      <c r="V61"/>
      <c r="W61"/>
      <c r="X61"/>
      <c r="Y61"/>
      <c r="Z61"/>
      <c r="AA61"/>
      <c r="AB61"/>
      <c r="AC61"/>
    </row>
    <row r="62" spans="1:29" x14ac:dyDescent="0.25">
      <c r="A62"/>
      <c r="B62"/>
      <c r="C62"/>
      <c r="R62"/>
      <c r="S62"/>
      <c r="T62"/>
      <c r="U62"/>
      <c r="V62"/>
      <c r="W62"/>
      <c r="X62"/>
      <c r="Y62"/>
      <c r="Z62"/>
      <c r="AA62"/>
      <c r="AB62"/>
      <c r="AC62"/>
    </row>
    <row r="63" spans="1:29" x14ac:dyDescent="0.25">
      <c r="A63"/>
      <c r="B63"/>
      <c r="C63"/>
      <c r="R63"/>
      <c r="S63"/>
      <c r="T63"/>
      <c r="U63"/>
      <c r="V63"/>
      <c r="W63"/>
      <c r="X63"/>
      <c r="Y63"/>
      <c r="Z63"/>
      <c r="AA63"/>
      <c r="AB63"/>
      <c r="AC63"/>
    </row>
    <row r="64" spans="1:29" x14ac:dyDescent="0.25">
      <c r="A64"/>
      <c r="B64"/>
      <c r="C64"/>
      <c r="R64"/>
      <c r="S64"/>
      <c r="T64"/>
      <c r="U64"/>
      <c r="V64"/>
      <c r="W64"/>
      <c r="X64"/>
      <c r="Y64"/>
      <c r="Z64"/>
      <c r="AA64"/>
      <c r="AB64"/>
      <c r="AC64"/>
    </row>
    <row r="65" spans="1:29" x14ac:dyDescent="0.25">
      <c r="A65"/>
      <c r="B65"/>
      <c r="C65"/>
      <c r="R65"/>
      <c r="S65"/>
      <c r="T65"/>
      <c r="U65"/>
      <c r="V65"/>
      <c r="W65"/>
      <c r="X65"/>
      <c r="Y65"/>
      <c r="Z65"/>
      <c r="AA65"/>
      <c r="AB65"/>
      <c r="AC65"/>
    </row>
    <row r="66" spans="1:29" x14ac:dyDescent="0.25">
      <c r="A66"/>
      <c r="B66"/>
      <c r="C66"/>
      <c r="R66"/>
      <c r="S66"/>
      <c r="T66"/>
      <c r="U66"/>
      <c r="V66"/>
      <c r="W66"/>
      <c r="X66"/>
      <c r="Y66"/>
      <c r="Z66"/>
      <c r="AA66"/>
      <c r="AB66"/>
      <c r="AC66"/>
    </row>
    <row r="67" spans="1:29" x14ac:dyDescent="0.25">
      <c r="A67"/>
      <c r="B67"/>
      <c r="C67"/>
      <c r="R67"/>
      <c r="S67"/>
      <c r="T67"/>
      <c r="U67"/>
      <c r="V67"/>
      <c r="W67"/>
      <c r="X67"/>
      <c r="Y67"/>
      <c r="Z67"/>
      <c r="AA67"/>
      <c r="AB67"/>
      <c r="AC67"/>
    </row>
    <row r="68" spans="1:29" x14ac:dyDescent="0.25">
      <c r="A68"/>
      <c r="B68"/>
      <c r="C68"/>
      <c r="R68"/>
      <c r="S68"/>
      <c r="T68"/>
      <c r="U68"/>
      <c r="V68"/>
      <c r="W68"/>
      <c r="X68"/>
      <c r="Y68"/>
      <c r="Z68"/>
      <c r="AA68"/>
      <c r="AB68"/>
      <c r="AC68"/>
    </row>
    <row r="69" spans="1:29" x14ac:dyDescent="0.25">
      <c r="A69"/>
      <c r="B69"/>
      <c r="C69"/>
      <c r="R69"/>
      <c r="S69"/>
      <c r="T69"/>
      <c r="U69"/>
      <c r="V69"/>
      <c r="W69"/>
      <c r="X69"/>
      <c r="Y69"/>
      <c r="Z69"/>
      <c r="AA69"/>
      <c r="AB69"/>
      <c r="AC69"/>
    </row>
    <row r="70" spans="1:29" x14ac:dyDescent="0.25">
      <c r="A70"/>
      <c r="B70"/>
      <c r="C70"/>
      <c r="R70"/>
      <c r="S70"/>
      <c r="T70"/>
      <c r="U70"/>
      <c r="V70"/>
      <c r="W70"/>
      <c r="X70"/>
      <c r="Y70"/>
      <c r="Z70"/>
      <c r="AA70"/>
      <c r="AB70"/>
      <c r="AC70"/>
    </row>
    <row r="71" spans="1:29" x14ac:dyDescent="0.25">
      <c r="A71"/>
      <c r="B71"/>
      <c r="C71"/>
      <c r="R71"/>
      <c r="S71"/>
      <c r="T71"/>
      <c r="U71"/>
      <c r="V71"/>
      <c r="W71"/>
      <c r="X71"/>
      <c r="Y71"/>
      <c r="Z71"/>
      <c r="AA71"/>
      <c r="AB71"/>
      <c r="AC71"/>
    </row>
    <row r="72" spans="1:29" x14ac:dyDescent="0.25">
      <c r="A72"/>
      <c r="B72"/>
      <c r="C72"/>
      <c r="R72"/>
      <c r="S72"/>
      <c r="T72"/>
      <c r="U72"/>
      <c r="V72"/>
      <c r="W72"/>
      <c r="X72"/>
      <c r="Y72"/>
      <c r="Z72"/>
      <c r="AA72"/>
      <c r="AB72"/>
      <c r="AC72"/>
    </row>
    <row r="73" spans="1:29" x14ac:dyDescent="0.25">
      <c r="A73"/>
      <c r="B73"/>
      <c r="C73"/>
      <c r="R73"/>
      <c r="S73"/>
      <c r="T73"/>
      <c r="U73"/>
      <c r="V73"/>
      <c r="W73"/>
      <c r="X73"/>
      <c r="Y73"/>
      <c r="Z73"/>
      <c r="AA73"/>
      <c r="AB73"/>
      <c r="AC73"/>
    </row>
    <row r="74" spans="1:29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</row>
    <row r="75" spans="1:29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</row>
    <row r="76" spans="1:29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</row>
    <row r="77" spans="1:29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</row>
    <row r="78" spans="1:29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</row>
    <row r="79" spans="1:29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</row>
    <row r="80" spans="1:29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</row>
    <row r="81" spans="1:29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</row>
    <row r="82" spans="1:29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</row>
    <row r="83" spans="1:29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</row>
    <row r="84" spans="1:29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</row>
    <row r="85" spans="1:29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</row>
    <row r="86" spans="1:29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</row>
    <row r="87" spans="1:29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</row>
    <row r="88" spans="1:29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</row>
    <row r="89" spans="1:29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</row>
    <row r="90" spans="1:29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</row>
    <row r="91" spans="1:29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</row>
    <row r="92" spans="1:29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</row>
  </sheetData>
  <conditionalFormatting sqref="B23:O23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{C0886F83-8986-4EDE-B00C-420AAD5A5B51}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0886F83-8986-4EDE-B00C-420AAD5A5B5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B23:O23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4A23-05C1-4943-AC74-424844BD79C9}">
  <dimension ref="A1:AC92"/>
  <sheetViews>
    <sheetView showGridLines="0" topLeftCell="A22" zoomScale="85" zoomScaleNormal="85" workbookViewId="0">
      <selection activeCell="B6" sqref="B6"/>
    </sheetView>
  </sheetViews>
  <sheetFormatPr defaultRowHeight="14.3" x14ac:dyDescent="0.25"/>
  <cols>
    <col min="1" max="1" width="9" style="1"/>
    <col min="2" max="5" width="7.5" style="1" customWidth="1"/>
    <col min="6" max="6" width="13.875" style="1" customWidth="1"/>
    <col min="7" max="17" width="7.5" style="1" customWidth="1"/>
    <col min="18" max="16384" width="9" style="1"/>
  </cols>
  <sheetData>
    <row r="1" spans="1:22" ht="19.7" x14ac:dyDescent="0.35">
      <c r="C1" s="3" t="s">
        <v>11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25">
      <c r="A2" s="1" t="s">
        <v>12</v>
      </c>
    </row>
    <row r="4" spans="1:22" x14ac:dyDescent="0.25">
      <c r="F4" s="1" t="s">
        <v>4</v>
      </c>
    </row>
    <row r="5" spans="1:22" x14ac:dyDescent="0.25">
      <c r="B5" s="1" t="s">
        <v>13</v>
      </c>
      <c r="C5" s="1" t="s">
        <v>0</v>
      </c>
      <c r="E5" s="1" t="s">
        <v>7</v>
      </c>
      <c r="F5" s="1" t="s">
        <v>2</v>
      </c>
      <c r="G5" s="1" t="s">
        <v>3</v>
      </c>
    </row>
    <row r="6" spans="1:22" x14ac:dyDescent="0.25">
      <c r="B6" s="1">
        <f t="shared" ref="B6:B19" ca="1" si="0">RANDBETWEEN(1,20)</f>
        <v>19</v>
      </c>
      <c r="C6" s="1">
        <v>10</v>
      </c>
      <c r="E6" s="1">
        <v>1</v>
      </c>
      <c r="F6" s="1">
        <f>AVERAGE($C$6:C7)</f>
        <v>10</v>
      </c>
      <c r="G6" s="1">
        <f>AVERAGE(C8:$C$19)</f>
        <v>57.416666666666664</v>
      </c>
    </row>
    <row r="7" spans="1:22" x14ac:dyDescent="0.25">
      <c r="B7" s="1">
        <f t="shared" ca="1" si="0"/>
        <v>1</v>
      </c>
      <c r="C7" s="1">
        <v>10</v>
      </c>
      <c r="E7" s="1">
        <f>E6+1</f>
        <v>2</v>
      </c>
      <c r="F7" s="1">
        <f>AVERAGE($C$6:C7)</f>
        <v>10</v>
      </c>
      <c r="G7" s="1">
        <f>AVERAGE(C9:$C$19)</f>
        <v>59.909090909090907</v>
      </c>
    </row>
    <row r="8" spans="1:22" x14ac:dyDescent="0.25">
      <c r="B8" s="1">
        <f t="shared" ca="1" si="0"/>
        <v>12</v>
      </c>
      <c r="C8" s="1">
        <v>30</v>
      </c>
      <c r="E8" s="1">
        <f t="shared" ref="E8:E19" si="1">E7+1</f>
        <v>3</v>
      </c>
      <c r="F8" s="1">
        <f>AVERAGE($C$6:C8)</f>
        <v>16.666666666666668</v>
      </c>
      <c r="G8" s="1">
        <f>AVERAGE(C10:$C$19)</f>
        <v>62.9</v>
      </c>
    </row>
    <row r="9" spans="1:22" x14ac:dyDescent="0.25">
      <c r="B9" s="1">
        <f t="shared" ca="1" si="0"/>
        <v>8</v>
      </c>
      <c r="C9" s="1">
        <v>30</v>
      </c>
      <c r="E9" s="1">
        <f t="shared" si="1"/>
        <v>4</v>
      </c>
      <c r="F9" s="1">
        <f>AVERAGE($C$6:C10)</f>
        <v>35.6</v>
      </c>
      <c r="G9" s="1">
        <f>AVERAGE(C11:$C$19)</f>
        <v>59</v>
      </c>
    </row>
    <row r="10" spans="1:22" x14ac:dyDescent="0.25">
      <c r="B10" s="1">
        <f t="shared" ca="1" si="0"/>
        <v>17</v>
      </c>
      <c r="C10" s="1">
        <v>98</v>
      </c>
      <c r="E10" s="1">
        <f t="shared" si="1"/>
        <v>5</v>
      </c>
      <c r="F10" s="1">
        <f>AVERAGE($C$6:C11)</f>
        <v>45.833333333333336</v>
      </c>
      <c r="G10" s="1">
        <f>AVERAGE(C12:$C$19)</f>
        <v>54.25</v>
      </c>
    </row>
    <row r="11" spans="1:22" x14ac:dyDescent="0.25">
      <c r="B11" s="1">
        <f t="shared" ca="1" si="0"/>
        <v>4</v>
      </c>
      <c r="C11" s="1">
        <v>97</v>
      </c>
      <c r="E11" s="1">
        <f t="shared" si="1"/>
        <v>6</v>
      </c>
      <c r="F11" s="1">
        <f>AVERAGE($C$6:C12)</f>
        <v>53.428571428571431</v>
      </c>
      <c r="G11" s="1">
        <f>AVERAGE(C13:$C$19)</f>
        <v>47.857142857142854</v>
      </c>
    </row>
    <row r="12" spans="1:22" x14ac:dyDescent="0.25">
      <c r="B12" s="1">
        <f t="shared" ca="1" si="0"/>
        <v>1</v>
      </c>
      <c r="C12" s="1">
        <v>99</v>
      </c>
      <c r="E12" s="1">
        <f t="shared" si="1"/>
        <v>7</v>
      </c>
      <c r="F12" s="1">
        <f>AVERAGE($C$6:C12)</f>
        <v>53.428571428571431</v>
      </c>
      <c r="G12" s="1">
        <f>AVERAGE(C14:$C$19)</f>
        <v>43.333333333333336</v>
      </c>
    </row>
    <row r="13" spans="1:22" x14ac:dyDescent="0.25">
      <c r="B13" s="1">
        <f t="shared" ca="1" si="0"/>
        <v>14</v>
      </c>
      <c r="C13" s="1">
        <v>75</v>
      </c>
      <c r="E13" s="1">
        <f t="shared" si="1"/>
        <v>8</v>
      </c>
      <c r="F13" s="1">
        <f>AVERAGE($C$6:C14)</f>
        <v>58.111111111111114</v>
      </c>
      <c r="G13" s="1">
        <f>AVERAGE(C15:$C$19)</f>
        <v>37.200000000000003</v>
      </c>
    </row>
    <row r="14" spans="1:22" x14ac:dyDescent="0.25">
      <c r="B14" s="1">
        <f t="shared" ca="1" si="0"/>
        <v>7</v>
      </c>
      <c r="C14" s="1">
        <v>74</v>
      </c>
      <c r="E14" s="1">
        <f t="shared" si="1"/>
        <v>9</v>
      </c>
      <c r="F14" s="1">
        <f>AVERAGE($C$6:C15)</f>
        <v>59.8</v>
      </c>
      <c r="G14" s="1">
        <f>AVERAGE(C16:$C$19)</f>
        <v>27.75</v>
      </c>
    </row>
    <row r="15" spans="1:22" x14ac:dyDescent="0.25">
      <c r="B15" s="1">
        <f t="shared" ca="1" si="0"/>
        <v>17</v>
      </c>
      <c r="C15" s="1">
        <v>75</v>
      </c>
      <c r="E15" s="1">
        <f t="shared" si="1"/>
        <v>10</v>
      </c>
      <c r="F15" s="1">
        <f>AVERAGE($C$6:C16)</f>
        <v>60.81818181818182</v>
      </c>
      <c r="G15" s="1">
        <f>AVERAGE(C17:$C$19)</f>
        <v>13.333333333333334</v>
      </c>
    </row>
    <row r="16" spans="1:22" x14ac:dyDescent="0.25">
      <c r="B16" s="1">
        <f t="shared" ca="1" si="0"/>
        <v>7</v>
      </c>
      <c r="C16" s="1">
        <v>71</v>
      </c>
      <c r="E16" s="1">
        <f t="shared" si="1"/>
        <v>11</v>
      </c>
      <c r="F16" s="1">
        <f>AVERAGE($C$6:C17)</f>
        <v>57.416666666666664</v>
      </c>
      <c r="G16" s="1">
        <f>AVERAGE(C18:$C$19)</f>
        <v>10</v>
      </c>
    </row>
    <row r="17" spans="2:16" x14ac:dyDescent="0.25">
      <c r="B17" s="1">
        <f t="shared" ca="1" si="0"/>
        <v>7</v>
      </c>
      <c r="C17" s="1">
        <v>20</v>
      </c>
      <c r="E17" s="1">
        <f t="shared" si="1"/>
        <v>12</v>
      </c>
      <c r="F17" s="1">
        <f>AVERAGE($C$6:C18)</f>
        <v>53.769230769230766</v>
      </c>
      <c r="G17" s="1">
        <f>AVERAGE(C19:$C$19)</f>
        <v>10</v>
      </c>
    </row>
    <row r="18" spans="2:16" x14ac:dyDescent="0.25">
      <c r="B18" s="1">
        <f t="shared" ca="1" si="0"/>
        <v>4</v>
      </c>
      <c r="C18" s="1">
        <v>10</v>
      </c>
      <c r="E18" s="1">
        <f t="shared" si="1"/>
        <v>13</v>
      </c>
      <c r="F18" s="1">
        <f>AVERAGE($C$6:C18)</f>
        <v>53.769230769230766</v>
      </c>
      <c r="G18" s="1">
        <f>AVERAGE(C$19:$C20)</f>
        <v>10</v>
      </c>
    </row>
    <row r="19" spans="2:16" x14ac:dyDescent="0.25">
      <c r="B19" s="1">
        <f t="shared" ca="1" si="0"/>
        <v>8</v>
      </c>
      <c r="C19" s="1">
        <v>10</v>
      </c>
      <c r="E19" s="1">
        <f t="shared" si="1"/>
        <v>14</v>
      </c>
      <c r="F19" s="1">
        <f>AVERAGE($C$6:C19)</f>
        <v>50.642857142857146</v>
      </c>
      <c r="G19" s="1">
        <f>AVERAGE(C$19:$C21)</f>
        <v>10</v>
      </c>
    </row>
    <row r="23" spans="2:16" ht="19.7" x14ac:dyDescent="0.35">
      <c r="C23" s="3" t="s">
        <v>19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2:16" x14ac:dyDescent="0.25">
      <c r="C24" s="5">
        <v>1</v>
      </c>
      <c r="D24" s="5">
        <f t="shared" ref="D24:P24" si="2">C24+1</f>
        <v>2</v>
      </c>
      <c r="E24" s="5">
        <f t="shared" si="2"/>
        <v>3</v>
      </c>
      <c r="F24" s="5">
        <f t="shared" si="2"/>
        <v>4</v>
      </c>
      <c r="G24" s="5">
        <f t="shared" si="2"/>
        <v>5</v>
      </c>
      <c r="H24" s="5">
        <f t="shared" si="2"/>
        <v>6</v>
      </c>
      <c r="I24" s="5">
        <f t="shared" si="2"/>
        <v>7</v>
      </c>
      <c r="J24" s="5">
        <f t="shared" si="2"/>
        <v>8</v>
      </c>
      <c r="K24" s="5">
        <f t="shared" si="2"/>
        <v>9</v>
      </c>
      <c r="L24" s="5">
        <f t="shared" si="2"/>
        <v>10</v>
      </c>
      <c r="M24" s="5">
        <f t="shared" si="2"/>
        <v>11</v>
      </c>
      <c r="N24" s="5">
        <f t="shared" si="2"/>
        <v>12</v>
      </c>
      <c r="O24" s="5">
        <f t="shared" si="2"/>
        <v>13</v>
      </c>
      <c r="P24" s="5">
        <f t="shared" si="2"/>
        <v>14</v>
      </c>
    </row>
    <row r="25" spans="2:16" ht="19.7" x14ac:dyDescent="0.35">
      <c r="C25" s="3" t="s">
        <v>8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16" x14ac:dyDescent="0.25">
      <c r="C26" s="2">
        <f>(C6-$F$6)^2</f>
        <v>0</v>
      </c>
      <c r="D26" s="2">
        <f>(C6-$F$7)^2</f>
        <v>0</v>
      </c>
      <c r="E26" s="2">
        <f>(E6-$F$8)^2</f>
        <v>245.44444444444449</v>
      </c>
      <c r="F26" s="2">
        <f>($C6-$F$9)^2</f>
        <v>655.36000000000013</v>
      </c>
      <c r="G26" s="2">
        <f>($C6-$F$10)^2</f>
        <v>1284.0277777777781</v>
      </c>
      <c r="H26" s="2">
        <f t="shared" ref="H26:H31" si="3">($C6-$F$11)^2</f>
        <v>1886.0408163265308</v>
      </c>
      <c r="I26" s="2">
        <f t="shared" ref="I26:I32" si="4">($C6-$F$12)^2</f>
        <v>1886.0408163265308</v>
      </c>
      <c r="J26" s="2">
        <f t="shared" ref="J26:J33" si="5">($C6-$F$13)^2</f>
        <v>2314.6790123456794</v>
      </c>
      <c r="K26" s="2">
        <f t="shared" ref="K26:K34" si="6">($C6-$F$14)^2</f>
        <v>2480.0399999999995</v>
      </c>
      <c r="L26" s="2">
        <f t="shared" ref="L26:L35" si="7">($C6-$F$15)^2</f>
        <v>2582.4876033057853</v>
      </c>
      <c r="M26" s="2">
        <f t="shared" ref="M26:M36" si="8">($C6-$F$16)^2</f>
        <v>2248.3402777777774</v>
      </c>
      <c r="N26" s="2">
        <f t="shared" ref="N26:N37" si="9">($C6-$F$17)^2</f>
        <v>1915.7455621301772</v>
      </c>
      <c r="O26" s="2">
        <f t="shared" ref="O26:O38" si="10">($C6-$F$18)^2</f>
        <v>1915.7455621301772</v>
      </c>
      <c r="P26" s="2">
        <f t="shared" ref="P26:P39" si="11">($C6-$F$19)^2</f>
        <v>1651.8418367346942</v>
      </c>
    </row>
    <row r="27" spans="2:16" x14ac:dyDescent="0.25">
      <c r="C27" s="1">
        <f t="shared" ref="C27:C39" si="12">(C7-$G$6)^2</f>
        <v>2248.3402777777774</v>
      </c>
      <c r="D27" s="2">
        <f>(C7-$F$7)^2</f>
        <v>0</v>
      </c>
      <c r="E27" s="2">
        <f>(E7-$F$8)^2</f>
        <v>215.11111111111114</v>
      </c>
      <c r="F27" s="2">
        <f>($C7-$F$9)^2</f>
        <v>655.36000000000013</v>
      </c>
      <c r="G27" s="2">
        <f>($C7-$F$10)^2</f>
        <v>1284.0277777777781</v>
      </c>
      <c r="H27" s="2">
        <f t="shared" si="3"/>
        <v>1886.0408163265308</v>
      </c>
      <c r="I27" s="2">
        <f t="shared" si="4"/>
        <v>1886.0408163265308</v>
      </c>
      <c r="J27" s="2">
        <f t="shared" si="5"/>
        <v>2314.6790123456794</v>
      </c>
      <c r="K27" s="2">
        <f t="shared" si="6"/>
        <v>2480.0399999999995</v>
      </c>
      <c r="L27" s="2">
        <f t="shared" si="7"/>
        <v>2582.4876033057853</v>
      </c>
      <c r="M27" s="2">
        <f t="shared" si="8"/>
        <v>2248.3402777777774</v>
      </c>
      <c r="N27" s="2">
        <f t="shared" si="9"/>
        <v>1915.7455621301772</v>
      </c>
      <c r="O27" s="2">
        <f t="shared" si="10"/>
        <v>1915.7455621301772</v>
      </c>
      <c r="P27" s="2">
        <f t="shared" si="11"/>
        <v>1651.8418367346942</v>
      </c>
    </row>
    <row r="28" spans="2:16" x14ac:dyDescent="0.25">
      <c r="C28" s="1">
        <f t="shared" si="12"/>
        <v>751.67361111111097</v>
      </c>
      <c r="D28" s="1">
        <f t="shared" ref="D28:D39" si="13">(C8-$G$7)^2</f>
        <v>894.55371900826435</v>
      </c>
      <c r="E28" s="2">
        <f>(E8-$F$8)^2</f>
        <v>186.7777777777778</v>
      </c>
      <c r="F28" s="2">
        <f>($C8-$F$9)^2</f>
        <v>31.360000000000017</v>
      </c>
      <c r="G28" s="2">
        <f>($C8-$F$10)^2</f>
        <v>250.69444444444451</v>
      </c>
      <c r="H28" s="2">
        <f t="shared" si="3"/>
        <v>548.89795918367361</v>
      </c>
      <c r="I28" s="2">
        <f t="shared" si="4"/>
        <v>548.89795918367361</v>
      </c>
      <c r="J28" s="2">
        <f t="shared" si="5"/>
        <v>790.23456790123475</v>
      </c>
      <c r="K28" s="2">
        <f t="shared" si="6"/>
        <v>888.03999999999985</v>
      </c>
      <c r="L28" s="2">
        <f t="shared" si="7"/>
        <v>949.76033057851248</v>
      </c>
      <c r="M28" s="2">
        <f t="shared" si="8"/>
        <v>751.67361111111097</v>
      </c>
      <c r="N28" s="2">
        <f t="shared" si="9"/>
        <v>564.97633136094657</v>
      </c>
      <c r="O28" s="2">
        <f t="shared" si="10"/>
        <v>564.97633136094657</v>
      </c>
      <c r="P28" s="2">
        <f t="shared" si="11"/>
        <v>426.1275510204083</v>
      </c>
    </row>
    <row r="29" spans="2:16" x14ac:dyDescent="0.25">
      <c r="C29" s="1">
        <f t="shared" si="12"/>
        <v>751.67361111111097</v>
      </c>
      <c r="D29" s="1">
        <f t="shared" si="13"/>
        <v>894.55371900826435</v>
      </c>
      <c r="E29" s="1">
        <f t="shared" ref="E29:E39" si="14">($C9-$G$8)^2</f>
        <v>1082.4099999999999</v>
      </c>
      <c r="F29" s="2">
        <f>($C9-$F$9)^2</f>
        <v>31.360000000000017</v>
      </c>
      <c r="G29" s="2">
        <f>($C9-$F$10)^2</f>
        <v>250.69444444444451</v>
      </c>
      <c r="H29" s="2">
        <f t="shared" si="3"/>
        <v>548.89795918367361</v>
      </c>
      <c r="I29" s="2">
        <f t="shared" si="4"/>
        <v>548.89795918367361</v>
      </c>
      <c r="J29" s="2">
        <f t="shared" si="5"/>
        <v>790.23456790123475</v>
      </c>
      <c r="K29" s="2">
        <f t="shared" si="6"/>
        <v>888.03999999999985</v>
      </c>
      <c r="L29" s="2">
        <f t="shared" si="7"/>
        <v>949.76033057851248</v>
      </c>
      <c r="M29" s="2">
        <f t="shared" si="8"/>
        <v>751.67361111111097</v>
      </c>
      <c r="N29" s="2">
        <f t="shared" si="9"/>
        <v>564.97633136094657</v>
      </c>
      <c r="O29" s="2">
        <f t="shared" si="10"/>
        <v>564.97633136094657</v>
      </c>
      <c r="P29" s="2">
        <f t="shared" si="11"/>
        <v>426.1275510204083</v>
      </c>
    </row>
    <row r="30" spans="2:16" x14ac:dyDescent="0.25">
      <c r="C30" s="1">
        <f t="shared" si="12"/>
        <v>1647.0069444444446</v>
      </c>
      <c r="D30" s="1">
        <f t="shared" si="13"/>
        <v>1450.9173553719011</v>
      </c>
      <c r="E30" s="1">
        <f t="shared" si="14"/>
        <v>1232.01</v>
      </c>
      <c r="F30" s="1">
        <f t="shared" ref="F30:F39" si="15">($C10-$G$9)^2</f>
        <v>1521</v>
      </c>
      <c r="G30" s="2">
        <f>($C10-$F$10)^2</f>
        <v>2721.3611111111109</v>
      </c>
      <c r="H30" s="2">
        <f t="shared" si="3"/>
        <v>1986.612244897959</v>
      </c>
      <c r="I30" s="2">
        <f t="shared" si="4"/>
        <v>1986.612244897959</v>
      </c>
      <c r="J30" s="2">
        <f t="shared" si="5"/>
        <v>1591.1234567901231</v>
      </c>
      <c r="K30" s="2">
        <f t="shared" si="6"/>
        <v>1459.2400000000002</v>
      </c>
      <c r="L30" s="2">
        <f t="shared" si="7"/>
        <v>1382.4876033057849</v>
      </c>
      <c r="M30" s="2">
        <f t="shared" si="8"/>
        <v>1647.0069444444446</v>
      </c>
      <c r="N30" s="2">
        <f t="shared" si="9"/>
        <v>1956.3609467455624</v>
      </c>
      <c r="O30" s="2">
        <f t="shared" si="10"/>
        <v>1956.3609467455624</v>
      </c>
      <c r="P30" s="2">
        <f t="shared" si="11"/>
        <v>2242.6989795918366</v>
      </c>
    </row>
    <row r="31" spans="2:16" x14ac:dyDescent="0.25">
      <c r="C31" s="1">
        <f t="shared" si="12"/>
        <v>1566.8402777777781</v>
      </c>
      <c r="D31" s="1">
        <f t="shared" si="13"/>
        <v>1375.7355371900828</v>
      </c>
      <c r="E31" s="1">
        <f t="shared" si="14"/>
        <v>1162.8100000000002</v>
      </c>
      <c r="F31" s="1">
        <f t="shared" si="15"/>
        <v>1444</v>
      </c>
      <c r="G31" s="1">
        <f t="shared" ref="G31:G39" si="16">($C11-$G$10)^2</f>
        <v>1827.5625</v>
      </c>
      <c r="H31" s="2">
        <f t="shared" si="3"/>
        <v>1898.4693877551019</v>
      </c>
      <c r="I31" s="2">
        <f t="shared" si="4"/>
        <v>1898.4693877551019</v>
      </c>
      <c r="J31" s="2">
        <f t="shared" si="5"/>
        <v>1512.3456790123455</v>
      </c>
      <c r="K31" s="2">
        <f t="shared" si="6"/>
        <v>1383.8400000000001</v>
      </c>
      <c r="L31" s="2">
        <f t="shared" si="7"/>
        <v>1309.1239669421486</v>
      </c>
      <c r="M31" s="2">
        <f t="shared" si="8"/>
        <v>1566.8402777777781</v>
      </c>
      <c r="N31" s="2">
        <f t="shared" si="9"/>
        <v>1868.8994082840238</v>
      </c>
      <c r="O31" s="2">
        <f t="shared" si="10"/>
        <v>1868.8994082840238</v>
      </c>
      <c r="P31" s="2">
        <f t="shared" si="11"/>
        <v>2148.9846938775509</v>
      </c>
    </row>
    <row r="32" spans="2:16" x14ac:dyDescent="0.25">
      <c r="C32" s="1">
        <f t="shared" si="12"/>
        <v>1729.1736111111113</v>
      </c>
      <c r="D32" s="1">
        <f t="shared" si="13"/>
        <v>1528.0991735537193</v>
      </c>
      <c r="E32" s="1">
        <f t="shared" si="14"/>
        <v>1303.21</v>
      </c>
      <c r="F32" s="1">
        <f t="shared" si="15"/>
        <v>1600</v>
      </c>
      <c r="G32" s="1">
        <f t="shared" si="16"/>
        <v>2002.5625</v>
      </c>
      <c r="H32" s="1">
        <f t="shared" ref="H32:H39" si="17">($C12-$G$11)^2</f>
        <v>2615.591836734694</v>
      </c>
      <c r="I32" s="2">
        <f t="shared" si="4"/>
        <v>2076.7551020408159</v>
      </c>
      <c r="J32" s="2">
        <f t="shared" si="5"/>
        <v>1671.9012345679009</v>
      </c>
      <c r="K32" s="2">
        <f t="shared" si="6"/>
        <v>1536.6400000000003</v>
      </c>
      <c r="L32" s="2">
        <f t="shared" si="7"/>
        <v>1457.8512396694214</v>
      </c>
      <c r="M32" s="2">
        <f t="shared" si="8"/>
        <v>1729.1736111111113</v>
      </c>
      <c r="N32" s="2">
        <f t="shared" si="9"/>
        <v>2045.8224852071007</v>
      </c>
      <c r="O32" s="2">
        <f t="shared" si="10"/>
        <v>2045.8224852071007</v>
      </c>
      <c r="P32" s="2">
        <f t="shared" si="11"/>
        <v>2338.413265306122</v>
      </c>
    </row>
    <row r="33" spans="2:23" x14ac:dyDescent="0.25">
      <c r="C33" s="1">
        <f t="shared" si="12"/>
        <v>309.1736111111112</v>
      </c>
      <c r="D33" s="1">
        <f t="shared" si="13"/>
        <v>227.73553719008271</v>
      </c>
      <c r="E33" s="1">
        <f t="shared" si="14"/>
        <v>146.41000000000003</v>
      </c>
      <c r="F33" s="1">
        <f t="shared" si="15"/>
        <v>256</v>
      </c>
      <c r="G33" s="1">
        <f t="shared" si="16"/>
        <v>430.5625</v>
      </c>
      <c r="H33" s="1">
        <f t="shared" si="17"/>
        <v>736.73469387755119</v>
      </c>
      <c r="I33" s="1">
        <f t="shared" ref="I33:I39" si="18">($C13-$G$12)^2</f>
        <v>1002.7777777777776</v>
      </c>
      <c r="J33" s="2">
        <f t="shared" si="5"/>
        <v>285.23456790123447</v>
      </c>
      <c r="K33" s="2">
        <f t="shared" si="6"/>
        <v>231.04000000000008</v>
      </c>
      <c r="L33" s="2">
        <f t="shared" si="7"/>
        <v>201.12396694214871</v>
      </c>
      <c r="M33" s="2">
        <f t="shared" si="8"/>
        <v>309.1736111111112</v>
      </c>
      <c r="N33" s="2">
        <f t="shared" si="9"/>
        <v>450.74556213017763</v>
      </c>
      <c r="O33" s="2">
        <f t="shared" si="10"/>
        <v>450.74556213017763</v>
      </c>
      <c r="P33" s="2">
        <f t="shared" si="11"/>
        <v>593.27040816326519</v>
      </c>
      <c r="T33" s="1" t="s">
        <v>18</v>
      </c>
      <c r="V33" s="1" t="s">
        <v>1</v>
      </c>
      <c r="W33" s="1" t="s">
        <v>0</v>
      </c>
    </row>
    <row r="34" spans="2:23" x14ac:dyDescent="0.25">
      <c r="C34" s="1">
        <f t="shared" si="12"/>
        <v>275.00694444444451</v>
      </c>
      <c r="D34" s="1">
        <f t="shared" si="13"/>
        <v>198.55371900826452</v>
      </c>
      <c r="E34" s="1">
        <f t="shared" si="14"/>
        <v>123.21000000000004</v>
      </c>
      <c r="F34" s="1">
        <f t="shared" si="15"/>
        <v>225</v>
      </c>
      <c r="G34" s="1">
        <f t="shared" si="16"/>
        <v>390.0625</v>
      </c>
      <c r="H34" s="1">
        <f t="shared" si="17"/>
        <v>683.44897959183686</v>
      </c>
      <c r="I34" s="1">
        <f t="shared" si="18"/>
        <v>940.44444444444434</v>
      </c>
      <c r="J34" s="1">
        <f t="shared" ref="J34:J39" si="19">($C14-$G$13)^2</f>
        <v>1354.2399999999998</v>
      </c>
      <c r="K34" s="2">
        <f t="shared" si="6"/>
        <v>201.64000000000007</v>
      </c>
      <c r="L34" s="2">
        <f t="shared" si="7"/>
        <v>173.76033057851234</v>
      </c>
      <c r="M34" s="2">
        <f t="shared" si="8"/>
        <v>275.00694444444451</v>
      </c>
      <c r="N34" s="2">
        <f t="shared" si="9"/>
        <v>409.28402366863918</v>
      </c>
      <c r="O34" s="2">
        <f t="shared" si="10"/>
        <v>409.28402366863918</v>
      </c>
      <c r="P34" s="2">
        <f t="shared" si="11"/>
        <v>545.55612244897941</v>
      </c>
      <c r="V34" s="1">
        <f>E6</f>
        <v>1</v>
      </c>
      <c r="W34" s="1">
        <f>(MIN(C42:P42))</f>
        <v>865.77926587301602</v>
      </c>
    </row>
    <row r="35" spans="2:23" x14ac:dyDescent="0.25">
      <c r="C35" s="1">
        <f t="shared" si="12"/>
        <v>309.1736111111112</v>
      </c>
      <c r="D35" s="1">
        <f t="shared" si="13"/>
        <v>227.73553719008271</v>
      </c>
      <c r="E35" s="1">
        <f t="shared" si="14"/>
        <v>146.41000000000003</v>
      </c>
      <c r="F35" s="1">
        <f t="shared" si="15"/>
        <v>256</v>
      </c>
      <c r="G35" s="1">
        <f t="shared" si="16"/>
        <v>430.5625</v>
      </c>
      <c r="H35" s="1">
        <f t="shared" si="17"/>
        <v>736.73469387755119</v>
      </c>
      <c r="I35" s="1">
        <f t="shared" si="18"/>
        <v>1002.7777777777776</v>
      </c>
      <c r="J35" s="1">
        <f t="shared" si="19"/>
        <v>1428.8399999999997</v>
      </c>
      <c r="K35" s="1">
        <f>($C15-$G$14)^2</f>
        <v>2232.5625</v>
      </c>
      <c r="L35" s="2">
        <f t="shared" si="7"/>
        <v>201.12396694214871</v>
      </c>
      <c r="M35" s="2">
        <f t="shared" si="8"/>
        <v>309.1736111111112</v>
      </c>
      <c r="N35" s="2">
        <f t="shared" si="9"/>
        <v>450.74556213017763</v>
      </c>
      <c r="O35" s="2">
        <f t="shared" si="10"/>
        <v>450.74556213017763</v>
      </c>
      <c r="P35" s="2">
        <f t="shared" si="11"/>
        <v>593.27040816326519</v>
      </c>
      <c r="V35" s="1">
        <f>E19</f>
        <v>14</v>
      </c>
      <c r="W35" s="1">
        <f>W34</f>
        <v>865.77926587301602</v>
      </c>
    </row>
    <row r="36" spans="2:23" x14ac:dyDescent="0.25">
      <c r="C36" s="1">
        <f t="shared" si="12"/>
        <v>184.50694444444451</v>
      </c>
      <c r="D36" s="1">
        <f t="shared" si="13"/>
        <v>123.00826446280998</v>
      </c>
      <c r="E36" s="1">
        <f t="shared" si="14"/>
        <v>65.610000000000028</v>
      </c>
      <c r="F36" s="1">
        <f t="shared" si="15"/>
        <v>144</v>
      </c>
      <c r="G36" s="1">
        <f t="shared" si="16"/>
        <v>280.5625</v>
      </c>
      <c r="H36" s="1">
        <f t="shared" si="17"/>
        <v>535.59183673469397</v>
      </c>
      <c r="I36" s="1">
        <f t="shared" si="18"/>
        <v>765.44444444444434</v>
      </c>
      <c r="J36" s="1">
        <f t="shared" si="19"/>
        <v>1142.4399999999998</v>
      </c>
      <c r="K36" s="1">
        <f>($C16-$G$14)^2</f>
        <v>1870.5625</v>
      </c>
      <c r="L36" s="1">
        <f>($C16-$G$15)^2</f>
        <v>3325.4444444444443</v>
      </c>
      <c r="M36" s="2">
        <f t="shared" si="8"/>
        <v>184.50694444444451</v>
      </c>
      <c r="N36" s="2">
        <f t="shared" si="9"/>
        <v>296.89940828402376</v>
      </c>
      <c r="O36" s="2">
        <f t="shared" si="10"/>
        <v>296.89940828402376</v>
      </c>
      <c r="P36" s="2">
        <f t="shared" si="11"/>
        <v>414.4132653061223</v>
      </c>
    </row>
    <row r="37" spans="2:23" x14ac:dyDescent="0.25">
      <c r="C37" s="1">
        <f t="shared" si="12"/>
        <v>1400.0069444444443</v>
      </c>
      <c r="D37" s="1">
        <f t="shared" si="13"/>
        <v>1592.7355371900824</v>
      </c>
      <c r="E37" s="1">
        <f t="shared" si="14"/>
        <v>1840.4099999999999</v>
      </c>
      <c r="F37" s="1">
        <f t="shared" si="15"/>
        <v>1521</v>
      </c>
      <c r="G37" s="1">
        <f t="shared" si="16"/>
        <v>1173.0625</v>
      </c>
      <c r="H37" s="1">
        <f t="shared" si="17"/>
        <v>776.02040816326519</v>
      </c>
      <c r="I37" s="1">
        <f t="shared" si="18"/>
        <v>544.44444444444457</v>
      </c>
      <c r="J37" s="1">
        <f t="shared" si="19"/>
        <v>295.84000000000009</v>
      </c>
      <c r="K37" s="1">
        <f>($C17-$G$14)^2</f>
        <v>60.0625</v>
      </c>
      <c r="L37" s="1">
        <f>($C17-$G$15)^2</f>
        <v>44.444444444444436</v>
      </c>
      <c r="M37" s="1">
        <f>($C17-$G$16)^2</f>
        <v>100</v>
      </c>
      <c r="N37" s="2">
        <f t="shared" si="9"/>
        <v>1140.3609467455619</v>
      </c>
      <c r="O37" s="2">
        <f t="shared" si="10"/>
        <v>1140.3609467455619</v>
      </c>
      <c r="P37" s="2">
        <f t="shared" si="11"/>
        <v>938.98469387755119</v>
      </c>
    </row>
    <row r="38" spans="2:23" x14ac:dyDescent="0.25">
      <c r="C38" s="1">
        <f t="shared" si="12"/>
        <v>2248.3402777777774</v>
      </c>
      <c r="D38" s="1">
        <f t="shared" si="13"/>
        <v>2490.9173553719006</v>
      </c>
      <c r="E38" s="1">
        <f t="shared" si="14"/>
        <v>2798.41</v>
      </c>
      <c r="F38" s="1">
        <f t="shared" si="15"/>
        <v>2401</v>
      </c>
      <c r="G38" s="1">
        <f t="shared" si="16"/>
        <v>1958.0625</v>
      </c>
      <c r="H38" s="1">
        <f t="shared" si="17"/>
        <v>1433.1632653061222</v>
      </c>
      <c r="I38" s="1">
        <f t="shared" si="18"/>
        <v>1111.1111111111113</v>
      </c>
      <c r="J38" s="1">
        <f t="shared" si="19"/>
        <v>739.84000000000015</v>
      </c>
      <c r="K38" s="1">
        <f>($C18-$G$14)^2</f>
        <v>315.0625</v>
      </c>
      <c r="L38" s="1">
        <f>($C18-$G$15)^2</f>
        <v>11.111111111111114</v>
      </c>
      <c r="M38" s="1">
        <f>($C18-$G$16)^2</f>
        <v>0</v>
      </c>
      <c r="N38" s="1">
        <f>($C18-$G$17)^2</f>
        <v>0</v>
      </c>
      <c r="O38" s="2">
        <f t="shared" si="10"/>
        <v>1915.7455621301772</v>
      </c>
      <c r="P38" s="2">
        <f t="shared" si="11"/>
        <v>1651.8418367346942</v>
      </c>
    </row>
    <row r="39" spans="2:23" x14ac:dyDescent="0.25">
      <c r="C39" s="1">
        <f t="shared" si="12"/>
        <v>2248.3402777777774</v>
      </c>
      <c r="D39" s="1">
        <f t="shared" si="13"/>
        <v>2490.9173553719006</v>
      </c>
      <c r="E39" s="1">
        <f t="shared" si="14"/>
        <v>2798.41</v>
      </c>
      <c r="F39" s="1">
        <f t="shared" si="15"/>
        <v>2401</v>
      </c>
      <c r="G39" s="1">
        <f t="shared" si="16"/>
        <v>1958.0625</v>
      </c>
      <c r="H39" s="1">
        <f t="shared" si="17"/>
        <v>1433.1632653061222</v>
      </c>
      <c r="I39" s="1">
        <f t="shared" si="18"/>
        <v>1111.1111111111113</v>
      </c>
      <c r="J39" s="1">
        <f t="shared" si="19"/>
        <v>739.84000000000015</v>
      </c>
      <c r="K39" s="1">
        <f>($C19-$G$14)^2</f>
        <v>315.0625</v>
      </c>
      <c r="L39" s="1">
        <f>($C19-$G$15)^2</f>
        <v>11.111111111111114</v>
      </c>
      <c r="M39" s="1">
        <f>($C19-$G$16)^2</f>
        <v>0</v>
      </c>
      <c r="N39" s="1">
        <f>($C19-$G$18)^2</f>
        <v>0</v>
      </c>
      <c r="O39" s="1">
        <f>($C19-$G$19)^2</f>
        <v>0</v>
      </c>
      <c r="P39" s="2">
        <f t="shared" si="11"/>
        <v>1651.8418367346942</v>
      </c>
    </row>
    <row r="41" spans="2:23" ht="19.7" x14ac:dyDescent="0.35">
      <c r="C41" s="3" t="s">
        <v>9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2:23" x14ac:dyDescent="0.25">
      <c r="B42" s="1" t="s">
        <v>5</v>
      </c>
      <c r="C42" s="1">
        <f>SUM(C26:C39)/COUNT(C26:C39)</f>
        <v>1119.2326388888889</v>
      </c>
      <c r="D42" s="1">
        <f t="shared" ref="D42:P42" si="20">SUM(D26:D39)/COUNT(D26:D39)</f>
        <v>963.96162927981118</v>
      </c>
      <c r="E42" s="1">
        <f t="shared" si="20"/>
        <v>953.33166666666671</v>
      </c>
      <c r="F42" s="1">
        <f t="shared" si="20"/>
        <v>938.74571428571437</v>
      </c>
      <c r="G42" s="1">
        <f t="shared" si="20"/>
        <v>1160.1334325396824</v>
      </c>
      <c r="H42" s="1">
        <f t="shared" si="20"/>
        <v>1264.6720116618076</v>
      </c>
      <c r="I42" s="1">
        <f t="shared" si="20"/>
        <v>1236.4160997732426</v>
      </c>
      <c r="J42" s="1">
        <f t="shared" si="20"/>
        <v>1212.2480070546737</v>
      </c>
      <c r="K42" s="1">
        <f t="shared" si="20"/>
        <v>1167.2766071428573</v>
      </c>
      <c r="L42" s="1">
        <f t="shared" si="20"/>
        <v>1084.4341466614194</v>
      </c>
      <c r="M42" s="1">
        <f t="shared" si="20"/>
        <v>865.77926587301602</v>
      </c>
      <c r="N42" s="1">
        <f t="shared" si="20"/>
        <v>970.04015215553693</v>
      </c>
      <c r="O42" s="1">
        <f t="shared" si="20"/>
        <v>1106.879120879121</v>
      </c>
      <c r="P42" s="1">
        <f t="shared" si="20"/>
        <v>1233.9438775510207</v>
      </c>
    </row>
    <row r="43" spans="2:23" x14ac:dyDescent="0.25">
      <c r="B43" s="1" t="s">
        <v>6</v>
      </c>
      <c r="C43" s="1">
        <f t="array" aca="1" ref="C43:P43" ca="1">TRANSPOSE(B6:B19)</f>
        <v>19</v>
      </c>
      <c r="D43" s="1">
        <f ca="1"/>
        <v>1</v>
      </c>
      <c r="E43" s="1">
        <f ca="1"/>
        <v>12</v>
      </c>
      <c r="F43" s="1">
        <f ca="1"/>
        <v>8</v>
      </c>
      <c r="G43" s="1">
        <f ca="1"/>
        <v>17</v>
      </c>
      <c r="H43" s="1">
        <f ca="1"/>
        <v>4</v>
      </c>
      <c r="I43" s="1">
        <f ca="1"/>
        <v>1</v>
      </c>
      <c r="J43" s="1">
        <f ca="1"/>
        <v>14</v>
      </c>
      <c r="K43" s="1">
        <f ca="1"/>
        <v>7</v>
      </c>
      <c r="L43" s="1">
        <f ca="1"/>
        <v>17</v>
      </c>
      <c r="M43" s="1">
        <f ca="1"/>
        <v>7</v>
      </c>
      <c r="N43" s="1">
        <f ca="1"/>
        <v>7</v>
      </c>
      <c r="O43" s="1">
        <f ca="1"/>
        <v>4</v>
      </c>
      <c r="P43" s="1">
        <f ca="1"/>
        <v>8</v>
      </c>
    </row>
    <row r="45" spans="2:23" x14ac:dyDescent="0.25">
      <c r="H45" s="1" t="s">
        <v>1</v>
      </c>
      <c r="I45" s="1" t="s">
        <v>0</v>
      </c>
    </row>
    <row r="46" spans="2:23" x14ac:dyDescent="0.25">
      <c r="F46" s="1" t="s">
        <v>10</v>
      </c>
      <c r="H46" s="1">
        <f ca="1">HLOOKUP(MIN(C42:P42),B42:P43,2,FALSE)</f>
        <v>7</v>
      </c>
      <c r="I46" s="1">
        <v>0</v>
      </c>
    </row>
    <row r="47" spans="2:23" x14ac:dyDescent="0.25">
      <c r="H47" s="1">
        <f ca="1">$H$46</f>
        <v>7</v>
      </c>
      <c r="I47" s="1">
        <v>100</v>
      </c>
    </row>
    <row r="49" spans="1:29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</row>
    <row r="50" spans="1:29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</row>
    <row r="51" spans="1:29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</row>
    <row r="52" spans="1:29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</row>
    <row r="53" spans="1:29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</row>
    <row r="54" spans="1:29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</row>
    <row r="55" spans="1:29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</row>
    <row r="56" spans="1:29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</row>
    <row r="57" spans="1:29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</row>
    <row r="58" spans="1:29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</row>
    <row r="59" spans="1:29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</row>
    <row r="60" spans="1:29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</row>
    <row r="61" spans="1:29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</row>
    <row r="62" spans="1:29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</row>
    <row r="63" spans="1:29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</row>
    <row r="64" spans="1:29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</row>
    <row r="65" spans="1:29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</row>
    <row r="66" spans="1:29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</row>
    <row r="67" spans="1:29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</row>
    <row r="68" spans="1:29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</row>
    <row r="69" spans="1:29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</row>
    <row r="70" spans="1:29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</row>
    <row r="71" spans="1:29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</row>
    <row r="72" spans="1:29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</row>
    <row r="73" spans="1:29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</row>
    <row r="74" spans="1:29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</row>
    <row r="75" spans="1:29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</row>
    <row r="76" spans="1:29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</row>
    <row r="77" spans="1:29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</row>
    <row r="78" spans="1:29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</row>
    <row r="79" spans="1:29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</row>
    <row r="80" spans="1:29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</row>
    <row r="81" spans="1:29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</row>
    <row r="82" spans="1:29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</row>
    <row r="83" spans="1:29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</row>
    <row r="84" spans="1:29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</row>
    <row r="85" spans="1:29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</row>
    <row r="86" spans="1:29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</row>
    <row r="87" spans="1:29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</row>
    <row r="88" spans="1:29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</row>
    <row r="89" spans="1:29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</row>
    <row r="90" spans="1:29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</row>
    <row r="91" spans="1:29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</row>
    <row r="92" spans="1:29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</row>
  </sheetData>
  <conditionalFormatting sqref="C42:P42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{C92F5249-6735-4684-B87B-CE4DC5D5EAC4}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92F5249-6735-4684-B87B-CE4DC5D5EAC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C42:P42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Split_X1</vt:lpstr>
      <vt:lpstr>Split_X2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Barbosa</dc:creator>
  <cp:lastModifiedBy>vpb</cp:lastModifiedBy>
  <dcterms:created xsi:type="dcterms:W3CDTF">2015-06-05T18:17:20Z</dcterms:created>
  <dcterms:modified xsi:type="dcterms:W3CDTF">2021-02-25T19:52:29Z</dcterms:modified>
</cp:coreProperties>
</file>