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GD\DS\zOutros_Materiais\N\MateriaisParaEstudo\Github\DecisionTree\DecisionTreeRegressor\"/>
    </mc:Choice>
  </mc:AlternateContent>
  <xr:revisionPtr revIDLastSave="0" documentId="13_ncr:1_{0228F8EB-FDF1-4D03-BB15-99527D1488D4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plit_X1" sheetId="1" r:id="rId1"/>
    <sheet name="Split_X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7" i="1" l="1"/>
  <c r="W32" i="1"/>
  <c r="B6" i="2" l="1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N39" i="2"/>
  <c r="I39" i="2"/>
  <c r="G39" i="2"/>
  <c r="F39" i="2"/>
  <c r="O38" i="2"/>
  <c r="M38" i="2"/>
  <c r="L38" i="2"/>
  <c r="G38" i="2"/>
  <c r="E38" i="2"/>
  <c r="D38" i="2"/>
  <c r="M37" i="2"/>
  <c r="K37" i="2"/>
  <c r="J37" i="2"/>
  <c r="E37" i="2"/>
  <c r="C37" i="2"/>
  <c r="K36" i="2"/>
  <c r="I36" i="2"/>
  <c r="H36" i="2"/>
  <c r="C36" i="2"/>
  <c r="O35" i="2"/>
  <c r="I35" i="2"/>
  <c r="G35" i="2"/>
  <c r="F35" i="2"/>
  <c r="O34" i="2"/>
  <c r="M34" i="2"/>
  <c r="G34" i="2"/>
  <c r="E34" i="2"/>
  <c r="D34" i="2"/>
  <c r="M33" i="2"/>
  <c r="K33" i="2"/>
  <c r="E33" i="2"/>
  <c r="C33" i="2"/>
  <c r="K32" i="2"/>
  <c r="I32" i="2"/>
  <c r="H32" i="2"/>
  <c r="C32" i="2"/>
  <c r="O31" i="2"/>
  <c r="I31" i="2"/>
  <c r="G31" i="2"/>
  <c r="F31" i="2"/>
  <c r="O30" i="2"/>
  <c r="M30" i="2"/>
  <c r="G30" i="2"/>
  <c r="E30" i="2"/>
  <c r="D30" i="2"/>
  <c r="M29" i="2"/>
  <c r="K29" i="2"/>
  <c r="E29" i="2"/>
  <c r="C29" i="2"/>
  <c r="K28" i="2"/>
  <c r="I28" i="2"/>
  <c r="C28" i="2"/>
  <c r="O27" i="2"/>
  <c r="I27" i="2"/>
  <c r="G27" i="2"/>
  <c r="O26" i="2"/>
  <c r="M26" i="2"/>
  <c r="G26" i="2"/>
  <c r="E26" i="2"/>
  <c r="D24" i="2"/>
  <c r="E24" i="2" s="1"/>
  <c r="F24" i="2" s="1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G19" i="2"/>
  <c r="O39" i="2" s="1"/>
  <c r="F19" i="2"/>
  <c r="P37" i="2" s="1"/>
  <c r="G18" i="2"/>
  <c r="F18" i="2"/>
  <c r="O36" i="2" s="1"/>
  <c r="G17" i="2"/>
  <c r="N38" i="2" s="1"/>
  <c r="F17" i="2"/>
  <c r="N34" i="2" s="1"/>
  <c r="G16" i="2"/>
  <c r="M39" i="2" s="1"/>
  <c r="F16" i="2"/>
  <c r="M35" i="2" s="1"/>
  <c r="G15" i="2"/>
  <c r="L39" i="2" s="1"/>
  <c r="F15" i="2"/>
  <c r="L26" i="2" s="1"/>
  <c r="G14" i="2"/>
  <c r="K38" i="2" s="1"/>
  <c r="F14" i="2"/>
  <c r="K34" i="2" s="1"/>
  <c r="G13" i="2"/>
  <c r="J38" i="2" s="1"/>
  <c r="F13" i="2"/>
  <c r="J33" i="2" s="1"/>
  <c r="G12" i="2"/>
  <c r="I37" i="2" s="1"/>
  <c r="F12" i="2"/>
  <c r="I29" i="2" s="1"/>
  <c r="G11" i="2"/>
  <c r="H39" i="2" s="1"/>
  <c r="F11" i="2"/>
  <c r="H31" i="2" s="1"/>
  <c r="G10" i="2"/>
  <c r="G36" i="2" s="1"/>
  <c r="F10" i="2"/>
  <c r="G28" i="2" s="1"/>
  <c r="G9" i="2"/>
  <c r="F38" i="2" s="1"/>
  <c r="F9" i="2"/>
  <c r="F28" i="2" s="1"/>
  <c r="G8" i="2"/>
  <c r="E39" i="2" s="1"/>
  <c r="F8" i="2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G7" i="2"/>
  <c r="D37" i="2" s="1"/>
  <c r="F7" i="2"/>
  <c r="D27" i="2" s="1"/>
  <c r="E7" i="2"/>
  <c r="E27" i="2" s="1"/>
  <c r="G6" i="2"/>
  <c r="C38" i="2" s="1"/>
  <c r="F6" i="2"/>
  <c r="C26" i="2" s="1"/>
  <c r="N27" i="2" l="1"/>
  <c r="J29" i="2"/>
  <c r="P32" i="2"/>
  <c r="N35" i="2"/>
  <c r="H27" i="2"/>
  <c r="L29" i="2"/>
  <c r="L42" i="2" s="1"/>
  <c r="N30" i="2"/>
  <c r="J32" i="2"/>
  <c r="F34" i="2"/>
  <c r="H35" i="2"/>
  <c r="L37" i="2"/>
  <c r="H26" i="2"/>
  <c r="P26" i="2"/>
  <c r="J27" i="2"/>
  <c r="D28" i="2"/>
  <c r="L28" i="2"/>
  <c r="F29" i="2"/>
  <c r="N29" i="2"/>
  <c r="H30" i="2"/>
  <c r="P30" i="2"/>
  <c r="J31" i="2"/>
  <c r="D32" i="2"/>
  <c r="L32" i="2"/>
  <c r="F33" i="2"/>
  <c r="N33" i="2"/>
  <c r="H34" i="2"/>
  <c r="P34" i="2"/>
  <c r="J35" i="2"/>
  <c r="D36" i="2"/>
  <c r="L36" i="2"/>
  <c r="F37" i="2"/>
  <c r="N37" i="2"/>
  <c r="H38" i="2"/>
  <c r="P38" i="2"/>
  <c r="J39" i="2"/>
  <c r="F27" i="2"/>
  <c r="N31" i="2"/>
  <c r="P27" i="2"/>
  <c r="P31" i="2"/>
  <c r="P35" i="2"/>
  <c r="P39" i="2"/>
  <c r="I26" i="2"/>
  <c r="I42" i="2" s="1"/>
  <c r="C27" i="2"/>
  <c r="C42" i="2" s="1"/>
  <c r="K27" i="2"/>
  <c r="E28" i="2"/>
  <c r="E42" i="2" s="1"/>
  <c r="M28" i="2"/>
  <c r="G29" i="2"/>
  <c r="G42" i="2" s="1"/>
  <c r="O29" i="2"/>
  <c r="I30" i="2"/>
  <c r="C31" i="2"/>
  <c r="K31" i="2"/>
  <c r="E32" i="2"/>
  <c r="M32" i="2"/>
  <c r="G33" i="2"/>
  <c r="O33" i="2"/>
  <c r="I34" i="2"/>
  <c r="C35" i="2"/>
  <c r="K35" i="2"/>
  <c r="E36" i="2"/>
  <c r="M36" i="2"/>
  <c r="G37" i="2"/>
  <c r="O37" i="2"/>
  <c r="I38" i="2"/>
  <c r="C39" i="2"/>
  <c r="K39" i="2"/>
  <c r="D26" i="2"/>
  <c r="D42" i="2" s="1"/>
  <c r="P28" i="2"/>
  <c r="L34" i="2"/>
  <c r="P36" i="2"/>
  <c r="F26" i="2"/>
  <c r="D29" i="2"/>
  <c r="D33" i="2"/>
  <c r="J36" i="2"/>
  <c r="J26" i="2"/>
  <c r="L27" i="2"/>
  <c r="N28" i="2"/>
  <c r="H29" i="2"/>
  <c r="P29" i="2"/>
  <c r="J30" i="2"/>
  <c r="D31" i="2"/>
  <c r="L31" i="2"/>
  <c r="F32" i="2"/>
  <c r="N32" i="2"/>
  <c r="H33" i="2"/>
  <c r="P33" i="2"/>
  <c r="J34" i="2"/>
  <c r="D35" i="2"/>
  <c r="L35" i="2"/>
  <c r="F36" i="2"/>
  <c r="N36" i="2"/>
  <c r="H37" i="2"/>
  <c r="D39" i="2"/>
  <c r="H28" i="2"/>
  <c r="L30" i="2"/>
  <c r="N26" i="2"/>
  <c r="J28" i="2"/>
  <c r="F30" i="2"/>
  <c r="L33" i="2"/>
  <c r="K26" i="2"/>
  <c r="M27" i="2"/>
  <c r="O28" i="2"/>
  <c r="O42" i="2" s="1"/>
  <c r="C30" i="2"/>
  <c r="K30" i="2"/>
  <c r="E31" i="2"/>
  <c r="M31" i="2"/>
  <c r="M42" i="2" s="1"/>
  <c r="G32" i="2"/>
  <c r="O32" i="2"/>
  <c r="I33" i="2"/>
  <c r="C34" i="2"/>
  <c r="E35" i="2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D24" i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G19" i="1"/>
  <c r="O39" i="1" s="1"/>
  <c r="G18" i="1"/>
  <c r="N39" i="1" s="1"/>
  <c r="G17" i="1"/>
  <c r="N38" i="1" s="1"/>
  <c r="G16" i="1"/>
  <c r="M37" i="1" s="1"/>
  <c r="G15" i="1"/>
  <c r="L39" i="1" s="1"/>
  <c r="G14" i="1"/>
  <c r="K36" i="1" s="1"/>
  <c r="G13" i="1"/>
  <c r="J34" i="1" s="1"/>
  <c r="G12" i="1"/>
  <c r="I39" i="1" s="1"/>
  <c r="G11" i="1"/>
  <c r="H36" i="1" s="1"/>
  <c r="G10" i="1"/>
  <c r="G34" i="1" s="1"/>
  <c r="G9" i="1"/>
  <c r="F39" i="1" s="1"/>
  <c r="G8" i="1"/>
  <c r="E39" i="1" s="1"/>
  <c r="G7" i="1"/>
  <c r="D36" i="1" s="1"/>
  <c r="G6" i="1"/>
  <c r="C39" i="1" s="1"/>
  <c r="F19" i="1"/>
  <c r="P33" i="1" s="1"/>
  <c r="F18" i="1"/>
  <c r="O37" i="1" s="1"/>
  <c r="F17" i="1"/>
  <c r="N32" i="1" s="1"/>
  <c r="F16" i="1"/>
  <c r="M34" i="1" s="1"/>
  <c r="F15" i="1"/>
  <c r="L35" i="1" s="1"/>
  <c r="F14" i="1"/>
  <c r="K27" i="1" s="1"/>
  <c r="F13" i="1"/>
  <c r="J31" i="1" s="1"/>
  <c r="F12" i="1"/>
  <c r="I26" i="1" s="1"/>
  <c r="F11" i="1"/>
  <c r="H30" i="1" s="1"/>
  <c r="F10" i="1"/>
  <c r="G27" i="1" s="1"/>
  <c r="F9" i="1"/>
  <c r="F29" i="1" s="1"/>
  <c r="F8" i="1"/>
  <c r="E26" i="1" s="1"/>
  <c r="F7" i="1"/>
  <c r="D26" i="1" s="1"/>
  <c r="F6" i="1"/>
  <c r="C26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N42" i="2" l="1"/>
  <c r="P42" i="2"/>
  <c r="C43" i="2" a="1"/>
  <c r="F42" i="2"/>
  <c r="K42" i="2"/>
  <c r="H42" i="2"/>
  <c r="J42" i="2"/>
  <c r="J35" i="1"/>
  <c r="K37" i="1"/>
  <c r="M39" i="1"/>
  <c r="E32" i="1"/>
  <c r="I34" i="1"/>
  <c r="J36" i="1"/>
  <c r="K38" i="1"/>
  <c r="M38" i="1"/>
  <c r="E33" i="1"/>
  <c r="I35" i="1"/>
  <c r="J37" i="1"/>
  <c r="K39" i="1"/>
  <c r="E34" i="1"/>
  <c r="I33" i="1"/>
  <c r="I36" i="1"/>
  <c r="J38" i="1"/>
  <c r="L36" i="1"/>
  <c r="E35" i="1"/>
  <c r="I37" i="1"/>
  <c r="J39" i="1"/>
  <c r="L37" i="1"/>
  <c r="E36" i="1"/>
  <c r="I38" i="1"/>
  <c r="C43" i="1" a="1"/>
  <c r="C43" i="1" s="1"/>
  <c r="E37" i="1"/>
  <c r="L38" i="1"/>
  <c r="K35" i="1"/>
  <c r="E30" i="1"/>
  <c r="E38" i="1"/>
  <c r="E31" i="1"/>
  <c r="L31" i="1"/>
  <c r="L32" i="1"/>
  <c r="I28" i="1"/>
  <c r="K28" i="1"/>
  <c r="I30" i="1"/>
  <c r="O33" i="1"/>
  <c r="P29" i="1"/>
  <c r="K26" i="1"/>
  <c r="I31" i="1"/>
  <c r="J32" i="1"/>
  <c r="L26" i="1"/>
  <c r="L34" i="1"/>
  <c r="O34" i="1"/>
  <c r="N28" i="1"/>
  <c r="O36" i="1"/>
  <c r="N33" i="1"/>
  <c r="O38" i="1"/>
  <c r="N36" i="1"/>
  <c r="G28" i="1"/>
  <c r="G30" i="1"/>
  <c r="L28" i="1"/>
  <c r="O28" i="1"/>
  <c r="P34" i="1"/>
  <c r="K31" i="1"/>
  <c r="L29" i="1"/>
  <c r="O30" i="1"/>
  <c r="P37" i="1"/>
  <c r="O31" i="1"/>
  <c r="M27" i="1"/>
  <c r="M35" i="1"/>
  <c r="J33" i="1"/>
  <c r="K29" i="1"/>
  <c r="M28" i="1"/>
  <c r="M36" i="1"/>
  <c r="N34" i="1"/>
  <c r="P27" i="1"/>
  <c r="P35" i="1"/>
  <c r="G29" i="1"/>
  <c r="I32" i="1"/>
  <c r="J26" i="1"/>
  <c r="K30" i="1"/>
  <c r="L30" i="1"/>
  <c r="M29" i="1"/>
  <c r="N27" i="1"/>
  <c r="N35" i="1"/>
  <c r="O32" i="1"/>
  <c r="P28" i="1"/>
  <c r="P36" i="1"/>
  <c r="J27" i="1"/>
  <c r="M30" i="1"/>
  <c r="J28" i="1"/>
  <c r="N26" i="1"/>
  <c r="K32" i="1"/>
  <c r="M31" i="1"/>
  <c r="N29" i="1"/>
  <c r="N37" i="1"/>
  <c r="P30" i="1"/>
  <c r="P38" i="1"/>
  <c r="I27" i="1"/>
  <c r="J29" i="1"/>
  <c r="O26" i="1"/>
  <c r="K33" i="1"/>
  <c r="L33" i="1"/>
  <c r="M32" i="1"/>
  <c r="N30" i="1"/>
  <c r="O27" i="1"/>
  <c r="O35" i="1"/>
  <c r="P31" i="1"/>
  <c r="P39" i="1"/>
  <c r="M26" i="1"/>
  <c r="J30" i="1"/>
  <c r="P26" i="1"/>
  <c r="K34" i="1"/>
  <c r="M33" i="1"/>
  <c r="N31" i="1"/>
  <c r="P32" i="1"/>
  <c r="E27" i="1"/>
  <c r="I29" i="1"/>
  <c r="L27" i="1"/>
  <c r="O29" i="1"/>
  <c r="E28" i="1"/>
  <c r="F26" i="1"/>
  <c r="G26" i="1"/>
  <c r="F27" i="1"/>
  <c r="H26" i="1"/>
  <c r="F28" i="1"/>
  <c r="H27" i="1"/>
  <c r="H28" i="1"/>
  <c r="H31" i="1"/>
  <c r="H29" i="1"/>
  <c r="F33" i="1"/>
  <c r="F34" i="1"/>
  <c r="F38" i="1"/>
  <c r="F35" i="1"/>
  <c r="F30" i="1"/>
  <c r="H37" i="1"/>
  <c r="F32" i="1"/>
  <c r="G35" i="1"/>
  <c r="H38" i="1"/>
  <c r="H39" i="1"/>
  <c r="H32" i="1"/>
  <c r="F36" i="1"/>
  <c r="G31" i="1"/>
  <c r="G39" i="1"/>
  <c r="H33" i="1"/>
  <c r="G36" i="1"/>
  <c r="G37" i="1"/>
  <c r="G38" i="1"/>
  <c r="F37" i="1"/>
  <c r="G32" i="1"/>
  <c r="H34" i="1"/>
  <c r="G33" i="1"/>
  <c r="H35" i="1"/>
  <c r="F31" i="1"/>
  <c r="D30" i="1"/>
  <c r="C28" i="1"/>
  <c r="C34" i="1"/>
  <c r="D37" i="1"/>
  <c r="C35" i="1"/>
  <c r="D31" i="1"/>
  <c r="D38" i="1"/>
  <c r="C29" i="1"/>
  <c r="C36" i="1"/>
  <c r="D27" i="1"/>
  <c r="D32" i="1"/>
  <c r="C30" i="1"/>
  <c r="C37" i="1"/>
  <c r="E29" i="1"/>
  <c r="C31" i="1"/>
  <c r="C38" i="1"/>
  <c r="D33" i="1"/>
  <c r="D39" i="1"/>
  <c r="C32" i="1"/>
  <c r="D28" i="1"/>
  <c r="D34" i="1"/>
  <c r="C27" i="1"/>
  <c r="D35" i="1"/>
  <c r="C33" i="1"/>
  <c r="D29" i="1"/>
  <c r="H46" i="2" l="1"/>
  <c r="H47" i="2" s="1"/>
  <c r="J43" i="2"/>
  <c r="P43" i="2"/>
  <c r="H43" i="2"/>
  <c r="L43" i="2"/>
  <c r="C43" i="2"/>
  <c r="O43" i="2"/>
  <c r="G43" i="2"/>
  <c r="I43" i="2"/>
  <c r="N43" i="2"/>
  <c r="F43" i="2"/>
  <c r="M43" i="2"/>
  <c r="E43" i="2"/>
  <c r="D43" i="2"/>
  <c r="K43" i="2"/>
  <c r="D42" i="1"/>
  <c r="I42" i="1"/>
  <c r="C42" i="1"/>
  <c r="E42" i="1"/>
  <c r="E43" i="1"/>
  <c r="H42" i="1"/>
  <c r="P43" i="1"/>
  <c r="K43" i="1"/>
  <c r="G42" i="1"/>
  <c r="M43" i="1"/>
  <c r="P42" i="1"/>
  <c r="J42" i="1"/>
  <c r="K42" i="1"/>
  <c r="F42" i="1"/>
  <c r="D43" i="1"/>
  <c r="G43" i="1"/>
  <c r="M42" i="1"/>
  <c r="F43" i="1"/>
  <c r="L43" i="1"/>
  <c r="H43" i="1"/>
  <c r="O42" i="1"/>
  <c r="N43" i="1"/>
  <c r="I43" i="1"/>
  <c r="N42" i="1"/>
  <c r="O43" i="1"/>
  <c r="J43" i="1"/>
  <c r="L42" i="1"/>
  <c r="W29" i="1" l="1"/>
  <c r="X37" i="1" l="1"/>
  <c r="AC36" i="1" s="1"/>
  <c r="V33" i="1"/>
  <c r="AB32" i="1" s="1"/>
  <c r="AC32" i="1" s="1"/>
  <c r="W30" i="1"/>
  <c r="AB33" i="1" l="1"/>
  <c r="AC33" i="1" s="1"/>
  <c r="AE32" i="1" s="1"/>
  <c r="W33" i="1"/>
  <c r="Y32" i="1" s="1"/>
  <c r="AE33" i="1"/>
  <c r="Y33" i="1"/>
  <c r="AD37" i="1" l="1"/>
  <c r="AD36" i="1"/>
  <c r="Y37" i="1"/>
  <c r="Y36" i="1"/>
</calcChain>
</file>

<file path=xl/sharedStrings.xml><?xml version="1.0" encoding="utf-8"?>
<sst xmlns="http://schemas.openxmlformats.org/spreadsheetml/2006/main" count="40" uniqueCount="19">
  <si>
    <t>y</t>
  </si>
  <si>
    <t>x</t>
  </si>
  <si>
    <t>Média esq</t>
  </si>
  <si>
    <t>Média dir</t>
  </si>
  <si>
    <t>Split</t>
  </si>
  <si>
    <t>MSE</t>
  </si>
  <si>
    <t>Threshold</t>
  </si>
  <si>
    <t>Linha</t>
  </si>
  <si>
    <t>DIFERENÇAS ENTRE AS DUAS MÉDIAS (ESQUERDA E DIREITA) E OS VALORES REAIS</t>
  </si>
  <si>
    <t>MÉDIA DA SOMA DAS DIFERENÇAS ENTRE AS DUAS MÉDIAS (ESQUERDA E DIREITA) E OS VALORES REAIS</t>
  </si>
  <si>
    <t>Vertical line</t>
  </si>
  <si>
    <t xml:space="preserve">BRINQUE COM OS DADOS EM Y, MUDANDO OS SEUS VALORES PARA VER COMO O LOCAL DA DIVISÃO DOS DADOS MUDA DE ACORDO COM O MSE </t>
  </si>
  <si>
    <t xml:space="preserve"> </t>
  </si>
  <si>
    <t>X1</t>
  </si>
  <si>
    <t>X2</t>
  </si>
  <si>
    <t>Intervalo esq</t>
  </si>
  <si>
    <t>Intervalo dir</t>
  </si>
  <si>
    <t>Esq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</si>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</sst>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Split_X1!$B$42</c:f>
              <c:strCache>
                <c:ptCount val="1"/>
                <c:pt idx="0">
                  <c:v>MSE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Split_X1!$C$43:$P$43</c:f>
              <c:numCache>
                <c:formatCode>0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Split_X1!$C$42:$P$42</c:f>
              <c:numCache>
                <c:formatCode>0</c:formatCode>
                <c:ptCount val="14"/>
                <c:pt idx="0">
                  <c:v>1040.9365079365077</c:v>
                </c:pt>
                <c:pt idx="1">
                  <c:v>877.58323494687136</c:v>
                </c:pt>
                <c:pt idx="2">
                  <c:v>861.64952380952388</c:v>
                </c:pt>
                <c:pt idx="3">
                  <c:v>838.94412698412714</c:v>
                </c:pt>
                <c:pt idx="4">
                  <c:v>1068.1747271825395</c:v>
                </c:pt>
                <c:pt idx="5">
                  <c:v>1181.997084548105</c:v>
                </c:pt>
                <c:pt idx="6">
                  <c:v>1167.5172902494328</c:v>
                </c:pt>
                <c:pt idx="7">
                  <c:v>1151.690864197531</c:v>
                </c:pt>
                <c:pt idx="8">
                  <c:v>1116.9864285714286</c:v>
                </c:pt>
                <c:pt idx="9">
                  <c:v>1048.6008133280861</c:v>
                </c:pt>
                <c:pt idx="10">
                  <c:v>867.11855158730179</c:v>
                </c:pt>
                <c:pt idx="11">
                  <c:v>986.11158072696549</c:v>
                </c:pt>
                <c:pt idx="12">
                  <c:v>1106.879120879121</c:v>
                </c:pt>
                <c:pt idx="13">
                  <c:v>1161.7755102040815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0A-4AB8-A98A-AAC110BFC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200111"/>
        <c:axId val="1657884559"/>
      </c:scatterChart>
      <c:valAx>
        <c:axId val="156120011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7884559"/>
        <c:crosses val="autoZero"/>
        <c:crossBetween val="midCat"/>
      </c:valAx>
      <c:valAx>
        <c:axId val="1657884559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120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Split_X1!$C$5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Split_X1!$B$6:$B$19</c:f>
              <c:numCache>
                <c:formatCode>0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Split_X1!$C$6:$C$19</c:f>
              <c:numCache>
                <c:formatCode>0</c:formatCode>
                <c:ptCount val="14"/>
                <c:pt idx="0">
                  <c:v>10</c:v>
                </c:pt>
                <c:pt idx="1">
                  <c:v>10</c:v>
                </c:pt>
                <c:pt idx="2">
                  <c:v>30</c:v>
                </c:pt>
                <c:pt idx="3">
                  <c:v>30</c:v>
                </c:pt>
                <c:pt idx="4">
                  <c:v>98</c:v>
                </c:pt>
                <c:pt idx="5">
                  <c:v>97</c:v>
                </c:pt>
                <c:pt idx="6">
                  <c:v>99</c:v>
                </c:pt>
                <c:pt idx="7">
                  <c:v>75</c:v>
                </c:pt>
                <c:pt idx="8">
                  <c:v>74</c:v>
                </c:pt>
                <c:pt idx="9">
                  <c:v>75</c:v>
                </c:pt>
                <c:pt idx="10">
                  <c:v>71</c:v>
                </c:pt>
                <c:pt idx="11">
                  <c:v>20</c:v>
                </c:pt>
                <c:pt idx="12">
                  <c:v>10</c:v>
                </c:pt>
                <c:pt idx="13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EC-4607-B318-6D98A05F8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197711"/>
        <c:axId val="1657889135"/>
      </c:scatterChart>
      <c:scatterChart>
        <c:scatterStyle val="smoothMarker"/>
        <c:varyColors val="0"/>
        <c:ser>
          <c:idx val="1"/>
          <c:order val="1"/>
          <c:tx>
            <c:v>Divisão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Split_X1!$W$29:$W$30</c:f>
              <c:numCache>
                <c:formatCode>0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xVal>
          <c:yVal>
            <c:numRef>
              <c:f>Split_X1!$X$29:$X$30</c:f>
              <c:numCache>
                <c:formatCode>0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EEC-4607-B318-6D98A05F8960}"/>
            </c:ext>
          </c:extLst>
        </c:ser>
        <c:ser>
          <c:idx val="2"/>
          <c:order val="2"/>
          <c:tx>
            <c:v>Média esquerda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Split_X1!$X$36:$X$37</c:f>
              <c:numCache>
                <c:formatCode>0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Split_X1!$Y$36:$Y$37</c:f>
              <c:numCache>
                <c:formatCode>0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9E-4D84-ACD1-3EDAC18E8821}"/>
            </c:ext>
          </c:extLst>
        </c:ser>
        <c:ser>
          <c:idx val="3"/>
          <c:order val="3"/>
          <c:tx>
            <c:v>Média direita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Split_X1!$AC$36:$AC$37</c:f>
              <c:numCache>
                <c:formatCode>0</c:formatCode>
                <c:ptCount val="2"/>
                <c:pt idx="0">
                  <c:v>4</c:v>
                </c:pt>
                <c:pt idx="1">
                  <c:v>14</c:v>
                </c:pt>
              </c:numCache>
            </c:numRef>
          </c:xVal>
          <c:yVal>
            <c:numRef>
              <c:f>Split_X1!$AD$36:$AD$37</c:f>
              <c:numCache>
                <c:formatCode>0</c:formatCode>
                <c:ptCount val="2"/>
                <c:pt idx="0">
                  <c:v>64.400000000000006</c:v>
                </c:pt>
                <c:pt idx="1">
                  <c:v>64.400000000000006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29E-4D84-ACD1-3EDAC18E8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197711"/>
        <c:axId val="1657889135"/>
      </c:scatterChart>
      <c:valAx>
        <c:axId val="156119771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7889135"/>
        <c:crosses val="autoZero"/>
        <c:crossBetween val="midCat"/>
      </c:valAx>
      <c:valAx>
        <c:axId val="1657889135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11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Split_X2!$B$42</c:f>
              <c:strCache>
                <c:ptCount val="1"/>
                <c:pt idx="0">
                  <c:v>MSE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Split_X2!$C$43:$P$43</c:f>
              <c:numCache>
                <c:formatCode>0</c:formatCode>
                <c:ptCount val="14"/>
                <c:pt idx="0">
                  <c:v>18</c:v>
                </c:pt>
                <c:pt idx="1">
                  <c:v>13</c:v>
                </c:pt>
                <c:pt idx="2">
                  <c:v>15</c:v>
                </c:pt>
                <c:pt idx="3">
                  <c:v>6</c:v>
                </c:pt>
                <c:pt idx="4">
                  <c:v>1</c:v>
                </c:pt>
                <c:pt idx="5">
                  <c:v>18</c:v>
                </c:pt>
                <c:pt idx="6">
                  <c:v>12</c:v>
                </c:pt>
                <c:pt idx="7">
                  <c:v>18</c:v>
                </c:pt>
                <c:pt idx="8">
                  <c:v>20</c:v>
                </c:pt>
                <c:pt idx="9">
                  <c:v>14</c:v>
                </c:pt>
                <c:pt idx="10">
                  <c:v>15</c:v>
                </c:pt>
                <c:pt idx="11">
                  <c:v>9</c:v>
                </c:pt>
                <c:pt idx="12">
                  <c:v>15</c:v>
                </c:pt>
                <c:pt idx="13">
                  <c:v>5</c:v>
                </c:pt>
              </c:numCache>
            </c:numRef>
          </c:xVal>
          <c:yVal>
            <c:numRef>
              <c:f>Split_X2!$C$42:$P$42</c:f>
              <c:numCache>
                <c:formatCode>0</c:formatCode>
                <c:ptCount val="14"/>
                <c:pt idx="0">
                  <c:v>1165.9305555555557</c:v>
                </c:pt>
                <c:pt idx="1">
                  <c:v>1014.362455726092</c:v>
                </c:pt>
                <c:pt idx="2">
                  <c:v>1006.1266666666668</c:v>
                </c:pt>
                <c:pt idx="3">
                  <c:v>995.23336860670202</c:v>
                </c:pt>
                <c:pt idx="4">
                  <c:v>1212.8443700396824</c:v>
                </c:pt>
                <c:pt idx="5">
                  <c:v>1312.9067055393589</c:v>
                </c:pt>
                <c:pt idx="6">
                  <c:v>1278.0410997732426</c:v>
                </c:pt>
                <c:pt idx="7">
                  <c:v>1249.7480070546737</c:v>
                </c:pt>
                <c:pt idx="8">
                  <c:v>1199.6828571428573</c:v>
                </c:pt>
                <c:pt idx="9">
                  <c:v>1109.7119244391972</c:v>
                </c:pt>
                <c:pt idx="10">
                  <c:v>873.40426587301602</c:v>
                </c:pt>
                <c:pt idx="11">
                  <c:v>973.54015215553693</c:v>
                </c:pt>
                <c:pt idx="12">
                  <c:v>1106.879120879121</c:v>
                </c:pt>
                <c:pt idx="13">
                  <c:v>1277.8367346938778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A5-45C9-B4D4-6F12C79FE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200111"/>
        <c:axId val="1657884559"/>
      </c:scatterChart>
      <c:valAx>
        <c:axId val="156120011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7884559"/>
        <c:crosses val="autoZero"/>
        <c:crossBetween val="midCat"/>
      </c:valAx>
      <c:valAx>
        <c:axId val="1657884559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120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Split_X2!$C$5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Split_X2!$B$6:$B$19</c:f>
              <c:numCache>
                <c:formatCode>0</c:formatCode>
                <c:ptCount val="14"/>
                <c:pt idx="0">
                  <c:v>18</c:v>
                </c:pt>
                <c:pt idx="1">
                  <c:v>13</c:v>
                </c:pt>
                <c:pt idx="2">
                  <c:v>15</c:v>
                </c:pt>
                <c:pt idx="3">
                  <c:v>6</c:v>
                </c:pt>
                <c:pt idx="4">
                  <c:v>1</c:v>
                </c:pt>
                <c:pt idx="5">
                  <c:v>18</c:v>
                </c:pt>
                <c:pt idx="6">
                  <c:v>12</c:v>
                </c:pt>
                <c:pt idx="7">
                  <c:v>18</c:v>
                </c:pt>
                <c:pt idx="8">
                  <c:v>20</c:v>
                </c:pt>
                <c:pt idx="9">
                  <c:v>14</c:v>
                </c:pt>
                <c:pt idx="10">
                  <c:v>15</c:v>
                </c:pt>
                <c:pt idx="11">
                  <c:v>9</c:v>
                </c:pt>
                <c:pt idx="12">
                  <c:v>15</c:v>
                </c:pt>
                <c:pt idx="13">
                  <c:v>5</c:v>
                </c:pt>
              </c:numCache>
            </c:numRef>
          </c:xVal>
          <c:yVal>
            <c:numRef>
              <c:f>Split_X2!$C$6:$C$19</c:f>
              <c:numCache>
                <c:formatCode>0</c:formatCode>
                <c:ptCount val="14"/>
                <c:pt idx="0">
                  <c:v>10</c:v>
                </c:pt>
                <c:pt idx="1">
                  <c:v>10</c:v>
                </c:pt>
                <c:pt idx="2">
                  <c:v>30</c:v>
                </c:pt>
                <c:pt idx="3">
                  <c:v>30</c:v>
                </c:pt>
                <c:pt idx="4">
                  <c:v>98</c:v>
                </c:pt>
                <c:pt idx="5">
                  <c:v>97</c:v>
                </c:pt>
                <c:pt idx="6">
                  <c:v>99</c:v>
                </c:pt>
                <c:pt idx="7">
                  <c:v>75</c:v>
                </c:pt>
                <c:pt idx="8">
                  <c:v>74</c:v>
                </c:pt>
                <c:pt idx="9">
                  <c:v>75</c:v>
                </c:pt>
                <c:pt idx="10">
                  <c:v>71</c:v>
                </c:pt>
                <c:pt idx="11">
                  <c:v>20</c:v>
                </c:pt>
                <c:pt idx="12">
                  <c:v>10</c:v>
                </c:pt>
                <c:pt idx="1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16-493E-9134-4B4222B57E7A}"/>
            </c:ext>
          </c:extLst>
        </c:ser>
        <c:ser>
          <c:idx val="1"/>
          <c:order val="1"/>
          <c:tx>
            <c:v>Divisão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Split_X2!$H$46:$H$47</c:f>
              <c:numCache>
                <c:formatCode>0</c:formatCode>
                <c:ptCount val="2"/>
                <c:pt idx="0">
                  <c:v>15</c:v>
                </c:pt>
                <c:pt idx="1">
                  <c:v>15</c:v>
                </c:pt>
              </c:numCache>
            </c:numRef>
          </c:xVal>
          <c:yVal>
            <c:numRef>
              <c:f>Split_X2!$I$46:$I$47</c:f>
              <c:numCache>
                <c:formatCode>0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16-493E-9134-4B4222B57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197711"/>
        <c:axId val="1657889135"/>
      </c:scatterChart>
      <c:valAx>
        <c:axId val="156119771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7889135"/>
        <c:crosses val="autoZero"/>
        <c:crossBetween val="midCat"/>
      </c:valAx>
      <c:valAx>
        <c:axId val="1657889135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11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185467</xdr:colOff>
      <xdr:row>3</xdr:row>
      <xdr:rowOff>64698</xdr:rowOff>
    </xdr:from>
    <xdr:to>
      <xdr:col>26</xdr:col>
      <xdr:colOff>99203</xdr:colOff>
      <xdr:row>18</xdr:row>
      <xdr:rowOff>90578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1663F8-10E7-4B23-8F58-74C5119DA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228601</xdr:colOff>
      <xdr:row>3</xdr:row>
      <xdr:rowOff>116456</xdr:rowOff>
    </xdr:from>
    <xdr:to>
      <xdr:col>18</xdr:col>
      <xdr:colOff>491705</xdr:colOff>
      <xdr:row>18</xdr:row>
      <xdr:rowOff>73324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8C12A5E-7573-48E3-A178-B4856FA11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185467</xdr:colOff>
      <xdr:row>3</xdr:row>
      <xdr:rowOff>64698</xdr:rowOff>
    </xdr:from>
    <xdr:to>
      <xdr:col>26</xdr:col>
      <xdr:colOff>99203</xdr:colOff>
      <xdr:row>18</xdr:row>
      <xdr:rowOff>90578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FC6B0B4-C26D-4FA5-8EFA-6A1233498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228601</xdr:colOff>
      <xdr:row>3</xdr:row>
      <xdr:rowOff>116456</xdr:rowOff>
    </xdr:from>
    <xdr:to>
      <xdr:col>18</xdr:col>
      <xdr:colOff>491705</xdr:colOff>
      <xdr:row>18</xdr:row>
      <xdr:rowOff>73324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9AE3CDE-6C91-4120-8E6C-FD196E38D0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2"/>
  <sheetViews>
    <sheetView showGridLines="0" tabSelected="1" zoomScale="85" zoomScaleNormal="85" workbookViewId="0">
      <selection activeCell="C8" sqref="C8"/>
    </sheetView>
  </sheetViews>
  <sheetFormatPr defaultRowHeight="14.3" x14ac:dyDescent="0.25"/>
  <cols>
    <col min="1" max="1" width="1.75" style="1" bestFit="1" customWidth="1"/>
    <col min="2" max="2" width="10.875" style="1" bestFit="1" customWidth="1"/>
    <col min="3" max="4" width="5.5" style="1" bestFit="1" customWidth="1"/>
    <col min="5" max="5" width="6.5" style="1" bestFit="1" customWidth="1"/>
    <col min="6" max="6" width="10.875" style="1" bestFit="1" customWidth="1"/>
    <col min="7" max="7" width="10" style="1" bestFit="1" customWidth="1"/>
    <col min="8" max="8" width="5.125" style="1" bestFit="1" customWidth="1"/>
    <col min="9" max="9" width="5.5" style="1" bestFit="1" customWidth="1"/>
    <col min="10" max="10" width="5.125" style="1" bestFit="1" customWidth="1"/>
    <col min="11" max="16" width="5.5" style="1" bestFit="1" customWidth="1"/>
    <col min="17" max="17" width="7.5" style="1" customWidth="1"/>
    <col min="18" max="20" width="9" style="1"/>
    <col min="21" max="21" width="12.125" style="1" bestFit="1" customWidth="1"/>
    <col min="22" max="22" width="3" style="1" bestFit="1" customWidth="1"/>
    <col min="23" max="23" width="4.375" style="1" bestFit="1" customWidth="1"/>
    <col min="24" max="24" width="13" style="1" bestFit="1" customWidth="1"/>
    <col min="25" max="25" width="7.5" style="1" bestFit="1" customWidth="1"/>
    <col min="26" max="26" width="13" style="1" bestFit="1" customWidth="1"/>
    <col min="27" max="27" width="3.875" style="1" bestFit="1" customWidth="1"/>
    <col min="28" max="28" width="3" style="1" bestFit="1" customWidth="1"/>
    <col min="29" max="29" width="4.375" style="1" bestFit="1" customWidth="1"/>
    <col min="30" max="30" width="13" style="1" bestFit="1" customWidth="1"/>
    <col min="31" max="31" width="8.125" style="1" bestFit="1" customWidth="1"/>
    <col min="32" max="16384" width="9" style="1"/>
  </cols>
  <sheetData>
    <row r="1" spans="1:22" ht="19.7" x14ac:dyDescent="0.35">
      <c r="C1" s="3" t="s">
        <v>11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1" t="s">
        <v>12</v>
      </c>
    </row>
    <row r="4" spans="1:22" x14ac:dyDescent="0.25">
      <c r="F4" s="1" t="s">
        <v>4</v>
      </c>
    </row>
    <row r="5" spans="1:22" x14ac:dyDescent="0.25">
      <c r="B5" s="1" t="s">
        <v>13</v>
      </c>
      <c r="C5" s="1" t="s">
        <v>0</v>
      </c>
      <c r="E5" s="1" t="s">
        <v>7</v>
      </c>
      <c r="F5" s="1" t="s">
        <v>2</v>
      </c>
      <c r="G5" s="1" t="s">
        <v>3</v>
      </c>
    </row>
    <row r="6" spans="1:22" x14ac:dyDescent="0.25">
      <c r="B6" s="1">
        <v>1</v>
      </c>
      <c r="C6" s="1">
        <v>10</v>
      </c>
      <c r="E6" s="1">
        <v>1</v>
      </c>
      <c r="F6" s="1">
        <f>AVERAGE($C$6:C7)</f>
        <v>10</v>
      </c>
      <c r="G6" s="1">
        <f>AVERAGE(C8:$C$19)</f>
        <v>58.666666666666664</v>
      </c>
    </row>
    <row r="7" spans="1:22" x14ac:dyDescent="0.25">
      <c r="B7" s="1">
        <f>B6+1</f>
        <v>2</v>
      </c>
      <c r="C7" s="1">
        <v>10</v>
      </c>
      <c r="E7" s="1">
        <f>E6+1</f>
        <v>2</v>
      </c>
      <c r="F7" s="1">
        <f>AVERAGE($C$6:C7)</f>
        <v>10</v>
      </c>
      <c r="G7" s="1">
        <f>AVERAGE(C9:$C$19)</f>
        <v>61.272727272727273</v>
      </c>
    </row>
    <row r="8" spans="1:22" x14ac:dyDescent="0.25">
      <c r="B8" s="1">
        <f>B7+1</f>
        <v>3</v>
      </c>
      <c r="C8" s="1">
        <v>30</v>
      </c>
      <c r="E8" s="1">
        <f t="shared" ref="E8:E19" si="0">E7+1</f>
        <v>3</v>
      </c>
      <c r="F8" s="1">
        <f>AVERAGE($C$6:C8)</f>
        <v>16.666666666666668</v>
      </c>
      <c r="G8" s="1">
        <f>AVERAGE(C10:$C$19)</f>
        <v>64.400000000000006</v>
      </c>
    </row>
    <row r="9" spans="1:22" x14ac:dyDescent="0.25">
      <c r="B9" s="1">
        <f t="shared" ref="B9:B19" si="1">B8+1</f>
        <v>4</v>
      </c>
      <c r="C9" s="1">
        <v>30</v>
      </c>
      <c r="E9" s="1">
        <f t="shared" si="0"/>
        <v>4</v>
      </c>
      <c r="F9" s="1">
        <f>AVERAGE($C$6:C10)</f>
        <v>35.6</v>
      </c>
      <c r="G9" s="1">
        <f>AVERAGE(C11:$C$19)</f>
        <v>60.666666666666664</v>
      </c>
    </row>
    <row r="10" spans="1:22" x14ac:dyDescent="0.25">
      <c r="B10" s="1">
        <f t="shared" si="1"/>
        <v>5</v>
      </c>
      <c r="C10" s="1">
        <v>98</v>
      </c>
      <c r="E10" s="1">
        <f t="shared" si="0"/>
        <v>5</v>
      </c>
      <c r="F10" s="1">
        <f>AVERAGE($C$6:C11)</f>
        <v>45.833333333333336</v>
      </c>
      <c r="G10" s="1">
        <f>AVERAGE(C12:$C$19)</f>
        <v>56.125</v>
      </c>
    </row>
    <row r="11" spans="1:22" x14ac:dyDescent="0.25">
      <c r="B11" s="1">
        <f t="shared" si="1"/>
        <v>6</v>
      </c>
      <c r="C11" s="1">
        <v>97</v>
      </c>
      <c r="E11" s="1">
        <f t="shared" si="0"/>
        <v>6</v>
      </c>
      <c r="F11" s="1">
        <f>AVERAGE($C$6:C12)</f>
        <v>53.428571428571431</v>
      </c>
      <c r="G11" s="1">
        <f>AVERAGE(C13:$C$19)</f>
        <v>50</v>
      </c>
    </row>
    <row r="12" spans="1:22" x14ac:dyDescent="0.25">
      <c r="B12" s="1">
        <f t="shared" si="1"/>
        <v>7</v>
      </c>
      <c r="C12" s="1">
        <v>99</v>
      </c>
      <c r="E12" s="1">
        <f t="shared" si="0"/>
        <v>7</v>
      </c>
      <c r="F12" s="1">
        <f>AVERAGE($C$6:C12)</f>
        <v>53.428571428571431</v>
      </c>
      <c r="G12" s="1">
        <f>AVERAGE(C14:$C$19)</f>
        <v>45.833333333333336</v>
      </c>
    </row>
    <row r="13" spans="1:22" x14ac:dyDescent="0.25">
      <c r="B13" s="1">
        <f t="shared" si="1"/>
        <v>8</v>
      </c>
      <c r="C13" s="1">
        <v>75</v>
      </c>
      <c r="E13" s="1">
        <f t="shared" si="0"/>
        <v>8</v>
      </c>
      <c r="F13" s="1">
        <f>AVERAGE($C$6:C14)</f>
        <v>58.111111111111114</v>
      </c>
      <c r="G13" s="1">
        <f>AVERAGE(C15:$C$19)</f>
        <v>40.200000000000003</v>
      </c>
    </row>
    <row r="14" spans="1:22" x14ac:dyDescent="0.25">
      <c r="B14" s="1">
        <f t="shared" si="1"/>
        <v>9</v>
      </c>
      <c r="C14" s="1">
        <v>74</v>
      </c>
      <c r="E14" s="1">
        <f t="shared" si="0"/>
        <v>9</v>
      </c>
      <c r="F14" s="1">
        <f>AVERAGE($C$6:C15)</f>
        <v>59.8</v>
      </c>
      <c r="G14" s="1">
        <f>AVERAGE(C16:$C$19)</f>
        <v>31.5</v>
      </c>
    </row>
    <row r="15" spans="1:22" x14ac:dyDescent="0.25">
      <c r="B15" s="1">
        <f t="shared" si="1"/>
        <v>10</v>
      </c>
      <c r="C15" s="1">
        <v>75</v>
      </c>
      <c r="E15" s="1">
        <f t="shared" si="0"/>
        <v>10</v>
      </c>
      <c r="F15" s="1">
        <f>AVERAGE($C$6:C16)</f>
        <v>60.81818181818182</v>
      </c>
      <c r="G15" s="1">
        <f>AVERAGE(C17:$C$19)</f>
        <v>18.333333333333332</v>
      </c>
    </row>
    <row r="16" spans="1:22" x14ac:dyDescent="0.25">
      <c r="B16" s="1">
        <f t="shared" si="1"/>
        <v>11</v>
      </c>
      <c r="C16" s="1">
        <v>71</v>
      </c>
      <c r="E16" s="1">
        <f t="shared" si="0"/>
        <v>11</v>
      </c>
      <c r="F16" s="1">
        <f>AVERAGE($C$6:C17)</f>
        <v>57.416666666666664</v>
      </c>
      <c r="G16" s="1">
        <f>AVERAGE(C18:$C$19)</f>
        <v>17.5</v>
      </c>
    </row>
    <row r="17" spans="2:31" x14ac:dyDescent="0.25">
      <c r="B17" s="1">
        <f t="shared" si="1"/>
        <v>12</v>
      </c>
      <c r="C17" s="1">
        <v>20</v>
      </c>
      <c r="E17" s="1">
        <f t="shared" si="0"/>
        <v>12</v>
      </c>
      <c r="F17" s="1">
        <f>AVERAGE($C$6:C18)</f>
        <v>53.769230769230766</v>
      </c>
      <c r="G17" s="1">
        <f>AVERAGE(C19:$C$19)</f>
        <v>25</v>
      </c>
    </row>
    <row r="18" spans="2:31" x14ac:dyDescent="0.25">
      <c r="B18" s="1">
        <f t="shared" si="1"/>
        <v>13</v>
      </c>
      <c r="C18" s="1">
        <v>10</v>
      </c>
      <c r="E18" s="1">
        <f t="shared" si="0"/>
        <v>13</v>
      </c>
      <c r="F18" s="1">
        <f>AVERAGE($C$6:C18)</f>
        <v>53.769230769230766</v>
      </c>
      <c r="G18" s="1">
        <f>AVERAGE(C$19:$C20)</f>
        <v>25</v>
      </c>
    </row>
    <row r="19" spans="2:31" x14ac:dyDescent="0.25">
      <c r="B19" s="1">
        <f t="shared" si="1"/>
        <v>14</v>
      </c>
      <c r="C19" s="1">
        <v>25</v>
      </c>
      <c r="E19" s="1">
        <f t="shared" si="0"/>
        <v>14</v>
      </c>
      <c r="F19" s="1">
        <f>AVERAGE($C$6:C19)</f>
        <v>51.714285714285715</v>
      </c>
      <c r="G19" s="1">
        <f>AVERAGE(C$19:$C21)</f>
        <v>25</v>
      </c>
    </row>
    <row r="24" spans="2:31" x14ac:dyDescent="0.25">
      <c r="C24" s="1">
        <v>1</v>
      </c>
      <c r="D24" s="1">
        <f t="shared" ref="D24:P24" si="2">C24+1</f>
        <v>2</v>
      </c>
      <c r="E24" s="1">
        <f t="shared" si="2"/>
        <v>3</v>
      </c>
      <c r="F24" s="1">
        <f t="shared" si="2"/>
        <v>4</v>
      </c>
      <c r="G24" s="1">
        <f t="shared" si="2"/>
        <v>5</v>
      </c>
      <c r="H24" s="1">
        <f t="shared" si="2"/>
        <v>6</v>
      </c>
      <c r="I24" s="1">
        <f t="shared" si="2"/>
        <v>7</v>
      </c>
      <c r="J24" s="1">
        <f t="shared" si="2"/>
        <v>8</v>
      </c>
      <c r="K24" s="1">
        <f t="shared" si="2"/>
        <v>9</v>
      </c>
      <c r="L24" s="1">
        <f t="shared" si="2"/>
        <v>10</v>
      </c>
      <c r="M24" s="1">
        <f t="shared" si="2"/>
        <v>11</v>
      </c>
      <c r="N24" s="1">
        <f t="shared" si="2"/>
        <v>12</v>
      </c>
      <c r="O24" s="1">
        <f t="shared" si="2"/>
        <v>13</v>
      </c>
      <c r="P24" s="1">
        <f t="shared" si="2"/>
        <v>14</v>
      </c>
    </row>
    <row r="25" spans="2:31" ht="19.7" x14ac:dyDescent="0.35">
      <c r="C25" s="3" t="s">
        <v>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31" x14ac:dyDescent="0.25">
      <c r="C26" s="2">
        <f>(C6-$F$6)^2</f>
        <v>0</v>
      </c>
      <c r="D26" s="2">
        <f>(C6-$F$7)^2</f>
        <v>0</v>
      </c>
      <c r="E26" s="2">
        <f>(E6-$F$8)^2</f>
        <v>245.44444444444449</v>
      </c>
      <c r="F26" s="2">
        <f>($C6-$F$9)^2</f>
        <v>655.36000000000013</v>
      </c>
      <c r="G26" s="2">
        <f>($C6-$F$10)^2</f>
        <v>1284.0277777777781</v>
      </c>
      <c r="H26" s="2">
        <f t="shared" ref="H26:H31" si="3">($C6-$F$11)^2</f>
        <v>1886.0408163265308</v>
      </c>
      <c r="I26" s="2">
        <f t="shared" ref="I26:I32" si="4">($C6-$F$12)^2</f>
        <v>1886.0408163265308</v>
      </c>
      <c r="J26" s="2">
        <f t="shared" ref="J26:J33" si="5">($C6-$F$13)^2</f>
        <v>2314.6790123456794</v>
      </c>
      <c r="K26" s="2">
        <f t="shared" ref="K26:K34" si="6">($C6-$F$14)^2</f>
        <v>2480.0399999999995</v>
      </c>
      <c r="L26" s="2">
        <f t="shared" ref="L26:L35" si="7">($C6-$F$15)^2</f>
        <v>2582.4876033057853</v>
      </c>
      <c r="M26" s="2">
        <f t="shared" ref="M26:M36" si="8">($C6-$F$16)^2</f>
        <v>2248.3402777777774</v>
      </c>
      <c r="N26" s="2">
        <f t="shared" ref="N26:N37" si="9">($C6-$F$17)^2</f>
        <v>1915.7455621301772</v>
      </c>
      <c r="O26" s="2">
        <f t="shared" ref="O26:O38" si="10">($C6-$F$18)^2</f>
        <v>1915.7455621301772</v>
      </c>
      <c r="P26" s="2">
        <f t="shared" ref="P26:P39" si="11">($C6-$F$19)^2</f>
        <v>1740.0816326530612</v>
      </c>
    </row>
    <row r="27" spans="2:31" x14ac:dyDescent="0.25">
      <c r="C27" s="1">
        <f t="shared" ref="C27:C39" si="12">(C7-$G$6)^2</f>
        <v>2368.4444444444443</v>
      </c>
      <c r="D27" s="2">
        <f>(C7-$F$7)^2</f>
        <v>0</v>
      </c>
      <c r="E27" s="2">
        <f>(E7-$F$8)^2</f>
        <v>215.11111111111114</v>
      </c>
      <c r="F27" s="2">
        <f>($C7-$F$9)^2</f>
        <v>655.36000000000013</v>
      </c>
      <c r="G27" s="2">
        <f>($C7-$F$10)^2</f>
        <v>1284.0277777777781</v>
      </c>
      <c r="H27" s="2">
        <f t="shared" si="3"/>
        <v>1886.0408163265308</v>
      </c>
      <c r="I27" s="2">
        <f t="shared" si="4"/>
        <v>1886.0408163265308</v>
      </c>
      <c r="J27" s="2">
        <f t="shared" si="5"/>
        <v>2314.6790123456794</v>
      </c>
      <c r="K27" s="2">
        <f t="shared" si="6"/>
        <v>2480.0399999999995</v>
      </c>
      <c r="L27" s="2">
        <f t="shared" si="7"/>
        <v>2582.4876033057853</v>
      </c>
      <c r="M27" s="2">
        <f t="shared" si="8"/>
        <v>2248.3402777777774</v>
      </c>
      <c r="N27" s="2">
        <f t="shared" si="9"/>
        <v>1915.7455621301772</v>
      </c>
      <c r="O27" s="2">
        <f t="shared" si="10"/>
        <v>1915.7455621301772</v>
      </c>
      <c r="P27" s="2">
        <f t="shared" si="11"/>
        <v>1740.0816326530612</v>
      </c>
    </row>
    <row r="28" spans="2:31" x14ac:dyDescent="0.25">
      <c r="C28" s="1">
        <f t="shared" si="12"/>
        <v>821.7777777777776</v>
      </c>
      <c r="D28" s="1">
        <f t="shared" ref="D28:D39" si="13">(C8-$G$7)^2</f>
        <v>977.98347107438019</v>
      </c>
      <c r="E28" s="2">
        <f>(E8-$F$8)^2</f>
        <v>186.7777777777778</v>
      </c>
      <c r="F28" s="2">
        <f>($C8-$F$9)^2</f>
        <v>31.360000000000017</v>
      </c>
      <c r="G28" s="2">
        <f>($C8-$F$10)^2</f>
        <v>250.69444444444451</v>
      </c>
      <c r="H28" s="2">
        <f t="shared" si="3"/>
        <v>548.89795918367361</v>
      </c>
      <c r="I28" s="2">
        <f t="shared" si="4"/>
        <v>548.89795918367361</v>
      </c>
      <c r="J28" s="2">
        <f t="shared" si="5"/>
        <v>790.23456790123475</v>
      </c>
      <c r="K28" s="2">
        <f t="shared" si="6"/>
        <v>888.03999999999985</v>
      </c>
      <c r="L28" s="2">
        <f t="shared" si="7"/>
        <v>949.76033057851248</v>
      </c>
      <c r="M28" s="2">
        <f t="shared" si="8"/>
        <v>751.67361111111097</v>
      </c>
      <c r="N28" s="2">
        <f t="shared" si="9"/>
        <v>564.97633136094657</v>
      </c>
      <c r="O28" s="2">
        <f t="shared" si="10"/>
        <v>564.97633136094657</v>
      </c>
      <c r="P28" s="2">
        <f t="shared" si="11"/>
        <v>471.51020408163271</v>
      </c>
      <c r="W28" s="1" t="s">
        <v>1</v>
      </c>
      <c r="X28" s="1" t="s">
        <v>0</v>
      </c>
    </row>
    <row r="29" spans="2:31" x14ac:dyDescent="0.25">
      <c r="C29" s="1">
        <f t="shared" si="12"/>
        <v>821.7777777777776</v>
      </c>
      <c r="D29" s="1">
        <f t="shared" si="13"/>
        <v>977.98347107438019</v>
      </c>
      <c r="E29" s="1">
        <f t="shared" ref="E29:E39" si="14">($C9-$G$8)^2</f>
        <v>1183.3600000000004</v>
      </c>
      <c r="F29" s="2">
        <f>($C9-$F$9)^2</f>
        <v>31.360000000000017</v>
      </c>
      <c r="G29" s="2">
        <f>($C9-$F$10)^2</f>
        <v>250.69444444444451</v>
      </c>
      <c r="H29" s="2">
        <f t="shared" si="3"/>
        <v>548.89795918367361</v>
      </c>
      <c r="I29" s="2">
        <f t="shared" si="4"/>
        <v>548.89795918367361</v>
      </c>
      <c r="J29" s="2">
        <f t="shared" si="5"/>
        <v>790.23456790123475</v>
      </c>
      <c r="K29" s="2">
        <f t="shared" si="6"/>
        <v>888.03999999999985</v>
      </c>
      <c r="L29" s="2">
        <f t="shared" si="7"/>
        <v>949.76033057851248</v>
      </c>
      <c r="M29" s="2">
        <f t="shared" si="8"/>
        <v>751.67361111111097</v>
      </c>
      <c r="N29" s="2">
        <f t="shared" si="9"/>
        <v>564.97633136094657</v>
      </c>
      <c r="O29" s="2">
        <f t="shared" si="10"/>
        <v>564.97633136094657</v>
      </c>
      <c r="P29" s="2">
        <f t="shared" si="11"/>
        <v>471.51020408163271</v>
      </c>
      <c r="U29" s="1" t="s">
        <v>10</v>
      </c>
      <c r="W29" s="1">
        <f>HLOOKUP(MIN(C42:P42),B42:P43,2,FALSE)</f>
        <v>4</v>
      </c>
      <c r="X29" s="1">
        <v>0</v>
      </c>
    </row>
    <row r="30" spans="2:31" x14ac:dyDescent="0.25">
      <c r="C30" s="1">
        <f t="shared" si="12"/>
        <v>1547.1111111111113</v>
      </c>
      <c r="D30" s="1">
        <f t="shared" si="13"/>
        <v>1348.8925619834711</v>
      </c>
      <c r="E30" s="1">
        <f t="shared" si="14"/>
        <v>1128.9599999999996</v>
      </c>
      <c r="F30" s="1">
        <f t="shared" ref="F30:F39" si="15">($C10-$G$9)^2</f>
        <v>1393.7777777777781</v>
      </c>
      <c r="G30" s="2">
        <f>($C10-$F$10)^2</f>
        <v>2721.3611111111109</v>
      </c>
      <c r="H30" s="2">
        <f t="shared" si="3"/>
        <v>1986.612244897959</v>
      </c>
      <c r="I30" s="2">
        <f t="shared" si="4"/>
        <v>1986.612244897959</v>
      </c>
      <c r="J30" s="2">
        <f t="shared" si="5"/>
        <v>1591.1234567901231</v>
      </c>
      <c r="K30" s="2">
        <f t="shared" si="6"/>
        <v>1459.2400000000002</v>
      </c>
      <c r="L30" s="2">
        <f t="shared" si="7"/>
        <v>1382.4876033057849</v>
      </c>
      <c r="M30" s="2">
        <f t="shared" si="8"/>
        <v>1647.0069444444446</v>
      </c>
      <c r="N30" s="2">
        <f t="shared" si="9"/>
        <v>1956.3609467455624</v>
      </c>
      <c r="O30" s="2">
        <f t="shared" si="10"/>
        <v>1956.3609467455624</v>
      </c>
      <c r="P30" s="2">
        <f t="shared" si="11"/>
        <v>2142.3673469387754</v>
      </c>
      <c r="W30" s="1">
        <f>$W$29</f>
        <v>4</v>
      </c>
      <c r="X30" s="1">
        <v>100</v>
      </c>
    </row>
    <row r="31" spans="2:31" x14ac:dyDescent="0.25">
      <c r="C31" s="1">
        <f t="shared" si="12"/>
        <v>1469.4444444444446</v>
      </c>
      <c r="D31" s="1">
        <f t="shared" si="13"/>
        <v>1276.4380165289256</v>
      </c>
      <c r="E31" s="1">
        <f t="shared" si="14"/>
        <v>1062.7599999999995</v>
      </c>
      <c r="F31" s="1">
        <f t="shared" si="15"/>
        <v>1320.1111111111113</v>
      </c>
      <c r="G31" s="1">
        <f t="shared" ref="G31:G39" si="16">($C11-$G$10)^2</f>
        <v>1670.765625</v>
      </c>
      <c r="H31" s="2">
        <f t="shared" si="3"/>
        <v>1898.4693877551019</v>
      </c>
      <c r="I31" s="2">
        <f t="shared" si="4"/>
        <v>1898.4693877551019</v>
      </c>
      <c r="J31" s="2">
        <f t="shared" si="5"/>
        <v>1512.3456790123455</v>
      </c>
      <c r="K31" s="2">
        <f t="shared" si="6"/>
        <v>1383.8400000000001</v>
      </c>
      <c r="L31" s="2">
        <f t="shared" si="7"/>
        <v>1309.1239669421486</v>
      </c>
      <c r="M31" s="2">
        <f t="shared" si="8"/>
        <v>1566.8402777777781</v>
      </c>
      <c r="N31" s="2">
        <f t="shared" si="9"/>
        <v>1868.8994082840238</v>
      </c>
      <c r="O31" s="2">
        <f t="shared" si="10"/>
        <v>1868.8994082840238</v>
      </c>
      <c r="P31" s="2">
        <f t="shared" si="11"/>
        <v>2050.795918367347</v>
      </c>
    </row>
    <row r="32" spans="2:31" x14ac:dyDescent="0.25">
      <c r="C32" s="1">
        <f t="shared" si="12"/>
        <v>1626.7777777777781</v>
      </c>
      <c r="D32" s="1">
        <f t="shared" si="13"/>
        <v>1423.3471074380166</v>
      </c>
      <c r="E32" s="1">
        <f t="shared" si="14"/>
        <v>1197.1599999999996</v>
      </c>
      <c r="F32" s="1">
        <f t="shared" si="15"/>
        <v>1469.4444444444446</v>
      </c>
      <c r="G32" s="1">
        <f t="shared" si="16"/>
        <v>1838.265625</v>
      </c>
      <c r="H32" s="1">
        <f t="shared" ref="H32:H39" si="17">($C12-$G$11)^2</f>
        <v>2401</v>
      </c>
      <c r="I32" s="2">
        <f t="shared" si="4"/>
        <v>2076.7551020408159</v>
      </c>
      <c r="J32" s="2">
        <f t="shared" si="5"/>
        <v>1671.9012345679009</v>
      </c>
      <c r="K32" s="2">
        <f t="shared" si="6"/>
        <v>1536.6400000000003</v>
      </c>
      <c r="L32" s="2">
        <f t="shared" si="7"/>
        <v>1457.8512396694214</v>
      </c>
      <c r="M32" s="2">
        <f t="shared" si="8"/>
        <v>1729.1736111111113</v>
      </c>
      <c r="N32" s="2">
        <f t="shared" si="9"/>
        <v>2045.8224852071007</v>
      </c>
      <c r="O32" s="2">
        <f t="shared" si="10"/>
        <v>2045.8224852071007</v>
      </c>
      <c r="P32" s="2">
        <f t="shared" si="11"/>
        <v>2235.9387755102039</v>
      </c>
      <c r="U32" s="1" t="s">
        <v>17</v>
      </c>
      <c r="V32" s="1">
        <v>6</v>
      </c>
      <c r="W32" s="1" t="str">
        <f>CONCATENATE("C",V32)</f>
        <v>C6</v>
      </c>
      <c r="X32" s="1" t="s">
        <v>15</v>
      </c>
      <c r="Y32" s="1" t="str">
        <f>_xlfn.CONCAT(W32,":",W33)</f>
        <v>C6:C9</v>
      </c>
      <c r="AA32" s="1" t="s">
        <v>18</v>
      </c>
      <c r="AB32" s="1">
        <f>V33+1</f>
        <v>10</v>
      </c>
      <c r="AC32" s="1" t="str">
        <f>CONCATENATE("C",AB32)</f>
        <v>C10</v>
      </c>
      <c r="AD32" s="1" t="s">
        <v>16</v>
      </c>
      <c r="AE32" s="1" t="str">
        <f>_xlfn.CONCAT(AC32,":",AC33)</f>
        <v>C10:C19</v>
      </c>
    </row>
    <row r="33" spans="2:31" x14ac:dyDescent="0.25">
      <c r="C33" s="1">
        <f t="shared" si="12"/>
        <v>266.77777777777783</v>
      </c>
      <c r="D33" s="1">
        <f t="shared" si="13"/>
        <v>188.4380165289256</v>
      </c>
      <c r="E33" s="1">
        <f t="shared" si="14"/>
        <v>112.35999999999989</v>
      </c>
      <c r="F33" s="1">
        <f t="shared" si="15"/>
        <v>205.44444444444451</v>
      </c>
      <c r="G33" s="1">
        <f t="shared" si="16"/>
        <v>356.265625</v>
      </c>
      <c r="H33" s="1">
        <f t="shared" si="17"/>
        <v>625</v>
      </c>
      <c r="I33" s="1">
        <f t="shared" ref="I33:I39" si="18">($C13-$G$12)^2</f>
        <v>850.69444444444434</v>
      </c>
      <c r="J33" s="2">
        <f t="shared" si="5"/>
        <v>285.23456790123447</v>
      </c>
      <c r="K33" s="2">
        <f t="shared" si="6"/>
        <v>231.04000000000008</v>
      </c>
      <c r="L33" s="2">
        <f t="shared" si="7"/>
        <v>201.12396694214871</v>
      </c>
      <c r="M33" s="2">
        <f t="shared" si="8"/>
        <v>309.1736111111112</v>
      </c>
      <c r="N33" s="2">
        <f t="shared" si="9"/>
        <v>450.74556213017763</v>
      </c>
      <c r="O33" s="2">
        <f t="shared" si="10"/>
        <v>450.74556213017763</v>
      </c>
      <c r="P33" s="2">
        <f t="shared" si="11"/>
        <v>542.22448979591832</v>
      </c>
      <c r="V33" s="1">
        <f>$V$32+W29-1</f>
        <v>9</v>
      </c>
      <c r="W33" s="1" t="str">
        <f>CONCATENATE("C",V33)</f>
        <v>C9</v>
      </c>
      <c r="X33" s="1" t="s">
        <v>2</v>
      </c>
      <c r="Y33" s="1">
        <f ca="1">AVERAGE(INDIRECT(Y32))</f>
        <v>20</v>
      </c>
      <c r="AB33" s="1">
        <f>COUNT(B6:B19)-W29+AB32-1</f>
        <v>19</v>
      </c>
      <c r="AC33" s="1" t="str">
        <f>CONCATENATE("C",AB33)</f>
        <v>C19</v>
      </c>
      <c r="AD33" s="1" t="s">
        <v>3</v>
      </c>
      <c r="AE33" s="1">
        <f ca="1">AVERAGE(INDIRECT(AE32))</f>
        <v>64.400000000000006</v>
      </c>
    </row>
    <row r="34" spans="2:31" x14ac:dyDescent="0.25">
      <c r="C34" s="1">
        <f t="shared" si="12"/>
        <v>235.11111111111117</v>
      </c>
      <c r="D34" s="1">
        <f t="shared" si="13"/>
        <v>161.98347107438016</v>
      </c>
      <c r="E34" s="1">
        <f t="shared" si="14"/>
        <v>92.159999999999897</v>
      </c>
      <c r="F34" s="1">
        <f t="shared" si="15"/>
        <v>177.77777777777783</v>
      </c>
      <c r="G34" s="1">
        <f t="shared" si="16"/>
        <v>319.515625</v>
      </c>
      <c r="H34" s="1">
        <f t="shared" si="17"/>
        <v>576</v>
      </c>
      <c r="I34" s="1">
        <f t="shared" si="18"/>
        <v>793.36111111111097</v>
      </c>
      <c r="J34" s="1">
        <f t="shared" ref="J34:J39" si="19">($C14-$G$13)^2</f>
        <v>1142.4399999999998</v>
      </c>
      <c r="K34" s="2">
        <f t="shared" si="6"/>
        <v>201.64000000000007</v>
      </c>
      <c r="L34" s="2">
        <f t="shared" si="7"/>
        <v>173.76033057851234</v>
      </c>
      <c r="M34" s="2">
        <f t="shared" si="8"/>
        <v>275.00694444444451</v>
      </c>
      <c r="N34" s="2">
        <f t="shared" si="9"/>
        <v>409.28402366863918</v>
      </c>
      <c r="O34" s="2">
        <f t="shared" si="10"/>
        <v>409.28402366863918</v>
      </c>
      <c r="P34" s="2">
        <f t="shared" si="11"/>
        <v>496.65306122448976</v>
      </c>
    </row>
    <row r="35" spans="2:31" x14ac:dyDescent="0.25">
      <c r="C35" s="1">
        <f t="shared" si="12"/>
        <v>266.77777777777783</v>
      </c>
      <c r="D35" s="1">
        <f t="shared" si="13"/>
        <v>188.4380165289256</v>
      </c>
      <c r="E35" s="1">
        <f t="shared" si="14"/>
        <v>112.35999999999989</v>
      </c>
      <c r="F35" s="1">
        <f t="shared" si="15"/>
        <v>205.44444444444451</v>
      </c>
      <c r="G35" s="1">
        <f t="shared" si="16"/>
        <v>356.265625</v>
      </c>
      <c r="H35" s="1">
        <f t="shared" si="17"/>
        <v>625</v>
      </c>
      <c r="I35" s="1">
        <f t="shared" si="18"/>
        <v>850.69444444444434</v>
      </c>
      <c r="J35" s="1">
        <f t="shared" si="19"/>
        <v>1211.0399999999997</v>
      </c>
      <c r="K35" s="1">
        <f>($C15-$G$14)^2</f>
        <v>1892.25</v>
      </c>
      <c r="L35" s="2">
        <f t="shared" si="7"/>
        <v>201.12396694214871</v>
      </c>
      <c r="M35" s="2">
        <f t="shared" si="8"/>
        <v>309.1736111111112</v>
      </c>
      <c r="N35" s="2">
        <f t="shared" si="9"/>
        <v>450.74556213017763</v>
      </c>
      <c r="O35" s="2">
        <f t="shared" si="10"/>
        <v>450.74556213017763</v>
      </c>
      <c r="P35" s="2">
        <f t="shared" si="11"/>
        <v>542.22448979591832</v>
      </c>
      <c r="X35" s="1" t="s">
        <v>1</v>
      </c>
      <c r="Y35" s="1" t="s">
        <v>0</v>
      </c>
      <c r="AC35" s="1" t="s">
        <v>1</v>
      </c>
      <c r="AD35" s="1" t="s">
        <v>0</v>
      </c>
    </row>
    <row r="36" spans="2:31" x14ac:dyDescent="0.25">
      <c r="C36" s="1">
        <f t="shared" si="12"/>
        <v>152.11111111111117</v>
      </c>
      <c r="D36" s="1">
        <f t="shared" si="13"/>
        <v>94.619834710743788</v>
      </c>
      <c r="E36" s="1">
        <f t="shared" si="14"/>
        <v>43.559999999999924</v>
      </c>
      <c r="F36" s="1">
        <f t="shared" si="15"/>
        <v>106.77777777777783</v>
      </c>
      <c r="G36" s="1">
        <f t="shared" si="16"/>
        <v>221.265625</v>
      </c>
      <c r="H36" s="1">
        <f t="shared" si="17"/>
        <v>441</v>
      </c>
      <c r="I36" s="1">
        <f t="shared" si="18"/>
        <v>633.36111111111097</v>
      </c>
      <c r="J36" s="1">
        <f t="shared" si="19"/>
        <v>948.63999999999987</v>
      </c>
      <c r="K36" s="1">
        <f>($C16-$G$14)^2</f>
        <v>1560.25</v>
      </c>
      <c r="L36" s="1">
        <f>($C16-$G$15)^2</f>
        <v>2773.7777777777783</v>
      </c>
      <c r="M36" s="2">
        <f t="shared" si="8"/>
        <v>184.50694444444451</v>
      </c>
      <c r="N36" s="2">
        <f t="shared" si="9"/>
        <v>296.89940828402376</v>
      </c>
      <c r="O36" s="2">
        <f t="shared" si="10"/>
        <v>296.89940828402376</v>
      </c>
      <c r="P36" s="2">
        <f t="shared" si="11"/>
        <v>371.93877551020404</v>
      </c>
      <c r="X36" s="1">
        <v>0</v>
      </c>
      <c r="Y36" s="1">
        <f ca="1">Y33</f>
        <v>20</v>
      </c>
      <c r="AC36" s="1">
        <f>X37</f>
        <v>4</v>
      </c>
      <c r="AD36" s="1">
        <f ca="1">AE33</f>
        <v>64.400000000000006</v>
      </c>
    </row>
    <row r="37" spans="2:31" x14ac:dyDescent="0.25">
      <c r="C37" s="1">
        <f t="shared" si="12"/>
        <v>1495.1111111111109</v>
      </c>
      <c r="D37" s="1">
        <f t="shared" si="13"/>
        <v>1703.4380165289256</v>
      </c>
      <c r="E37" s="1">
        <f t="shared" si="14"/>
        <v>1971.3600000000006</v>
      </c>
      <c r="F37" s="1">
        <f t="shared" si="15"/>
        <v>1653.7777777777776</v>
      </c>
      <c r="G37" s="1">
        <f t="shared" si="16"/>
        <v>1305.015625</v>
      </c>
      <c r="H37" s="1">
        <f t="shared" si="17"/>
        <v>900</v>
      </c>
      <c r="I37" s="1">
        <f t="shared" si="18"/>
        <v>667.3611111111112</v>
      </c>
      <c r="J37" s="1">
        <f t="shared" si="19"/>
        <v>408.04000000000013</v>
      </c>
      <c r="K37" s="1">
        <f>($C17-$G$14)^2</f>
        <v>132.25</v>
      </c>
      <c r="L37" s="1">
        <f>($C17-$G$15)^2</f>
        <v>2.7777777777777817</v>
      </c>
      <c r="M37" s="1">
        <f>($C17-$G$16)^2</f>
        <v>6.25</v>
      </c>
      <c r="N37" s="2">
        <f t="shared" si="9"/>
        <v>1140.3609467455619</v>
      </c>
      <c r="O37" s="2">
        <f t="shared" si="10"/>
        <v>1140.3609467455619</v>
      </c>
      <c r="P37" s="2">
        <f t="shared" si="11"/>
        <v>1005.795918367347</v>
      </c>
      <c r="X37" s="1">
        <f>W29</f>
        <v>4</v>
      </c>
      <c r="Y37" s="1">
        <f ca="1">Y33</f>
        <v>20</v>
      </c>
      <c r="AC37" s="1">
        <f>B19</f>
        <v>14</v>
      </c>
      <c r="AD37" s="1">
        <f ca="1">AE33</f>
        <v>64.400000000000006</v>
      </c>
    </row>
    <row r="38" spans="2:31" x14ac:dyDescent="0.25">
      <c r="C38" s="1">
        <f t="shared" si="12"/>
        <v>2368.4444444444443</v>
      </c>
      <c r="D38" s="1">
        <f t="shared" si="13"/>
        <v>2628.8925619834713</v>
      </c>
      <c r="E38" s="1">
        <f t="shared" si="14"/>
        <v>2959.3600000000006</v>
      </c>
      <c r="F38" s="1">
        <f t="shared" si="15"/>
        <v>2567.1111111111109</v>
      </c>
      <c r="G38" s="1">
        <f t="shared" si="16"/>
        <v>2127.515625</v>
      </c>
      <c r="H38" s="1">
        <f t="shared" si="17"/>
        <v>1600</v>
      </c>
      <c r="I38" s="1">
        <f t="shared" si="18"/>
        <v>1284.0277777777781</v>
      </c>
      <c r="J38" s="1">
        <f t="shared" si="19"/>
        <v>912.04000000000019</v>
      </c>
      <c r="K38" s="1">
        <f>($C18-$G$14)^2</f>
        <v>462.25</v>
      </c>
      <c r="L38" s="1">
        <f>($C18-$G$15)^2</f>
        <v>69.444444444444429</v>
      </c>
      <c r="M38" s="1">
        <f>($C18-$G$16)^2</f>
        <v>56.25</v>
      </c>
      <c r="N38" s="1">
        <f>($C18-$G$17)^2</f>
        <v>225</v>
      </c>
      <c r="O38" s="2">
        <f t="shared" si="10"/>
        <v>1915.7455621301772</v>
      </c>
      <c r="P38" s="2">
        <f t="shared" si="11"/>
        <v>1740.0816326530612</v>
      </c>
    </row>
    <row r="39" spans="2:31" x14ac:dyDescent="0.25">
      <c r="C39" s="1">
        <f t="shared" si="12"/>
        <v>1133.4444444444443</v>
      </c>
      <c r="D39" s="1">
        <f t="shared" si="13"/>
        <v>1315.7107438016531</v>
      </c>
      <c r="E39" s="1">
        <f t="shared" si="14"/>
        <v>1552.3600000000004</v>
      </c>
      <c r="F39" s="1">
        <f t="shared" si="15"/>
        <v>1272.1111111111109</v>
      </c>
      <c r="G39" s="1">
        <f t="shared" si="16"/>
        <v>968.765625</v>
      </c>
      <c r="H39" s="1">
        <f t="shared" si="17"/>
        <v>625</v>
      </c>
      <c r="I39" s="1">
        <f t="shared" si="18"/>
        <v>434.02777777777789</v>
      </c>
      <c r="J39" s="1">
        <f t="shared" si="19"/>
        <v>231.04000000000008</v>
      </c>
      <c r="K39" s="1">
        <f>($C19-$G$14)^2</f>
        <v>42.25</v>
      </c>
      <c r="L39" s="1">
        <f>($C19-$G$15)^2</f>
        <v>44.444444444444457</v>
      </c>
      <c r="M39" s="1">
        <f>($C19-$G$16)^2</f>
        <v>56.25</v>
      </c>
      <c r="N39" s="1">
        <f>($C19-$G$18)^2</f>
        <v>0</v>
      </c>
      <c r="O39" s="1">
        <f>($C19-$G$19)^2</f>
        <v>0</v>
      </c>
      <c r="P39" s="2">
        <f t="shared" si="11"/>
        <v>713.65306122448987</v>
      </c>
    </row>
    <row r="41" spans="2:31" ht="19.7" x14ac:dyDescent="0.35">
      <c r="C41" s="3" t="s">
        <v>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31" x14ac:dyDescent="0.25">
      <c r="B42" s="1" t="s">
        <v>5</v>
      </c>
      <c r="C42" s="1">
        <f>SUM(C26:C39)/COUNT(C26:C39)</f>
        <v>1040.9365079365077</v>
      </c>
      <c r="D42" s="1">
        <f t="shared" ref="D42:P42" si="20">SUM(D26:D39)/COUNT(D26:D39)</f>
        <v>877.58323494687136</v>
      </c>
      <c r="E42" s="1">
        <f t="shared" si="20"/>
        <v>861.64952380952388</v>
      </c>
      <c r="F42" s="1">
        <f t="shared" si="20"/>
        <v>838.94412698412714</v>
      </c>
      <c r="G42" s="1">
        <f t="shared" si="20"/>
        <v>1068.1747271825395</v>
      </c>
      <c r="H42" s="1">
        <f t="shared" si="20"/>
        <v>1181.997084548105</v>
      </c>
      <c r="I42" s="1">
        <f t="shared" si="20"/>
        <v>1167.5172902494328</v>
      </c>
      <c r="J42" s="1">
        <f t="shared" si="20"/>
        <v>1151.690864197531</v>
      </c>
      <c r="K42" s="1">
        <f t="shared" si="20"/>
        <v>1116.9864285714286</v>
      </c>
      <c r="L42" s="1">
        <f t="shared" si="20"/>
        <v>1048.6008133280861</v>
      </c>
      <c r="M42" s="1">
        <f t="shared" si="20"/>
        <v>867.11855158730179</v>
      </c>
      <c r="N42" s="1">
        <f t="shared" si="20"/>
        <v>986.11158072696549</v>
      </c>
      <c r="O42" s="1">
        <f t="shared" si="20"/>
        <v>1106.879120879121</v>
      </c>
      <c r="P42" s="1">
        <f t="shared" si="20"/>
        <v>1161.7755102040815</v>
      </c>
    </row>
    <row r="43" spans="2:31" x14ac:dyDescent="0.25">
      <c r="B43" s="1" t="s">
        <v>6</v>
      </c>
      <c r="C43" s="1">
        <f t="array" ref="C43:P43">TRANSPOSE(B6:B19)</f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  <c r="I43" s="1">
        <v>7</v>
      </c>
      <c r="J43" s="1">
        <v>8</v>
      </c>
      <c r="K43" s="1">
        <v>9</v>
      </c>
      <c r="L43" s="1">
        <v>10</v>
      </c>
      <c r="M43" s="1">
        <v>11</v>
      </c>
      <c r="N43" s="1">
        <v>12</v>
      </c>
      <c r="O43" s="1">
        <v>13</v>
      </c>
      <c r="P43" s="1">
        <v>14</v>
      </c>
    </row>
    <row r="49" spans="1:29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 spans="1:29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</sheetData>
  <conditionalFormatting sqref="C42:P4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{C0886F83-8986-4EDE-B00C-420AAD5A5B51}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886F83-8986-4EDE-B00C-420AAD5A5B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C42:P42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4A23-05C1-4943-AC74-424844BD79C9}">
  <dimension ref="A1:AC92"/>
  <sheetViews>
    <sheetView showGridLines="0" zoomScale="70" zoomScaleNormal="70" workbookViewId="0">
      <selection activeCell="V35" sqref="V35"/>
    </sheetView>
  </sheetViews>
  <sheetFormatPr defaultRowHeight="14.3" x14ac:dyDescent="0.25"/>
  <cols>
    <col min="1" max="1" width="9" style="1"/>
    <col min="2" max="5" width="7.5" style="1" customWidth="1"/>
    <col min="6" max="6" width="13.875" style="1" customWidth="1"/>
    <col min="7" max="17" width="7.5" style="1" customWidth="1"/>
    <col min="18" max="16384" width="9" style="1"/>
  </cols>
  <sheetData>
    <row r="1" spans="1:22" ht="19.7" x14ac:dyDescent="0.35">
      <c r="C1" s="3" t="s">
        <v>11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1" t="s">
        <v>12</v>
      </c>
    </row>
    <row r="4" spans="1:22" x14ac:dyDescent="0.25">
      <c r="F4" s="1" t="s">
        <v>4</v>
      </c>
    </row>
    <row r="5" spans="1:22" x14ac:dyDescent="0.25">
      <c r="B5" s="1" t="s">
        <v>14</v>
      </c>
      <c r="C5" s="1" t="s">
        <v>0</v>
      </c>
      <c r="E5" s="1" t="s">
        <v>7</v>
      </c>
      <c r="F5" s="1" t="s">
        <v>2</v>
      </c>
      <c r="G5" s="1" t="s">
        <v>3</v>
      </c>
    </row>
    <row r="6" spans="1:22" x14ac:dyDescent="0.25">
      <c r="B6" s="1">
        <f t="shared" ref="B6:B19" ca="1" si="0">RANDBETWEEN(1,20)</f>
        <v>18</v>
      </c>
      <c r="C6" s="1">
        <v>10</v>
      </c>
      <c r="E6" s="1">
        <v>1</v>
      </c>
      <c r="F6" s="1">
        <f>AVERAGE($C$6:C7)</f>
        <v>10</v>
      </c>
      <c r="G6" s="1">
        <f>AVERAGE(C8:$C$19)</f>
        <v>56.833333333333336</v>
      </c>
    </row>
    <row r="7" spans="1:22" x14ac:dyDescent="0.25">
      <c r="B7" s="1">
        <f t="shared" ca="1" si="0"/>
        <v>13</v>
      </c>
      <c r="C7" s="1">
        <v>10</v>
      </c>
      <c r="E7" s="1">
        <f>E6+1</f>
        <v>2</v>
      </c>
      <c r="F7" s="1">
        <f>AVERAGE($C$6:C7)</f>
        <v>10</v>
      </c>
      <c r="G7" s="1">
        <f>AVERAGE(C9:$C$19)</f>
        <v>59.272727272727273</v>
      </c>
    </row>
    <row r="8" spans="1:22" x14ac:dyDescent="0.25">
      <c r="B8" s="1">
        <f t="shared" ca="1" si="0"/>
        <v>15</v>
      </c>
      <c r="C8" s="1">
        <v>30</v>
      </c>
      <c r="E8" s="1">
        <f t="shared" ref="E8:E19" si="1">E7+1</f>
        <v>3</v>
      </c>
      <c r="F8" s="1">
        <f>AVERAGE($C$6:C8)</f>
        <v>16.666666666666668</v>
      </c>
      <c r="G8" s="1">
        <f>AVERAGE(C10:$C$19)</f>
        <v>62.2</v>
      </c>
    </row>
    <row r="9" spans="1:22" x14ac:dyDescent="0.25">
      <c r="B9" s="1">
        <f t="shared" ca="1" si="0"/>
        <v>6</v>
      </c>
      <c r="C9" s="1">
        <v>30</v>
      </c>
      <c r="E9" s="1">
        <f t="shared" si="1"/>
        <v>4</v>
      </c>
      <c r="F9" s="1">
        <f>AVERAGE($C$6:C10)</f>
        <v>35.6</v>
      </c>
      <c r="G9" s="1">
        <f>AVERAGE(C11:$C$19)</f>
        <v>58.222222222222221</v>
      </c>
    </row>
    <row r="10" spans="1:22" x14ac:dyDescent="0.25">
      <c r="B10" s="1">
        <f t="shared" ca="1" si="0"/>
        <v>1</v>
      </c>
      <c r="C10" s="1">
        <v>98</v>
      </c>
      <c r="E10" s="1">
        <f t="shared" si="1"/>
        <v>5</v>
      </c>
      <c r="F10" s="1">
        <f>AVERAGE($C$6:C11)</f>
        <v>45.833333333333336</v>
      </c>
      <c r="G10" s="1">
        <f>AVERAGE(C12:$C$19)</f>
        <v>53.375</v>
      </c>
    </row>
    <row r="11" spans="1:22" x14ac:dyDescent="0.25">
      <c r="B11" s="1">
        <f t="shared" ca="1" si="0"/>
        <v>18</v>
      </c>
      <c r="C11" s="1">
        <v>97</v>
      </c>
      <c r="E11" s="1">
        <f t="shared" si="1"/>
        <v>6</v>
      </c>
      <c r="F11" s="1">
        <f>AVERAGE($C$6:C12)</f>
        <v>53.428571428571431</v>
      </c>
      <c r="G11" s="1">
        <f>AVERAGE(C13:$C$19)</f>
        <v>46.857142857142854</v>
      </c>
    </row>
    <row r="12" spans="1:22" x14ac:dyDescent="0.25">
      <c r="B12" s="1">
        <f t="shared" ca="1" si="0"/>
        <v>12</v>
      </c>
      <c r="C12" s="1">
        <v>99</v>
      </c>
      <c r="E12" s="1">
        <f t="shared" si="1"/>
        <v>7</v>
      </c>
      <c r="F12" s="1">
        <f>AVERAGE($C$6:C12)</f>
        <v>53.428571428571431</v>
      </c>
      <c r="G12" s="1">
        <f>AVERAGE(C14:$C$19)</f>
        <v>42.166666666666664</v>
      </c>
    </row>
    <row r="13" spans="1:22" x14ac:dyDescent="0.25">
      <c r="B13" s="1">
        <f t="shared" ca="1" si="0"/>
        <v>18</v>
      </c>
      <c r="C13" s="1">
        <v>75</v>
      </c>
      <c r="E13" s="1">
        <f t="shared" si="1"/>
        <v>8</v>
      </c>
      <c r="F13" s="1">
        <f>AVERAGE($C$6:C14)</f>
        <v>58.111111111111114</v>
      </c>
      <c r="G13" s="1">
        <f>AVERAGE(C15:$C$19)</f>
        <v>35.799999999999997</v>
      </c>
    </row>
    <row r="14" spans="1:22" x14ac:dyDescent="0.25">
      <c r="B14" s="1">
        <f t="shared" ca="1" si="0"/>
        <v>20</v>
      </c>
      <c r="C14" s="1">
        <v>74</v>
      </c>
      <c r="E14" s="1">
        <f t="shared" si="1"/>
        <v>9</v>
      </c>
      <c r="F14" s="1">
        <f>AVERAGE($C$6:C15)</f>
        <v>59.8</v>
      </c>
      <c r="G14" s="1">
        <f>AVERAGE(C16:$C$19)</f>
        <v>26</v>
      </c>
    </row>
    <row r="15" spans="1:22" x14ac:dyDescent="0.25">
      <c r="B15" s="1">
        <f t="shared" ca="1" si="0"/>
        <v>14</v>
      </c>
      <c r="C15" s="1">
        <v>75</v>
      </c>
      <c r="E15" s="1">
        <f t="shared" si="1"/>
        <v>10</v>
      </c>
      <c r="F15" s="1">
        <f>AVERAGE($C$6:C16)</f>
        <v>60.81818181818182</v>
      </c>
      <c r="G15" s="1">
        <f>AVERAGE(C17:$C$19)</f>
        <v>11</v>
      </c>
    </row>
    <row r="16" spans="1:22" x14ac:dyDescent="0.25">
      <c r="B16" s="1">
        <f t="shared" ca="1" si="0"/>
        <v>15</v>
      </c>
      <c r="C16" s="1">
        <v>71</v>
      </c>
      <c r="E16" s="1">
        <f t="shared" si="1"/>
        <v>11</v>
      </c>
      <c r="F16" s="1">
        <f>AVERAGE($C$6:C17)</f>
        <v>57.416666666666664</v>
      </c>
      <c r="G16" s="1">
        <f>AVERAGE(C18:$C$19)</f>
        <v>6.5</v>
      </c>
    </row>
    <row r="17" spans="2:16" x14ac:dyDescent="0.25">
      <c r="B17" s="1">
        <f t="shared" ca="1" si="0"/>
        <v>9</v>
      </c>
      <c r="C17" s="1">
        <v>20</v>
      </c>
      <c r="E17" s="1">
        <f t="shared" si="1"/>
        <v>12</v>
      </c>
      <c r="F17" s="1">
        <f>AVERAGE($C$6:C18)</f>
        <v>53.769230769230766</v>
      </c>
      <c r="G17" s="1">
        <f>AVERAGE(C19:$C$19)</f>
        <v>3</v>
      </c>
    </row>
    <row r="18" spans="2:16" x14ac:dyDescent="0.25">
      <c r="B18" s="1">
        <f t="shared" ca="1" si="0"/>
        <v>15</v>
      </c>
      <c r="C18" s="1">
        <v>10</v>
      </c>
      <c r="E18" s="1">
        <f t="shared" si="1"/>
        <v>13</v>
      </c>
      <c r="F18" s="1">
        <f>AVERAGE($C$6:C18)</f>
        <v>53.769230769230766</v>
      </c>
      <c r="G18" s="1">
        <f>AVERAGE(C$19:$C20)</f>
        <v>3</v>
      </c>
    </row>
    <row r="19" spans="2:16" x14ac:dyDescent="0.25">
      <c r="B19" s="1">
        <f t="shared" ca="1" si="0"/>
        <v>5</v>
      </c>
      <c r="C19" s="1">
        <v>3</v>
      </c>
      <c r="E19" s="1">
        <f t="shared" si="1"/>
        <v>14</v>
      </c>
      <c r="F19" s="1">
        <f>AVERAGE($C$6:C19)</f>
        <v>50.142857142857146</v>
      </c>
      <c r="G19" s="1">
        <f>AVERAGE(C$19:$C21)</f>
        <v>3</v>
      </c>
    </row>
    <row r="24" spans="2:16" x14ac:dyDescent="0.25">
      <c r="C24" s="1">
        <v>1</v>
      </c>
      <c r="D24" s="1">
        <f t="shared" ref="D24:P24" si="2">C24+1</f>
        <v>2</v>
      </c>
      <c r="E24" s="1">
        <f t="shared" si="2"/>
        <v>3</v>
      </c>
      <c r="F24" s="1">
        <f t="shared" si="2"/>
        <v>4</v>
      </c>
      <c r="G24" s="1">
        <f t="shared" si="2"/>
        <v>5</v>
      </c>
      <c r="H24" s="1">
        <f t="shared" si="2"/>
        <v>6</v>
      </c>
      <c r="I24" s="1">
        <f t="shared" si="2"/>
        <v>7</v>
      </c>
      <c r="J24" s="1">
        <f t="shared" si="2"/>
        <v>8</v>
      </c>
      <c r="K24" s="1">
        <f t="shared" si="2"/>
        <v>9</v>
      </c>
      <c r="L24" s="1">
        <f t="shared" si="2"/>
        <v>10</v>
      </c>
      <c r="M24" s="1">
        <f t="shared" si="2"/>
        <v>11</v>
      </c>
      <c r="N24" s="1">
        <f t="shared" si="2"/>
        <v>12</v>
      </c>
      <c r="O24" s="1">
        <f t="shared" si="2"/>
        <v>13</v>
      </c>
      <c r="P24" s="1">
        <f t="shared" si="2"/>
        <v>14</v>
      </c>
    </row>
    <row r="25" spans="2:16" ht="19.7" x14ac:dyDescent="0.35">
      <c r="C25" s="3" t="s">
        <v>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5">
      <c r="C26" s="2">
        <f>(C6-$F$6)^2</f>
        <v>0</v>
      </c>
      <c r="D26" s="2">
        <f>(C6-$F$7)^2</f>
        <v>0</v>
      </c>
      <c r="E26" s="2">
        <f>(E6-$F$8)^2</f>
        <v>245.44444444444449</v>
      </c>
      <c r="F26" s="2">
        <f>($C6-$F$9)^2</f>
        <v>655.36000000000013</v>
      </c>
      <c r="G26" s="2">
        <f>($C6-$F$10)^2</f>
        <v>1284.0277777777781</v>
      </c>
      <c r="H26" s="2">
        <f t="shared" ref="H26:H31" si="3">($C6-$F$11)^2</f>
        <v>1886.0408163265308</v>
      </c>
      <c r="I26" s="2">
        <f t="shared" ref="I26:I32" si="4">($C6-$F$12)^2</f>
        <v>1886.0408163265308</v>
      </c>
      <c r="J26" s="2">
        <f t="shared" ref="J26:J33" si="5">($C6-$F$13)^2</f>
        <v>2314.6790123456794</v>
      </c>
      <c r="K26" s="2">
        <f t="shared" ref="K26:K34" si="6">($C6-$F$14)^2</f>
        <v>2480.0399999999995</v>
      </c>
      <c r="L26" s="2">
        <f t="shared" ref="L26:L35" si="7">($C6-$F$15)^2</f>
        <v>2582.4876033057853</v>
      </c>
      <c r="M26" s="2">
        <f t="shared" ref="M26:M36" si="8">($C6-$F$16)^2</f>
        <v>2248.3402777777774</v>
      </c>
      <c r="N26" s="2">
        <f t="shared" ref="N26:N37" si="9">($C6-$F$17)^2</f>
        <v>1915.7455621301772</v>
      </c>
      <c r="O26" s="2">
        <f t="shared" ref="O26:O38" si="10">($C6-$F$18)^2</f>
        <v>1915.7455621301772</v>
      </c>
      <c r="P26" s="2">
        <f t="shared" ref="P26:P39" si="11">($C6-$F$19)^2</f>
        <v>1611.4489795918371</v>
      </c>
    </row>
    <row r="27" spans="2:16" x14ac:dyDescent="0.25">
      <c r="C27" s="1">
        <f t="shared" ref="C27:C39" si="12">(C7-$G$6)^2</f>
        <v>2193.3611111111113</v>
      </c>
      <c r="D27" s="2">
        <f>(C7-$F$7)^2</f>
        <v>0</v>
      </c>
      <c r="E27" s="2">
        <f>(E7-$F$8)^2</f>
        <v>215.11111111111114</v>
      </c>
      <c r="F27" s="2">
        <f>($C7-$F$9)^2</f>
        <v>655.36000000000013</v>
      </c>
      <c r="G27" s="2">
        <f>($C7-$F$10)^2</f>
        <v>1284.0277777777781</v>
      </c>
      <c r="H27" s="2">
        <f t="shared" si="3"/>
        <v>1886.0408163265308</v>
      </c>
      <c r="I27" s="2">
        <f t="shared" si="4"/>
        <v>1886.0408163265308</v>
      </c>
      <c r="J27" s="2">
        <f t="shared" si="5"/>
        <v>2314.6790123456794</v>
      </c>
      <c r="K27" s="2">
        <f t="shared" si="6"/>
        <v>2480.0399999999995</v>
      </c>
      <c r="L27" s="2">
        <f t="shared" si="7"/>
        <v>2582.4876033057853</v>
      </c>
      <c r="M27" s="2">
        <f t="shared" si="8"/>
        <v>2248.3402777777774</v>
      </c>
      <c r="N27" s="2">
        <f t="shared" si="9"/>
        <v>1915.7455621301772</v>
      </c>
      <c r="O27" s="2">
        <f t="shared" si="10"/>
        <v>1915.7455621301772</v>
      </c>
      <c r="P27" s="2">
        <f t="shared" si="11"/>
        <v>1611.4489795918371</v>
      </c>
    </row>
    <row r="28" spans="2:16" x14ac:dyDescent="0.25">
      <c r="C28" s="1">
        <f t="shared" si="12"/>
        <v>720.02777777777794</v>
      </c>
      <c r="D28" s="1">
        <f t="shared" ref="D28:D39" si="13">(C8-$G$7)^2</f>
        <v>856.89256198347107</v>
      </c>
      <c r="E28" s="2">
        <f>(E8-$F$8)^2</f>
        <v>186.7777777777778</v>
      </c>
      <c r="F28" s="2">
        <f>($C8-$F$9)^2</f>
        <v>31.360000000000017</v>
      </c>
      <c r="G28" s="2">
        <f>($C8-$F$10)^2</f>
        <v>250.69444444444451</v>
      </c>
      <c r="H28" s="2">
        <f t="shared" si="3"/>
        <v>548.89795918367361</v>
      </c>
      <c r="I28" s="2">
        <f t="shared" si="4"/>
        <v>548.89795918367361</v>
      </c>
      <c r="J28" s="2">
        <f t="shared" si="5"/>
        <v>790.23456790123475</v>
      </c>
      <c r="K28" s="2">
        <f t="shared" si="6"/>
        <v>888.03999999999985</v>
      </c>
      <c r="L28" s="2">
        <f t="shared" si="7"/>
        <v>949.76033057851248</v>
      </c>
      <c r="M28" s="2">
        <f t="shared" si="8"/>
        <v>751.67361111111097</v>
      </c>
      <c r="N28" s="2">
        <f t="shared" si="9"/>
        <v>564.97633136094657</v>
      </c>
      <c r="O28" s="2">
        <f t="shared" si="10"/>
        <v>564.97633136094657</v>
      </c>
      <c r="P28" s="2">
        <f t="shared" si="11"/>
        <v>405.73469387755114</v>
      </c>
    </row>
    <row r="29" spans="2:16" x14ac:dyDescent="0.25">
      <c r="C29" s="1">
        <f t="shared" si="12"/>
        <v>720.02777777777794</v>
      </c>
      <c r="D29" s="1">
        <f t="shared" si="13"/>
        <v>856.89256198347107</v>
      </c>
      <c r="E29" s="1">
        <f t="shared" ref="E29:E39" si="14">($C9-$G$8)^2</f>
        <v>1036.8400000000001</v>
      </c>
      <c r="F29" s="2">
        <f>($C9-$F$9)^2</f>
        <v>31.360000000000017</v>
      </c>
      <c r="G29" s="2">
        <f>($C9-$F$10)^2</f>
        <v>250.69444444444451</v>
      </c>
      <c r="H29" s="2">
        <f t="shared" si="3"/>
        <v>548.89795918367361</v>
      </c>
      <c r="I29" s="2">
        <f t="shared" si="4"/>
        <v>548.89795918367361</v>
      </c>
      <c r="J29" s="2">
        <f t="shared" si="5"/>
        <v>790.23456790123475</v>
      </c>
      <c r="K29" s="2">
        <f t="shared" si="6"/>
        <v>888.03999999999985</v>
      </c>
      <c r="L29" s="2">
        <f t="shared" si="7"/>
        <v>949.76033057851248</v>
      </c>
      <c r="M29" s="2">
        <f t="shared" si="8"/>
        <v>751.67361111111097</v>
      </c>
      <c r="N29" s="2">
        <f t="shared" si="9"/>
        <v>564.97633136094657</v>
      </c>
      <c r="O29" s="2">
        <f t="shared" si="10"/>
        <v>564.97633136094657</v>
      </c>
      <c r="P29" s="2">
        <f t="shared" si="11"/>
        <v>405.73469387755114</v>
      </c>
    </row>
    <row r="30" spans="2:16" x14ac:dyDescent="0.25">
      <c r="C30" s="1">
        <f t="shared" si="12"/>
        <v>1694.6944444444443</v>
      </c>
      <c r="D30" s="1">
        <f t="shared" si="13"/>
        <v>1499.8016528925618</v>
      </c>
      <c r="E30" s="1">
        <f t="shared" si="14"/>
        <v>1281.6399999999999</v>
      </c>
      <c r="F30" s="1">
        <f t="shared" ref="F30:F39" si="15">($C10-$G$9)^2</f>
        <v>1582.2716049382716</v>
      </c>
      <c r="G30" s="2">
        <f>($C10-$F$10)^2</f>
        <v>2721.3611111111109</v>
      </c>
      <c r="H30" s="2">
        <f t="shared" si="3"/>
        <v>1986.612244897959</v>
      </c>
      <c r="I30" s="2">
        <f t="shared" si="4"/>
        <v>1986.612244897959</v>
      </c>
      <c r="J30" s="2">
        <f t="shared" si="5"/>
        <v>1591.1234567901231</v>
      </c>
      <c r="K30" s="2">
        <f t="shared" si="6"/>
        <v>1459.2400000000002</v>
      </c>
      <c r="L30" s="2">
        <f t="shared" si="7"/>
        <v>1382.4876033057849</v>
      </c>
      <c r="M30" s="2">
        <f t="shared" si="8"/>
        <v>1647.0069444444446</v>
      </c>
      <c r="N30" s="2">
        <f t="shared" si="9"/>
        <v>1956.3609467455624</v>
      </c>
      <c r="O30" s="2">
        <f t="shared" si="10"/>
        <v>1956.3609467455624</v>
      </c>
      <c r="P30" s="2">
        <f t="shared" si="11"/>
        <v>2290.3061224489793</v>
      </c>
    </row>
    <row r="31" spans="2:16" x14ac:dyDescent="0.25">
      <c r="C31" s="1">
        <f t="shared" si="12"/>
        <v>1613.3611111111109</v>
      </c>
      <c r="D31" s="1">
        <f t="shared" si="13"/>
        <v>1423.3471074380166</v>
      </c>
      <c r="E31" s="1">
        <f t="shared" si="14"/>
        <v>1211.0399999999997</v>
      </c>
      <c r="F31" s="1">
        <f t="shared" si="15"/>
        <v>1503.7160493827162</v>
      </c>
      <c r="G31" s="1">
        <f t="shared" ref="G31:G39" si="16">($C11-$G$10)^2</f>
        <v>1903.140625</v>
      </c>
      <c r="H31" s="2">
        <f t="shared" si="3"/>
        <v>1898.4693877551019</v>
      </c>
      <c r="I31" s="2">
        <f t="shared" si="4"/>
        <v>1898.4693877551019</v>
      </c>
      <c r="J31" s="2">
        <f t="shared" si="5"/>
        <v>1512.3456790123455</v>
      </c>
      <c r="K31" s="2">
        <f t="shared" si="6"/>
        <v>1383.8400000000001</v>
      </c>
      <c r="L31" s="2">
        <f t="shared" si="7"/>
        <v>1309.1239669421486</v>
      </c>
      <c r="M31" s="2">
        <f t="shared" si="8"/>
        <v>1566.8402777777781</v>
      </c>
      <c r="N31" s="2">
        <f t="shared" si="9"/>
        <v>1868.8994082840238</v>
      </c>
      <c r="O31" s="2">
        <f t="shared" si="10"/>
        <v>1868.8994082840238</v>
      </c>
      <c r="P31" s="2">
        <f t="shared" si="11"/>
        <v>2195.5918367346935</v>
      </c>
    </row>
    <row r="32" spans="2:16" x14ac:dyDescent="0.25">
      <c r="C32" s="1">
        <f t="shared" si="12"/>
        <v>1778.0277777777776</v>
      </c>
      <c r="D32" s="1">
        <f t="shared" si="13"/>
        <v>1578.2561983471073</v>
      </c>
      <c r="E32" s="1">
        <f t="shared" si="14"/>
        <v>1354.2399999999998</v>
      </c>
      <c r="F32" s="1">
        <f t="shared" si="15"/>
        <v>1662.8271604938273</v>
      </c>
      <c r="G32" s="1">
        <f t="shared" si="16"/>
        <v>2081.640625</v>
      </c>
      <c r="H32" s="1">
        <f t="shared" ref="H32:H39" si="17">($C12-$G$11)^2</f>
        <v>2718.8775510204086</v>
      </c>
      <c r="I32" s="2">
        <f t="shared" si="4"/>
        <v>2076.7551020408159</v>
      </c>
      <c r="J32" s="2">
        <f t="shared" si="5"/>
        <v>1671.9012345679009</v>
      </c>
      <c r="K32" s="2">
        <f t="shared" si="6"/>
        <v>1536.6400000000003</v>
      </c>
      <c r="L32" s="2">
        <f t="shared" si="7"/>
        <v>1457.8512396694214</v>
      </c>
      <c r="M32" s="2">
        <f t="shared" si="8"/>
        <v>1729.1736111111113</v>
      </c>
      <c r="N32" s="2">
        <f t="shared" si="9"/>
        <v>2045.8224852071007</v>
      </c>
      <c r="O32" s="2">
        <f t="shared" si="10"/>
        <v>2045.8224852071007</v>
      </c>
      <c r="P32" s="2">
        <f t="shared" si="11"/>
        <v>2387.0204081632651</v>
      </c>
    </row>
    <row r="33" spans="2:16" x14ac:dyDescent="0.25">
      <c r="C33" s="1">
        <f t="shared" si="12"/>
        <v>330.02777777777771</v>
      </c>
      <c r="D33" s="1">
        <f t="shared" si="13"/>
        <v>247.34710743801651</v>
      </c>
      <c r="E33" s="1">
        <f t="shared" si="14"/>
        <v>163.83999999999992</v>
      </c>
      <c r="F33" s="1">
        <f t="shared" si="15"/>
        <v>281.49382716049388</v>
      </c>
      <c r="G33" s="1">
        <f t="shared" si="16"/>
        <v>467.640625</v>
      </c>
      <c r="H33" s="1">
        <f t="shared" si="17"/>
        <v>792.02040816326553</v>
      </c>
      <c r="I33" s="1">
        <f t="shared" ref="I33:I39" si="18">($C13-$G$12)^2</f>
        <v>1078.0277777777778</v>
      </c>
      <c r="J33" s="2">
        <f t="shared" si="5"/>
        <v>285.23456790123447</v>
      </c>
      <c r="K33" s="2">
        <f t="shared" si="6"/>
        <v>231.04000000000008</v>
      </c>
      <c r="L33" s="2">
        <f t="shared" si="7"/>
        <v>201.12396694214871</v>
      </c>
      <c r="M33" s="2">
        <f t="shared" si="8"/>
        <v>309.1736111111112</v>
      </c>
      <c r="N33" s="2">
        <f t="shared" si="9"/>
        <v>450.74556213017763</v>
      </c>
      <c r="O33" s="2">
        <f t="shared" si="10"/>
        <v>450.74556213017763</v>
      </c>
      <c r="P33" s="2">
        <f t="shared" si="11"/>
        <v>617.87755102040796</v>
      </c>
    </row>
    <row r="34" spans="2:16" x14ac:dyDescent="0.25">
      <c r="C34" s="1">
        <f t="shared" si="12"/>
        <v>294.69444444444434</v>
      </c>
      <c r="D34" s="1">
        <f t="shared" si="13"/>
        <v>216.89256198347107</v>
      </c>
      <c r="E34" s="1">
        <f t="shared" si="14"/>
        <v>139.23999999999992</v>
      </c>
      <c r="F34" s="1">
        <f t="shared" si="15"/>
        <v>248.93827160493831</v>
      </c>
      <c r="G34" s="1">
        <f t="shared" si="16"/>
        <v>425.390625</v>
      </c>
      <c r="H34" s="1">
        <f t="shared" si="17"/>
        <v>736.73469387755119</v>
      </c>
      <c r="I34" s="1">
        <f t="shared" si="18"/>
        <v>1013.3611111111113</v>
      </c>
      <c r="J34" s="1">
        <f t="shared" ref="J34:J39" si="19">($C14-$G$13)^2</f>
        <v>1459.2400000000002</v>
      </c>
      <c r="K34" s="2">
        <f t="shared" si="6"/>
        <v>201.64000000000007</v>
      </c>
      <c r="L34" s="2">
        <f t="shared" si="7"/>
        <v>173.76033057851234</v>
      </c>
      <c r="M34" s="2">
        <f t="shared" si="8"/>
        <v>275.00694444444451</v>
      </c>
      <c r="N34" s="2">
        <f t="shared" si="9"/>
        <v>409.28402366863918</v>
      </c>
      <c r="O34" s="2">
        <f t="shared" si="10"/>
        <v>409.28402366863918</v>
      </c>
      <c r="P34" s="2">
        <f t="shared" si="11"/>
        <v>569.1632653061223</v>
      </c>
    </row>
    <row r="35" spans="2:16" x14ac:dyDescent="0.25">
      <c r="C35" s="1">
        <f t="shared" si="12"/>
        <v>330.02777777777771</v>
      </c>
      <c r="D35" s="1">
        <f t="shared" si="13"/>
        <v>247.34710743801651</v>
      </c>
      <c r="E35" s="1">
        <f t="shared" si="14"/>
        <v>163.83999999999992</v>
      </c>
      <c r="F35" s="1">
        <f t="shared" si="15"/>
        <v>281.49382716049388</v>
      </c>
      <c r="G35" s="1">
        <f t="shared" si="16"/>
        <v>467.640625</v>
      </c>
      <c r="H35" s="1">
        <f t="shared" si="17"/>
        <v>792.02040816326553</v>
      </c>
      <c r="I35" s="1">
        <f t="shared" si="18"/>
        <v>1078.0277777777778</v>
      </c>
      <c r="J35" s="1">
        <f t="shared" si="19"/>
        <v>1536.6400000000003</v>
      </c>
      <c r="K35" s="1">
        <f>($C15-$G$14)^2</f>
        <v>2401</v>
      </c>
      <c r="L35" s="2">
        <f t="shared" si="7"/>
        <v>201.12396694214871</v>
      </c>
      <c r="M35" s="2">
        <f t="shared" si="8"/>
        <v>309.1736111111112</v>
      </c>
      <c r="N35" s="2">
        <f t="shared" si="9"/>
        <v>450.74556213017763</v>
      </c>
      <c r="O35" s="2">
        <f t="shared" si="10"/>
        <v>450.74556213017763</v>
      </c>
      <c r="P35" s="2">
        <f t="shared" si="11"/>
        <v>617.87755102040796</v>
      </c>
    </row>
    <row r="36" spans="2:16" x14ac:dyDescent="0.25">
      <c r="C36" s="1">
        <f t="shared" si="12"/>
        <v>200.69444444444437</v>
      </c>
      <c r="D36" s="1">
        <f t="shared" si="13"/>
        <v>137.52892561983469</v>
      </c>
      <c r="E36" s="1">
        <f t="shared" si="14"/>
        <v>77.439999999999955</v>
      </c>
      <c r="F36" s="1">
        <f t="shared" si="15"/>
        <v>163.27160493827162</v>
      </c>
      <c r="G36" s="1">
        <f t="shared" si="16"/>
        <v>310.640625</v>
      </c>
      <c r="H36" s="1">
        <f t="shared" si="17"/>
        <v>582.8775510204083</v>
      </c>
      <c r="I36" s="1">
        <f t="shared" si="18"/>
        <v>831.3611111111112</v>
      </c>
      <c r="J36" s="1">
        <f t="shared" si="19"/>
        <v>1239.0400000000002</v>
      </c>
      <c r="K36" s="1">
        <f>($C16-$G$14)^2</f>
        <v>2025</v>
      </c>
      <c r="L36" s="1">
        <f>($C16-$G$15)^2</f>
        <v>3600</v>
      </c>
      <c r="M36" s="2">
        <f t="shared" si="8"/>
        <v>184.50694444444451</v>
      </c>
      <c r="N36" s="2">
        <f t="shared" si="9"/>
        <v>296.89940828402376</v>
      </c>
      <c r="O36" s="2">
        <f t="shared" si="10"/>
        <v>296.89940828402376</v>
      </c>
      <c r="P36" s="2">
        <f t="shared" si="11"/>
        <v>435.02040816326519</v>
      </c>
    </row>
    <row r="37" spans="2:16" x14ac:dyDescent="0.25">
      <c r="C37" s="1">
        <f t="shared" si="12"/>
        <v>1356.6944444444446</v>
      </c>
      <c r="D37" s="1">
        <f t="shared" si="13"/>
        <v>1542.3471074380166</v>
      </c>
      <c r="E37" s="1">
        <f t="shared" si="14"/>
        <v>1780.8400000000001</v>
      </c>
      <c r="F37" s="1">
        <f t="shared" si="15"/>
        <v>1460.9382716049381</v>
      </c>
      <c r="G37" s="1">
        <f t="shared" si="16"/>
        <v>1113.890625</v>
      </c>
      <c r="H37" s="1">
        <f t="shared" si="17"/>
        <v>721.30612244897941</v>
      </c>
      <c r="I37" s="1">
        <f t="shared" si="18"/>
        <v>491.36111111111103</v>
      </c>
      <c r="J37" s="1">
        <f t="shared" si="19"/>
        <v>249.6399999999999</v>
      </c>
      <c r="K37" s="1">
        <f>($C17-$G$14)^2</f>
        <v>36</v>
      </c>
      <c r="L37" s="1">
        <f>($C17-$G$15)^2</f>
        <v>81</v>
      </c>
      <c r="M37" s="1">
        <f>($C17-$G$16)^2</f>
        <v>182.25</v>
      </c>
      <c r="N37" s="2">
        <f t="shared" si="9"/>
        <v>1140.3609467455619</v>
      </c>
      <c r="O37" s="2">
        <f t="shared" si="10"/>
        <v>1140.3609467455619</v>
      </c>
      <c r="P37" s="2">
        <f t="shared" si="11"/>
        <v>908.59183673469408</v>
      </c>
    </row>
    <row r="38" spans="2:16" x14ac:dyDescent="0.25">
      <c r="C38" s="1">
        <f t="shared" si="12"/>
        <v>2193.3611111111113</v>
      </c>
      <c r="D38" s="1">
        <f t="shared" si="13"/>
        <v>2427.8016528925618</v>
      </c>
      <c r="E38" s="1">
        <f t="shared" si="14"/>
        <v>2724.84</v>
      </c>
      <c r="F38" s="1">
        <f t="shared" si="15"/>
        <v>2325.3827160493825</v>
      </c>
      <c r="G38" s="1">
        <f t="shared" si="16"/>
        <v>1881.390625</v>
      </c>
      <c r="H38" s="1">
        <f t="shared" si="17"/>
        <v>1358.4489795918364</v>
      </c>
      <c r="I38" s="1">
        <f t="shared" si="18"/>
        <v>1034.6944444444443</v>
      </c>
      <c r="J38" s="1">
        <f t="shared" si="19"/>
        <v>665.63999999999987</v>
      </c>
      <c r="K38" s="1">
        <f>($C18-$G$14)^2</f>
        <v>256</v>
      </c>
      <c r="L38" s="1">
        <f>($C18-$G$15)^2</f>
        <v>1</v>
      </c>
      <c r="M38" s="1">
        <f>($C18-$G$16)^2</f>
        <v>12.25</v>
      </c>
      <c r="N38" s="1">
        <f>($C18-$G$17)^2</f>
        <v>49</v>
      </c>
      <c r="O38" s="2">
        <f t="shared" si="10"/>
        <v>1915.7455621301772</v>
      </c>
      <c r="P38" s="2">
        <f t="shared" si="11"/>
        <v>1611.4489795918371</v>
      </c>
    </row>
    <row r="39" spans="2:16" x14ac:dyDescent="0.25">
      <c r="C39" s="1">
        <f t="shared" si="12"/>
        <v>2898.0277777777778</v>
      </c>
      <c r="D39" s="1">
        <f t="shared" si="13"/>
        <v>3166.6198347107438</v>
      </c>
      <c r="E39" s="1">
        <f t="shared" si="14"/>
        <v>3504.6400000000003</v>
      </c>
      <c r="F39" s="1">
        <f t="shared" si="15"/>
        <v>3049.4938271604938</v>
      </c>
      <c r="G39" s="1">
        <f t="shared" si="16"/>
        <v>2537.640625</v>
      </c>
      <c r="H39" s="1">
        <f t="shared" si="17"/>
        <v>1923.4489795918364</v>
      </c>
      <c r="I39" s="1">
        <f t="shared" si="18"/>
        <v>1534.0277777777776</v>
      </c>
      <c r="J39" s="1">
        <f t="shared" si="19"/>
        <v>1075.8399999999999</v>
      </c>
      <c r="K39" s="1">
        <f>($C19-$G$14)^2</f>
        <v>529</v>
      </c>
      <c r="L39" s="1">
        <f>($C19-$G$15)^2</f>
        <v>64</v>
      </c>
      <c r="M39" s="1">
        <f>($C19-$G$16)^2</f>
        <v>12.25</v>
      </c>
      <c r="N39" s="1">
        <f>($C19-$G$18)^2</f>
        <v>0</v>
      </c>
      <c r="O39" s="1">
        <f>($C19-$G$19)^2</f>
        <v>0</v>
      </c>
      <c r="P39" s="2">
        <f t="shared" si="11"/>
        <v>2222.4489795918371</v>
      </c>
    </row>
    <row r="41" spans="2:16" ht="19.7" x14ac:dyDescent="0.35">
      <c r="C41" s="3" t="s">
        <v>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x14ac:dyDescent="0.25">
      <c r="B42" s="1" t="s">
        <v>5</v>
      </c>
      <c r="C42" s="1">
        <f>SUM(C26:C39)/COUNT(C26:C39)</f>
        <v>1165.9305555555557</v>
      </c>
      <c r="D42" s="1">
        <f t="shared" ref="D42:P42" si="20">SUM(D26:D39)/COUNT(D26:D39)</f>
        <v>1014.362455726092</v>
      </c>
      <c r="E42" s="1">
        <f t="shared" si="20"/>
        <v>1006.1266666666668</v>
      </c>
      <c r="F42" s="1">
        <f t="shared" si="20"/>
        <v>995.23336860670202</v>
      </c>
      <c r="G42" s="1">
        <f t="shared" si="20"/>
        <v>1212.8443700396824</v>
      </c>
      <c r="H42" s="1">
        <f t="shared" si="20"/>
        <v>1312.9067055393589</v>
      </c>
      <c r="I42" s="1">
        <f t="shared" si="20"/>
        <v>1278.0410997732426</v>
      </c>
      <c r="J42" s="1">
        <f t="shared" si="20"/>
        <v>1249.7480070546737</v>
      </c>
      <c r="K42" s="1">
        <f t="shared" si="20"/>
        <v>1199.6828571428573</v>
      </c>
      <c r="L42" s="1">
        <f t="shared" si="20"/>
        <v>1109.7119244391972</v>
      </c>
      <c r="M42" s="1">
        <f t="shared" si="20"/>
        <v>873.40426587301602</v>
      </c>
      <c r="N42" s="1">
        <f t="shared" si="20"/>
        <v>973.54015215553693</v>
      </c>
      <c r="O42" s="1">
        <f t="shared" si="20"/>
        <v>1106.879120879121</v>
      </c>
      <c r="P42" s="1">
        <f t="shared" si="20"/>
        <v>1277.8367346938778</v>
      </c>
    </row>
    <row r="43" spans="2:16" x14ac:dyDescent="0.25">
      <c r="B43" s="1" t="s">
        <v>6</v>
      </c>
      <c r="C43" s="1">
        <f t="array" aca="1" ref="C43:P43" ca="1">TRANSPOSE(B6:B19)</f>
        <v>18</v>
      </c>
      <c r="D43" s="1">
        <f ca="1"/>
        <v>13</v>
      </c>
      <c r="E43" s="1">
        <f ca="1"/>
        <v>15</v>
      </c>
      <c r="F43" s="1">
        <f ca="1"/>
        <v>6</v>
      </c>
      <c r="G43" s="1">
        <f ca="1"/>
        <v>1</v>
      </c>
      <c r="H43" s="1">
        <f ca="1"/>
        <v>18</v>
      </c>
      <c r="I43" s="1">
        <f ca="1"/>
        <v>12</v>
      </c>
      <c r="J43" s="1">
        <f ca="1"/>
        <v>18</v>
      </c>
      <c r="K43" s="1">
        <f ca="1"/>
        <v>20</v>
      </c>
      <c r="L43" s="1">
        <f ca="1"/>
        <v>14</v>
      </c>
      <c r="M43" s="1">
        <f ca="1"/>
        <v>15</v>
      </c>
      <c r="N43" s="1">
        <f ca="1"/>
        <v>9</v>
      </c>
      <c r="O43" s="1">
        <f ca="1"/>
        <v>15</v>
      </c>
      <c r="P43" s="1">
        <f ca="1"/>
        <v>5</v>
      </c>
    </row>
    <row r="45" spans="2:16" x14ac:dyDescent="0.25">
      <c r="H45" s="1" t="s">
        <v>1</v>
      </c>
      <c r="I45" s="1" t="s">
        <v>0</v>
      </c>
    </row>
    <row r="46" spans="2:16" x14ac:dyDescent="0.25">
      <c r="F46" s="1" t="s">
        <v>10</v>
      </c>
      <c r="H46" s="1">
        <f ca="1">HLOOKUP(MIN(C42:P42),B42:P43,2,FALSE)</f>
        <v>15</v>
      </c>
      <c r="I46" s="1">
        <v>0</v>
      </c>
    </row>
    <row r="47" spans="2:16" x14ac:dyDescent="0.25">
      <c r="H47" s="1">
        <f ca="1">$H$46</f>
        <v>15</v>
      </c>
      <c r="I47" s="1">
        <v>100</v>
      </c>
    </row>
    <row r="49" spans="1:29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 spans="1:29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</sheetData>
  <conditionalFormatting sqref="C42:P4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{C92F5249-6735-4684-B87B-CE4DC5D5EAC4}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92F5249-6735-4684-B87B-CE4DC5D5EAC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C42:P42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Split_X1</vt:lpstr>
      <vt:lpstr>Split_X2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2015-06-05T18:17:20Z</dcterms:created>
  <dcterms:modified xsi:type="dcterms:W3CDTF">2020-08-11T02:23:26Z</dcterms:modified>
</cp:coreProperties>
</file>