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2435" windowHeight="11820" activeTab="3"/>
  </bookViews>
  <sheets>
    <sheet name="Exercío 1" sheetId="1" r:id="rId1"/>
    <sheet name="Exercío 2" sheetId="2" r:id="rId2"/>
    <sheet name="Exercío 3" sheetId="3" r:id="rId3"/>
    <sheet name="Exercío resolvido" sheetId="4" r:id="rId4"/>
  </sheets>
  <calcPr calcId="145621"/>
</workbook>
</file>

<file path=xl/calcChain.xml><?xml version="1.0" encoding="utf-8"?>
<calcChain xmlns="http://schemas.openxmlformats.org/spreadsheetml/2006/main">
  <c r="C61" i="4" l="1"/>
  <c r="J60" i="4"/>
  <c r="I60" i="4"/>
  <c r="D60" i="4"/>
  <c r="J59" i="4"/>
  <c r="I59" i="4"/>
  <c r="E59" i="4"/>
  <c r="D59" i="4"/>
  <c r="J58" i="4"/>
  <c r="I58" i="4"/>
  <c r="E58" i="4"/>
  <c r="D58" i="4"/>
  <c r="J57" i="4"/>
  <c r="I57" i="4"/>
  <c r="E57" i="4"/>
  <c r="D57" i="4"/>
  <c r="J56" i="4"/>
  <c r="I56" i="4"/>
  <c r="E56" i="4"/>
  <c r="D56" i="4"/>
  <c r="J55" i="4"/>
  <c r="I55" i="4"/>
  <c r="E55" i="4"/>
  <c r="D55" i="4"/>
  <c r="J54" i="4"/>
  <c r="I54" i="4"/>
  <c r="E54" i="4"/>
  <c r="D54" i="4"/>
  <c r="J53" i="4"/>
  <c r="I53" i="4"/>
  <c r="E53" i="4"/>
  <c r="D53" i="4"/>
  <c r="J52" i="4"/>
  <c r="I52" i="4"/>
  <c r="E52" i="4"/>
  <c r="D52" i="4"/>
  <c r="J51" i="4"/>
  <c r="I51" i="4"/>
  <c r="E51" i="4"/>
  <c r="D51" i="4"/>
  <c r="J50" i="4"/>
  <c r="I50" i="4"/>
  <c r="E50" i="4"/>
  <c r="D50" i="4"/>
  <c r="J49" i="4"/>
  <c r="I49" i="4"/>
  <c r="E49" i="4"/>
  <c r="D49" i="4"/>
  <c r="J48" i="4"/>
  <c r="I48" i="4"/>
  <c r="E48" i="4"/>
  <c r="D48" i="4"/>
  <c r="J47" i="4"/>
  <c r="I47" i="4"/>
  <c r="E47" i="4"/>
  <c r="D47" i="4"/>
  <c r="J46" i="4"/>
  <c r="I46" i="4"/>
  <c r="D46" i="4"/>
  <c r="J45" i="4"/>
  <c r="I45" i="4"/>
  <c r="D45" i="4"/>
  <c r="J44" i="4"/>
  <c r="I44" i="4"/>
  <c r="D44" i="4"/>
  <c r="J43" i="4"/>
  <c r="I43" i="4"/>
  <c r="D43" i="4"/>
  <c r="J42" i="4"/>
  <c r="I42" i="4"/>
  <c r="D42" i="4"/>
  <c r="J41" i="4"/>
  <c r="I41" i="4"/>
  <c r="D41" i="4"/>
  <c r="J40" i="4"/>
  <c r="I40" i="4"/>
  <c r="D40" i="4"/>
  <c r="J39" i="4"/>
  <c r="I39" i="4"/>
  <c r="D39" i="4"/>
  <c r="J38" i="4"/>
  <c r="I38" i="4"/>
  <c r="D38" i="4"/>
  <c r="J37" i="4"/>
  <c r="I37" i="4"/>
  <c r="D37" i="4"/>
  <c r="I36" i="4"/>
  <c r="D36" i="4"/>
  <c r="J35" i="4"/>
  <c r="J36" i="4" s="1"/>
  <c r="I35" i="4"/>
  <c r="D35" i="4"/>
  <c r="J34" i="4"/>
  <c r="I34" i="4"/>
  <c r="D34" i="4"/>
  <c r="J33" i="4"/>
  <c r="I33" i="4"/>
  <c r="D33" i="4"/>
  <c r="J32" i="4"/>
  <c r="I32" i="4"/>
  <c r="E32" i="4"/>
  <c r="D32" i="4"/>
  <c r="J31" i="4"/>
  <c r="I31" i="4"/>
  <c r="D31" i="4"/>
  <c r="J30" i="4"/>
  <c r="I30" i="4"/>
  <c r="E30" i="4"/>
  <c r="E31" i="4" s="1"/>
  <c r="D30" i="4"/>
  <c r="J29" i="4"/>
  <c r="I29" i="4"/>
  <c r="D29" i="4"/>
  <c r="J28" i="4"/>
  <c r="I28" i="4"/>
  <c r="E28" i="4"/>
  <c r="E29" i="4" s="1"/>
  <c r="D28" i="4"/>
  <c r="J27" i="4"/>
  <c r="I27" i="4"/>
  <c r="E27" i="4"/>
  <c r="D27" i="4"/>
  <c r="J26" i="4"/>
  <c r="I26" i="4"/>
  <c r="E26" i="4"/>
  <c r="D26" i="4"/>
  <c r="J25" i="4"/>
  <c r="I25" i="4"/>
  <c r="E25" i="4"/>
  <c r="D25" i="4"/>
  <c r="J24" i="4"/>
  <c r="I24" i="4"/>
  <c r="E24" i="4"/>
  <c r="D24" i="4"/>
  <c r="J23" i="4"/>
  <c r="I23" i="4"/>
  <c r="E23" i="4"/>
  <c r="D23" i="4"/>
  <c r="J22" i="4"/>
  <c r="I22" i="4"/>
  <c r="D22" i="4"/>
  <c r="J21" i="4"/>
  <c r="I21" i="4"/>
  <c r="D21" i="4"/>
  <c r="J20" i="4"/>
  <c r="I20" i="4"/>
  <c r="D20" i="4"/>
  <c r="J19" i="4"/>
  <c r="I19" i="4"/>
  <c r="D19" i="4"/>
  <c r="J18" i="4"/>
  <c r="I18" i="4"/>
  <c r="D18" i="4"/>
  <c r="I17" i="4"/>
  <c r="D17" i="4"/>
  <c r="J16" i="4"/>
  <c r="J17" i="4" s="1"/>
  <c r="I16" i="4"/>
  <c r="D16" i="4"/>
  <c r="N15" i="4"/>
  <c r="J15" i="4"/>
  <c r="I15" i="4"/>
  <c r="D15" i="4"/>
  <c r="N14" i="4"/>
  <c r="J14" i="4"/>
  <c r="I14" i="4"/>
  <c r="D14" i="4"/>
  <c r="I13" i="4"/>
  <c r="E13" i="4"/>
  <c r="D13" i="4"/>
  <c r="I12" i="4"/>
  <c r="D12" i="4"/>
  <c r="I11" i="4"/>
  <c r="D11" i="4"/>
</calcChain>
</file>

<file path=xl/sharedStrings.xml><?xml version="1.0" encoding="utf-8"?>
<sst xmlns="http://schemas.openxmlformats.org/spreadsheetml/2006/main" count="27" uniqueCount="19">
  <si>
    <t>Temperatura</t>
  </si>
  <si>
    <t>Amostra</t>
  </si>
  <si>
    <t>Peso</t>
  </si>
  <si>
    <t xml:space="preserve">Amostra </t>
  </si>
  <si>
    <t xml:space="preserve">Peso </t>
  </si>
  <si>
    <t xml:space="preserve">Obs. </t>
  </si>
  <si>
    <r>
      <t>Obs</t>
    </r>
    <r>
      <rPr>
        <b/>
        <sz val="11"/>
        <color rgb="FF111112"/>
        <rFont val="Arial"/>
        <family val="2"/>
      </rPr>
      <t xml:space="preserve">. </t>
    </r>
  </si>
  <si>
    <t>Pesos em gramas de barras de chocolate em 25 amostras unitárias.</t>
  </si>
  <si>
    <t>Obs: mi=100</t>
  </si>
  <si>
    <t>sigma = 10</t>
  </si>
  <si>
    <t>Alvo =50;  k=0,5  e  h=4</t>
  </si>
  <si>
    <t>sequência</t>
  </si>
  <si>
    <t>Diâmetro</t>
  </si>
  <si>
    <t>Acumulado acima do alvo=50</t>
  </si>
  <si>
    <t>Acumulado abaixo do alvo do alvo=50</t>
  </si>
  <si>
    <t>Abordagem do Minitab</t>
  </si>
  <si>
    <t>i</t>
  </si>
  <si>
    <r>
      <t>N</t>
    </r>
    <r>
      <rPr>
        <vertAlign val="superscript"/>
        <sz val="11"/>
        <color rgb="FF000000"/>
        <rFont val="Calibri"/>
        <family val="2"/>
      </rPr>
      <t>+</t>
    </r>
  </si>
  <si>
    <r>
      <t>N</t>
    </r>
    <r>
      <rPr>
        <vertAlign val="superscript"/>
        <sz val="11"/>
        <color rgb="FF000000"/>
        <rFont val="Calibri"/>
        <family val="2"/>
      </rPr>
      <t>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</si>
</sst>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282829"/>
      <name val="Arial"/>
      <family val="2"/>
    </font>
    <font>
      <b/>
      <sz val="11"/>
      <color rgb="FF111112"/>
      <name val="Arial"/>
      <family val="2"/>
    </font>
    <font>
      <sz val="11"/>
      <color theme="1"/>
      <name val="Arial"/>
      <family val="2"/>
    </font>
    <font>
      <sz val="11"/>
      <color rgb="FF282829"/>
      <name val="Arial"/>
      <family val="2"/>
    </font>
    <font>
      <sz val="11"/>
      <color rgb="FF3E3E3E"/>
      <name val="Arial"/>
      <family val="2"/>
    </font>
    <font>
      <sz val="11"/>
      <color rgb="FF111112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wrapText="1"/>
    </xf>
    <xf numFmtId="2" fontId="0" fillId="0" borderId="0" xfId="0" applyNumberFormat="1"/>
    <xf numFmtId="2" fontId="2" fillId="0" borderId="4" xfId="0" applyNumberFormat="1" applyFont="1" applyBorder="1" applyAlignment="1">
      <alignment horizontal="left" vertical="center" wrapText="1" indent="1"/>
    </xf>
    <xf numFmtId="2" fontId="5" fillId="0" borderId="4" xfId="0" applyNumberFormat="1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right" vertical="center" wrapText="1"/>
    </xf>
    <xf numFmtId="2" fontId="2" fillId="0" borderId="4" xfId="0" applyNumberFormat="1" applyFont="1" applyBorder="1" applyAlignment="1">
      <alignment horizontal="left" vertical="center" wrapText="1" indent="2"/>
    </xf>
    <xf numFmtId="0" fontId="4" fillId="0" borderId="4" xfId="0" applyFont="1" applyBorder="1" applyAlignment="1">
      <alignment horizontal="center" wrapText="1"/>
    </xf>
    <xf numFmtId="2" fontId="5" fillId="0" borderId="4" xfId="0" applyNumberFormat="1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7" fillId="0" borderId="4" xfId="0" applyNumberFormat="1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 wrapText="1"/>
    </xf>
    <xf numFmtId="0" fontId="0" fillId="0" borderId="4" xfId="0" applyBorder="1"/>
    <xf numFmtId="2" fontId="0" fillId="0" borderId="4" xfId="0" applyNumberFormat="1" applyBorder="1"/>
    <xf numFmtId="0" fontId="8" fillId="0" borderId="0" xfId="0" applyFont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1" fontId="10" fillId="0" borderId="0" xfId="0" applyNumberFormat="1" applyFont="1" applyFill="1" applyBorder="1"/>
    <xf numFmtId="168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1" fontId="12" fillId="0" borderId="0" xfId="0" applyNumberFormat="1" applyFont="1" applyFill="1" applyBorder="1" applyAlignment="1">
      <alignment horizontal="center"/>
    </xf>
    <xf numFmtId="168" fontId="12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/>
    <xf numFmtId="1" fontId="9" fillId="0" borderId="0" xfId="0" applyNumberFormat="1" applyFont="1" applyFill="1" applyBorder="1"/>
    <xf numFmtId="168" fontId="9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742950</xdr:colOff>
      <xdr:row>9</xdr:row>
      <xdr:rowOff>15875</xdr:rowOff>
    </xdr:from>
    <xdr:to>
      <xdr:col>5</xdr:col>
      <xdr:colOff>0</xdr:colOff>
      <xdr:row>9</xdr:row>
      <xdr:rowOff>187325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2125"/>
          <a:ext cx="2162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9</xdr:row>
      <xdr:rowOff>85725</xdr:rowOff>
    </xdr:from>
    <xdr:to>
      <xdr:col>10</xdr:col>
      <xdr:colOff>0</xdr:colOff>
      <xdr:row>10</xdr:row>
      <xdr:rowOff>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561975"/>
          <a:ext cx="2038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257175</xdr:colOff>
      <xdr:row>9</xdr:row>
      <xdr:rowOff>114300</xdr:rowOff>
    </xdr:from>
    <xdr:to>
      <xdr:col>2</xdr:col>
      <xdr:colOff>400050</xdr:colOff>
      <xdr:row>10</xdr:row>
      <xdr:rowOff>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05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9</xdr:row>
      <xdr:rowOff>123825</xdr:rowOff>
    </xdr:from>
    <xdr:to>
      <xdr:col>4</xdr:col>
      <xdr:colOff>0</xdr:colOff>
      <xdr:row>10</xdr:row>
      <xdr:rowOff>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600075"/>
          <a:ext cx="685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85725</xdr:rowOff>
    </xdr:from>
    <xdr:to>
      <xdr:col>9</xdr:col>
      <xdr:colOff>0</xdr:colOff>
      <xdr:row>10</xdr:row>
      <xdr:rowOff>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561975"/>
          <a:ext cx="609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323850</xdr:colOff>
      <xdr:row>9</xdr:row>
      <xdr:rowOff>104775</xdr:rowOff>
    </xdr:from>
    <xdr:to>
      <xdr:col>14</xdr:col>
      <xdr:colOff>0</xdr:colOff>
      <xdr:row>10</xdr:row>
      <xdr:rowOff>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325" y="581025"/>
          <a:ext cx="20288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25</xdr:col>
      <xdr:colOff>0</xdr:colOff>
      <xdr:row>27</xdr:row>
      <xdr:rowOff>19050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0" y="4762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304800</xdr:colOff>
      <xdr:row>28</xdr:row>
      <xdr:rowOff>76200</xdr:rowOff>
    </xdr:from>
    <xdr:to>
      <xdr:col>29</xdr:col>
      <xdr:colOff>552450</xdr:colOff>
      <xdr:row>53</xdr:row>
      <xdr:rowOff>19050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4381500"/>
          <a:ext cx="9391650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G15" sqref="G15"/>
    </sheetView>
  </sheetViews>
  <sheetFormatPr defaultRowHeight="15" x14ac:dyDescent="0.25"/>
  <cols>
    <col min="2" max="2" width="11.140625" bestFit="1" customWidth="1"/>
    <col min="3" max="3" width="12" bestFit="1" customWidth="1"/>
  </cols>
  <sheetData>
    <row r="1" spans="2:6" ht="15.75" thickBot="1" x14ac:dyDescent="0.3"/>
    <row r="2" spans="2:6" ht="16.5" thickBot="1" x14ac:dyDescent="0.3">
      <c r="B2" s="1" t="s">
        <v>1</v>
      </c>
      <c r="C2" s="2" t="s">
        <v>0</v>
      </c>
      <c r="D2" s="2"/>
      <c r="E2" s="2"/>
      <c r="F2" s="3"/>
    </row>
    <row r="3" spans="2:6" ht="15.75" x14ac:dyDescent="0.25">
      <c r="B3" s="4">
        <v>1</v>
      </c>
      <c r="C3" s="4">
        <v>95.43</v>
      </c>
      <c r="D3" s="4"/>
      <c r="E3" s="4"/>
      <c r="F3" s="4"/>
    </row>
    <row r="4" spans="2:6" ht="15.75" x14ac:dyDescent="0.25">
      <c r="B4" s="4">
        <v>2</v>
      </c>
      <c r="C4" s="4">
        <v>99.85</v>
      </c>
      <c r="D4" s="4"/>
      <c r="E4" s="4"/>
      <c r="F4" s="4"/>
    </row>
    <row r="5" spans="2:6" ht="15.75" x14ac:dyDescent="0.25">
      <c r="B5" s="4">
        <v>3</v>
      </c>
      <c r="C5" s="4">
        <v>100.09</v>
      </c>
      <c r="D5" s="4"/>
      <c r="E5" s="4"/>
      <c r="F5" s="4"/>
    </row>
    <row r="6" spans="2:6" ht="15.75" x14ac:dyDescent="0.25">
      <c r="B6" s="4">
        <v>4</v>
      </c>
      <c r="C6" s="4">
        <v>101.73</v>
      </c>
      <c r="D6" s="4"/>
      <c r="E6" s="4"/>
      <c r="F6" s="4"/>
    </row>
    <row r="7" spans="2:6" ht="15.75" x14ac:dyDescent="0.25">
      <c r="B7" s="4">
        <v>5</v>
      </c>
      <c r="C7" s="4">
        <v>102.18</v>
      </c>
      <c r="D7" s="4"/>
      <c r="E7" s="4"/>
      <c r="F7" s="4"/>
    </row>
    <row r="8" spans="2:6" ht="15.75" x14ac:dyDescent="0.25">
      <c r="B8" s="4">
        <v>6</v>
      </c>
      <c r="C8" s="4">
        <v>98.37</v>
      </c>
      <c r="D8" s="4"/>
      <c r="E8" s="4"/>
      <c r="F8" s="4"/>
    </row>
    <row r="9" spans="2:6" ht="15.75" x14ac:dyDescent="0.25">
      <c r="B9" s="4">
        <v>7</v>
      </c>
      <c r="C9" s="4">
        <v>101.21</v>
      </c>
      <c r="D9" s="4"/>
      <c r="E9" s="4"/>
      <c r="F9" s="4"/>
    </row>
    <row r="10" spans="2:6" ht="15.75" x14ac:dyDescent="0.25">
      <c r="B10" s="4">
        <v>8</v>
      </c>
      <c r="C10" s="4">
        <v>96.26</v>
      </c>
      <c r="D10" s="4"/>
      <c r="E10" s="4"/>
      <c r="F10" s="4"/>
    </row>
    <row r="11" spans="2:6" ht="15.75" x14ac:dyDescent="0.25">
      <c r="B11" s="4">
        <v>9</v>
      </c>
      <c r="C11" s="4">
        <v>98.9</v>
      </c>
      <c r="D11" s="4"/>
      <c r="E11" s="4"/>
      <c r="F11" s="4"/>
    </row>
    <row r="12" spans="2:6" ht="15.75" x14ac:dyDescent="0.25">
      <c r="B12" s="4">
        <v>10</v>
      </c>
      <c r="C12" s="4">
        <v>96.92</v>
      </c>
      <c r="D12" s="4"/>
      <c r="E12" s="4"/>
      <c r="F12" s="4"/>
    </row>
    <row r="13" spans="2:6" ht="15.75" x14ac:dyDescent="0.25">
      <c r="B13" s="4">
        <v>11</v>
      </c>
      <c r="C13" s="4">
        <v>95.7</v>
      </c>
      <c r="D13" s="4"/>
      <c r="E13" s="4"/>
      <c r="F13" s="4"/>
    </row>
    <row r="14" spans="2:6" ht="15.75" x14ac:dyDescent="0.25">
      <c r="B14" s="4">
        <v>12</v>
      </c>
      <c r="C14" s="4">
        <v>95.05</v>
      </c>
      <c r="D14" s="4"/>
      <c r="E14" s="4"/>
      <c r="F14" s="4"/>
    </row>
    <row r="15" spans="2:6" ht="15.75" x14ac:dyDescent="0.25">
      <c r="B15" s="4">
        <v>13</v>
      </c>
      <c r="C15" s="4">
        <v>97.81</v>
      </c>
      <c r="D15" s="4"/>
      <c r="E15" s="4"/>
      <c r="F15" s="4"/>
    </row>
    <row r="16" spans="2:6" ht="15.75" x14ac:dyDescent="0.25">
      <c r="B16" s="4">
        <v>14</v>
      </c>
      <c r="C16" s="4">
        <v>97.84</v>
      </c>
      <c r="D16" s="4"/>
      <c r="E16" s="4"/>
      <c r="F16" s="4"/>
    </row>
    <row r="17" spans="2:6" ht="15.75" x14ac:dyDescent="0.25">
      <c r="B17" s="4">
        <v>15</v>
      </c>
      <c r="C17" s="4">
        <v>103.09</v>
      </c>
      <c r="D17" s="4"/>
      <c r="E17" s="4"/>
      <c r="F17" s="4"/>
    </row>
    <row r="18" spans="2:6" ht="15.75" x14ac:dyDescent="0.25">
      <c r="B18" s="4">
        <v>16</v>
      </c>
      <c r="C18" s="4">
        <v>95.18</v>
      </c>
      <c r="D18" s="4"/>
      <c r="E18" s="4"/>
      <c r="F18" s="4"/>
    </row>
    <row r="19" spans="2:6" ht="15.75" x14ac:dyDescent="0.25">
      <c r="B19" s="4">
        <v>17</v>
      </c>
      <c r="C19" s="4">
        <v>97.61</v>
      </c>
      <c r="D19" s="4"/>
      <c r="E19" s="4"/>
      <c r="F19" s="4"/>
    </row>
    <row r="20" spans="2:6" ht="15.75" x14ac:dyDescent="0.25">
      <c r="B20" s="4">
        <v>18</v>
      </c>
      <c r="C20" s="4">
        <v>97.22</v>
      </c>
      <c r="D20" s="4"/>
      <c r="E20" s="4"/>
      <c r="F20" s="4"/>
    </row>
    <row r="21" spans="2:6" ht="15.75" x14ac:dyDescent="0.25">
      <c r="B21" s="4">
        <v>19</v>
      </c>
      <c r="C21" s="4">
        <v>101.78</v>
      </c>
      <c r="D21" s="4"/>
      <c r="E21" s="4"/>
      <c r="F21" s="4"/>
    </row>
    <row r="22" spans="2:6" ht="15.75" x14ac:dyDescent="0.25">
      <c r="B22" s="4">
        <v>20</v>
      </c>
      <c r="C22" s="4">
        <v>103.32</v>
      </c>
      <c r="D22" s="4"/>
      <c r="E22" s="4"/>
      <c r="F22" s="4"/>
    </row>
    <row r="23" spans="2:6" ht="15.75" x14ac:dyDescent="0.25">
      <c r="B23" s="4">
        <v>21</v>
      </c>
      <c r="C23" s="4">
        <v>102.03</v>
      </c>
      <c r="D23" s="4"/>
      <c r="E23" s="4"/>
      <c r="F23" s="4"/>
    </row>
    <row r="24" spans="2:6" ht="15.75" x14ac:dyDescent="0.25">
      <c r="B24" s="4">
        <v>22</v>
      </c>
      <c r="C24" s="4">
        <v>104.02</v>
      </c>
      <c r="D24" s="4"/>
      <c r="E24" s="4"/>
      <c r="F24" s="4"/>
    </row>
    <row r="25" spans="2:6" ht="15.75" x14ac:dyDescent="0.25">
      <c r="B25" s="4">
        <v>23</v>
      </c>
      <c r="C25" s="4">
        <v>98.68</v>
      </c>
      <c r="D25" s="4"/>
      <c r="E25" s="4"/>
      <c r="F25" s="4"/>
    </row>
    <row r="26" spans="2:6" ht="15.75" x14ac:dyDescent="0.25">
      <c r="B26" s="4">
        <v>24</v>
      </c>
      <c r="C26" s="4">
        <v>98.38</v>
      </c>
      <c r="D26" s="5"/>
      <c r="E26" s="4"/>
      <c r="F26" s="4"/>
    </row>
    <row r="27" spans="2:6" ht="15.75" x14ac:dyDescent="0.25">
      <c r="B27" s="7"/>
      <c r="C27" s="6"/>
      <c r="D27" s="6"/>
      <c r="E27" s="5"/>
      <c r="F27" s="5"/>
    </row>
    <row r="28" spans="2:6" ht="15.75" x14ac:dyDescent="0.25">
      <c r="B28" s="7"/>
      <c r="C28" s="6"/>
      <c r="D28" s="7"/>
      <c r="E28" s="5"/>
      <c r="F28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:B31"/>
    </sheetView>
  </sheetViews>
  <sheetFormatPr defaultRowHeight="15" x14ac:dyDescent="0.25"/>
  <sheetData>
    <row r="1" spans="1:2" ht="18.75" x14ac:dyDescent="0.3">
      <c r="A1" s="24" t="s">
        <v>7</v>
      </c>
    </row>
    <row r="2" spans="1:2" x14ac:dyDescent="0.25">
      <c r="A2" t="s">
        <v>1</v>
      </c>
      <c r="B2" t="s">
        <v>2</v>
      </c>
    </row>
    <row r="3" spans="1:2" x14ac:dyDescent="0.25">
      <c r="A3">
        <v>1</v>
      </c>
      <c r="B3">
        <v>99.44</v>
      </c>
    </row>
    <row r="4" spans="1:2" x14ac:dyDescent="0.25">
      <c r="A4">
        <v>2</v>
      </c>
      <c r="B4">
        <v>106.63</v>
      </c>
    </row>
    <row r="5" spans="1:2" x14ac:dyDescent="0.25">
      <c r="A5">
        <v>3</v>
      </c>
      <c r="B5">
        <v>85.78</v>
      </c>
    </row>
    <row r="6" spans="1:2" x14ac:dyDescent="0.25">
      <c r="A6">
        <v>4</v>
      </c>
      <c r="B6">
        <v>101.67</v>
      </c>
    </row>
    <row r="7" spans="1:2" x14ac:dyDescent="0.25">
      <c r="A7">
        <v>5</v>
      </c>
      <c r="B7">
        <v>110.93</v>
      </c>
    </row>
    <row r="8" spans="1:2" x14ac:dyDescent="0.25">
      <c r="A8">
        <v>6</v>
      </c>
      <c r="B8">
        <v>122.88</v>
      </c>
    </row>
    <row r="9" spans="1:2" x14ac:dyDescent="0.25">
      <c r="A9">
        <v>7</v>
      </c>
      <c r="B9">
        <v>116.47</v>
      </c>
    </row>
    <row r="10" spans="1:2" x14ac:dyDescent="0.25">
      <c r="A10">
        <v>8</v>
      </c>
      <c r="B10">
        <v>87.2</v>
      </c>
    </row>
    <row r="11" spans="1:2" x14ac:dyDescent="0.25">
      <c r="A11">
        <v>9</v>
      </c>
      <c r="B11">
        <v>101.49</v>
      </c>
    </row>
    <row r="12" spans="1:2" x14ac:dyDescent="0.25">
      <c r="A12">
        <v>10</v>
      </c>
      <c r="B12">
        <v>109.06</v>
      </c>
    </row>
    <row r="13" spans="1:2" x14ac:dyDescent="0.25">
      <c r="A13">
        <v>11</v>
      </c>
      <c r="B13">
        <v>105.51</v>
      </c>
    </row>
    <row r="14" spans="1:2" x14ac:dyDescent="0.25">
      <c r="A14">
        <v>12</v>
      </c>
      <c r="B14">
        <v>108.19</v>
      </c>
    </row>
    <row r="15" spans="1:2" x14ac:dyDescent="0.25">
      <c r="A15">
        <v>13</v>
      </c>
      <c r="B15">
        <v>113.84</v>
      </c>
    </row>
    <row r="16" spans="1:2" x14ac:dyDescent="0.25">
      <c r="A16">
        <v>14</v>
      </c>
      <c r="B16">
        <v>94.19</v>
      </c>
    </row>
    <row r="17" spans="1:2" x14ac:dyDescent="0.25">
      <c r="A17">
        <v>15</v>
      </c>
      <c r="B17">
        <v>120.47</v>
      </c>
    </row>
    <row r="18" spans="1:2" x14ac:dyDescent="0.25">
      <c r="A18">
        <v>16</v>
      </c>
      <c r="B18">
        <v>103.46</v>
      </c>
    </row>
    <row r="19" spans="1:2" x14ac:dyDescent="0.25">
      <c r="A19">
        <v>17</v>
      </c>
      <c r="B19">
        <v>83.29</v>
      </c>
    </row>
    <row r="20" spans="1:2" x14ac:dyDescent="0.25">
      <c r="A20">
        <v>18</v>
      </c>
      <c r="B20">
        <v>109.46</v>
      </c>
    </row>
    <row r="21" spans="1:2" x14ac:dyDescent="0.25">
      <c r="A21">
        <v>19</v>
      </c>
      <c r="B21">
        <v>100.97</v>
      </c>
    </row>
    <row r="22" spans="1:2" x14ac:dyDescent="0.25">
      <c r="A22">
        <v>20</v>
      </c>
      <c r="B22">
        <v>108.27</v>
      </c>
    </row>
    <row r="23" spans="1:2" x14ac:dyDescent="0.25">
      <c r="A23">
        <v>21</v>
      </c>
      <c r="B23">
        <v>101.14</v>
      </c>
    </row>
    <row r="24" spans="1:2" x14ac:dyDescent="0.25">
      <c r="A24">
        <v>22</v>
      </c>
      <c r="B24">
        <v>119.86</v>
      </c>
    </row>
    <row r="25" spans="1:2" x14ac:dyDescent="0.25">
      <c r="A25">
        <v>23</v>
      </c>
      <c r="B25">
        <v>109.44</v>
      </c>
    </row>
    <row r="26" spans="1:2" x14ac:dyDescent="0.25">
      <c r="A26">
        <v>24</v>
      </c>
      <c r="B26">
        <v>115.5</v>
      </c>
    </row>
    <row r="27" spans="1:2" x14ac:dyDescent="0.25">
      <c r="A27">
        <v>25</v>
      </c>
      <c r="B27">
        <v>119.35</v>
      </c>
    </row>
    <row r="30" spans="1:2" x14ac:dyDescent="0.25">
      <c r="A30" t="s">
        <v>8</v>
      </c>
    </row>
    <row r="31" spans="1:2" x14ac:dyDescent="0.25">
      <c r="A31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D38" sqref="D38"/>
    </sheetView>
  </sheetViews>
  <sheetFormatPr defaultRowHeight="15" x14ac:dyDescent="0.25"/>
  <cols>
    <col min="2" max="3" width="9.28515625" bestFit="1" customWidth="1"/>
    <col min="4" max="4" width="9.85546875" style="10" bestFit="1" customWidth="1"/>
    <col min="5" max="6" width="9.28515625" bestFit="1" customWidth="1"/>
    <col min="7" max="7" width="9.28515625" style="10" bestFit="1" customWidth="1"/>
    <col min="8" max="8" width="9.28515625" bestFit="1" customWidth="1"/>
    <col min="10" max="10" width="9.140625" style="10"/>
  </cols>
  <sheetData>
    <row r="2" spans="2:10" x14ac:dyDescent="0.25">
      <c r="B2" s="8" t="s">
        <v>3</v>
      </c>
      <c r="C2" s="14" t="s">
        <v>6</v>
      </c>
      <c r="D2" s="15" t="s">
        <v>4</v>
      </c>
      <c r="E2" s="8" t="s">
        <v>3</v>
      </c>
      <c r="F2" s="8" t="s">
        <v>5</v>
      </c>
      <c r="G2" s="11" t="s">
        <v>4</v>
      </c>
      <c r="H2" s="14" t="s">
        <v>3</v>
      </c>
      <c r="I2" s="8" t="s">
        <v>5</v>
      </c>
      <c r="J2" s="11" t="s">
        <v>4</v>
      </c>
    </row>
    <row r="3" spans="2:10" x14ac:dyDescent="0.25">
      <c r="B3" s="16">
        <v>1</v>
      </c>
      <c r="C3" s="16">
        <v>1</v>
      </c>
      <c r="D3" s="17">
        <v>110.61</v>
      </c>
      <c r="E3" s="18">
        <v>9</v>
      </c>
      <c r="F3" s="18">
        <v>3</v>
      </c>
      <c r="G3" s="17">
        <v>96.82</v>
      </c>
      <c r="H3" s="18">
        <v>18</v>
      </c>
      <c r="I3" s="9">
        <v>1</v>
      </c>
      <c r="J3" s="12">
        <v>110.46</v>
      </c>
    </row>
    <row r="4" spans="2:10" x14ac:dyDescent="0.25">
      <c r="B4" s="16">
        <v>1</v>
      </c>
      <c r="C4" s="18">
        <v>2</v>
      </c>
      <c r="D4" s="17">
        <v>95</v>
      </c>
      <c r="E4" s="18">
        <v>9</v>
      </c>
      <c r="F4" s="18">
        <v>4</v>
      </c>
      <c r="G4" s="17">
        <v>94.23</v>
      </c>
      <c r="H4" s="18">
        <v>18</v>
      </c>
      <c r="I4" s="9">
        <v>2</v>
      </c>
      <c r="J4" s="12">
        <v>85.89</v>
      </c>
    </row>
    <row r="5" spans="2:10" x14ac:dyDescent="0.25">
      <c r="B5" s="16">
        <v>1</v>
      </c>
      <c r="C5" s="18">
        <v>3</v>
      </c>
      <c r="D5" s="17">
        <v>108.43</v>
      </c>
      <c r="E5" s="18">
        <v>10</v>
      </c>
      <c r="F5" s="18">
        <v>1</v>
      </c>
      <c r="G5" s="17">
        <v>100.82</v>
      </c>
      <c r="H5" s="18">
        <v>18</v>
      </c>
      <c r="I5" s="9">
        <v>3</v>
      </c>
      <c r="J5" s="12">
        <v>105.59</v>
      </c>
    </row>
    <row r="6" spans="2:10" x14ac:dyDescent="0.25">
      <c r="B6" s="19">
        <v>1</v>
      </c>
      <c r="C6" s="18">
        <v>4</v>
      </c>
      <c r="D6" s="17">
        <v>95.3</v>
      </c>
      <c r="E6" s="18">
        <v>10</v>
      </c>
      <c r="F6" s="18">
        <v>2</v>
      </c>
      <c r="G6" s="17">
        <v>107.16</v>
      </c>
      <c r="H6" s="18">
        <v>18</v>
      </c>
      <c r="I6" s="9">
        <v>4</v>
      </c>
      <c r="J6" s="12">
        <v>96.91</v>
      </c>
    </row>
    <row r="7" spans="2:10" x14ac:dyDescent="0.25">
      <c r="B7" s="18">
        <v>2</v>
      </c>
      <c r="C7" s="18">
        <v>1</v>
      </c>
      <c r="D7" s="17">
        <v>104.98</v>
      </c>
      <c r="E7" s="18">
        <v>10</v>
      </c>
      <c r="F7" s="18">
        <v>3</v>
      </c>
      <c r="G7" s="17">
        <v>117.64</v>
      </c>
      <c r="H7" s="18">
        <v>19</v>
      </c>
      <c r="I7" s="9">
        <v>1</v>
      </c>
      <c r="J7" s="12">
        <v>98.2</v>
      </c>
    </row>
    <row r="8" spans="2:10" x14ac:dyDescent="0.25">
      <c r="B8" s="18">
        <v>2</v>
      </c>
      <c r="C8" s="18">
        <v>2</v>
      </c>
      <c r="D8" s="17">
        <v>99.57</v>
      </c>
      <c r="E8" s="18">
        <v>10</v>
      </c>
      <c r="F8" s="18">
        <v>4</v>
      </c>
      <c r="G8" s="17">
        <v>95.38</v>
      </c>
      <c r="H8" s="18">
        <v>19</v>
      </c>
      <c r="I8" s="9">
        <v>2</v>
      </c>
      <c r="J8" s="12">
        <v>92.18</v>
      </c>
    </row>
    <row r="9" spans="2:10" x14ac:dyDescent="0.25">
      <c r="B9" s="18">
        <v>2</v>
      </c>
      <c r="C9" s="18">
        <v>3</v>
      </c>
      <c r="D9" s="17">
        <v>107.89</v>
      </c>
      <c r="E9" s="18">
        <v>11</v>
      </c>
      <c r="F9" s="18">
        <v>1</v>
      </c>
      <c r="G9" s="17">
        <v>115.12</v>
      </c>
      <c r="H9" s="18">
        <v>19</v>
      </c>
      <c r="I9" s="9">
        <v>3</v>
      </c>
      <c r="J9" s="12">
        <v>104.78</v>
      </c>
    </row>
    <row r="10" spans="2:10" x14ac:dyDescent="0.25">
      <c r="B10" s="18">
        <v>2</v>
      </c>
      <c r="C10" s="18">
        <v>4</v>
      </c>
      <c r="D10" s="17">
        <v>101.77</v>
      </c>
      <c r="E10" s="18">
        <v>11</v>
      </c>
      <c r="F10" s="18">
        <v>2</v>
      </c>
      <c r="G10" s="17">
        <v>109.71</v>
      </c>
      <c r="H10" s="18">
        <v>19</v>
      </c>
      <c r="I10" s="9">
        <v>4</v>
      </c>
      <c r="J10" s="12">
        <v>89.48</v>
      </c>
    </row>
    <row r="11" spans="2:10" x14ac:dyDescent="0.25">
      <c r="B11" s="18">
        <v>3</v>
      </c>
      <c r="C11" s="18">
        <v>1</v>
      </c>
      <c r="D11" s="17">
        <v>98.19</v>
      </c>
      <c r="E11" s="18">
        <v>11</v>
      </c>
      <c r="F11" s="18">
        <v>3</v>
      </c>
      <c r="G11" s="17">
        <v>95.43</v>
      </c>
      <c r="H11" s="18">
        <v>20</v>
      </c>
      <c r="I11" s="9">
        <v>1</v>
      </c>
      <c r="J11" s="12">
        <v>128.01</v>
      </c>
    </row>
    <row r="12" spans="2:10" x14ac:dyDescent="0.25">
      <c r="B12" s="18">
        <v>3</v>
      </c>
      <c r="C12" s="18">
        <v>2</v>
      </c>
      <c r="D12" s="17">
        <v>112.81</v>
      </c>
      <c r="E12" s="18">
        <v>11</v>
      </c>
      <c r="F12" s="18">
        <v>4</v>
      </c>
      <c r="G12" s="17">
        <v>92.51</v>
      </c>
      <c r="H12" s="18">
        <v>20</v>
      </c>
      <c r="I12" s="9">
        <v>2</v>
      </c>
      <c r="J12" s="12">
        <v>125.08</v>
      </c>
    </row>
    <row r="13" spans="2:10" x14ac:dyDescent="0.25">
      <c r="B13" s="18">
        <v>3</v>
      </c>
      <c r="C13" s="18">
        <v>3</v>
      </c>
      <c r="D13" s="17">
        <v>89.93</v>
      </c>
      <c r="E13" s="18">
        <v>12</v>
      </c>
      <c r="F13" s="18">
        <v>1</v>
      </c>
      <c r="G13" s="17">
        <v>88.84</v>
      </c>
      <c r="H13" s="18">
        <v>20</v>
      </c>
      <c r="I13" s="9">
        <v>3</v>
      </c>
      <c r="J13" s="12">
        <v>115.05</v>
      </c>
    </row>
    <row r="14" spans="2:10" x14ac:dyDescent="0.25">
      <c r="B14" s="18">
        <v>3</v>
      </c>
      <c r="C14" s="18">
        <v>4</v>
      </c>
      <c r="D14" s="17">
        <v>90.88</v>
      </c>
      <c r="E14" s="18">
        <v>12</v>
      </c>
      <c r="F14" s="18">
        <v>2</v>
      </c>
      <c r="G14" s="17">
        <v>101.6</v>
      </c>
      <c r="H14" s="18">
        <v>20</v>
      </c>
      <c r="I14" s="9">
        <v>4</v>
      </c>
      <c r="J14" s="12">
        <v>121.9</v>
      </c>
    </row>
    <row r="15" spans="2:10" x14ac:dyDescent="0.25">
      <c r="B15" s="18">
        <v>4</v>
      </c>
      <c r="C15" s="18">
        <v>1</v>
      </c>
      <c r="D15" s="17">
        <v>107.61</v>
      </c>
      <c r="E15" s="18">
        <v>12</v>
      </c>
      <c r="F15" s="18">
        <v>3</v>
      </c>
      <c r="G15" s="17">
        <v>110.94</v>
      </c>
      <c r="H15" s="18">
        <v>21</v>
      </c>
      <c r="I15" s="9">
        <v>1</v>
      </c>
      <c r="J15" s="12">
        <v>99.32</v>
      </c>
    </row>
    <row r="16" spans="2:10" x14ac:dyDescent="0.25">
      <c r="B16" s="19">
        <v>4</v>
      </c>
      <c r="C16" s="18">
        <v>2</v>
      </c>
      <c r="D16" s="17">
        <v>100</v>
      </c>
      <c r="E16" s="18">
        <v>12</v>
      </c>
      <c r="F16" s="18">
        <v>4</v>
      </c>
      <c r="G16" s="17">
        <v>95.63</v>
      </c>
      <c r="H16" s="18">
        <v>21</v>
      </c>
      <c r="I16" s="9">
        <v>2</v>
      </c>
      <c r="J16" s="12">
        <v>115.93</v>
      </c>
    </row>
    <row r="17" spans="2:10" x14ac:dyDescent="0.25">
      <c r="B17" s="18">
        <v>4</v>
      </c>
      <c r="C17" s="18">
        <v>3</v>
      </c>
      <c r="D17" s="17">
        <v>106.75</v>
      </c>
      <c r="E17" s="18">
        <v>13</v>
      </c>
      <c r="F17" s="18">
        <v>1</v>
      </c>
      <c r="G17" s="17">
        <v>99.21</v>
      </c>
      <c r="H17" s="18">
        <v>21</v>
      </c>
      <c r="I17" s="9">
        <v>3</v>
      </c>
      <c r="J17" s="12">
        <v>105.33</v>
      </c>
    </row>
    <row r="18" spans="2:10" x14ac:dyDescent="0.25">
      <c r="B18" s="19">
        <v>4</v>
      </c>
      <c r="C18" s="18">
        <v>4</v>
      </c>
      <c r="D18" s="17">
        <v>102.6</v>
      </c>
      <c r="E18" s="18">
        <v>13</v>
      </c>
      <c r="F18" s="18">
        <v>2</v>
      </c>
      <c r="G18" s="17">
        <v>81.239999999999995</v>
      </c>
      <c r="H18" s="18">
        <v>21</v>
      </c>
      <c r="I18" s="9">
        <v>4</v>
      </c>
      <c r="J18" s="12">
        <v>86.1</v>
      </c>
    </row>
    <row r="19" spans="2:10" x14ac:dyDescent="0.25">
      <c r="B19" s="18">
        <v>5</v>
      </c>
      <c r="C19" s="18">
        <v>1</v>
      </c>
      <c r="D19" s="17">
        <v>87.67</v>
      </c>
      <c r="E19" s="18">
        <v>13</v>
      </c>
      <c r="F19" s="18">
        <v>3</v>
      </c>
      <c r="G19" s="17">
        <v>95.71</v>
      </c>
      <c r="H19" s="18">
        <v>22</v>
      </c>
      <c r="I19" s="9">
        <v>1</v>
      </c>
      <c r="J19" s="13">
        <v>96.94</v>
      </c>
    </row>
    <row r="20" spans="2:10" x14ac:dyDescent="0.25">
      <c r="B20" s="18">
        <v>5</v>
      </c>
      <c r="C20" s="18">
        <v>2</v>
      </c>
      <c r="D20" s="17">
        <v>103.97</v>
      </c>
      <c r="E20" s="18">
        <v>13</v>
      </c>
      <c r="F20" s="18">
        <v>4</v>
      </c>
      <c r="G20" s="20">
        <v>99.46</v>
      </c>
      <c r="H20" s="18">
        <v>22</v>
      </c>
      <c r="I20" s="9">
        <v>2</v>
      </c>
      <c r="J20" s="12">
        <v>101.09</v>
      </c>
    </row>
    <row r="21" spans="2:10" x14ac:dyDescent="0.25">
      <c r="B21" s="18">
        <v>5</v>
      </c>
      <c r="C21" s="18">
        <v>3</v>
      </c>
      <c r="D21" s="17">
        <v>93.76</v>
      </c>
      <c r="E21" s="18">
        <v>14</v>
      </c>
      <c r="F21" s="18">
        <v>1</v>
      </c>
      <c r="G21" s="17">
        <v>98.56</v>
      </c>
      <c r="H21" s="18">
        <v>22</v>
      </c>
      <c r="I21" s="9">
        <v>3</v>
      </c>
      <c r="J21" s="12">
        <v>101.23</v>
      </c>
    </row>
    <row r="22" spans="2:10" x14ac:dyDescent="0.25">
      <c r="B22" s="18">
        <v>5</v>
      </c>
      <c r="C22" s="18">
        <v>4</v>
      </c>
      <c r="D22" s="17">
        <v>87.19</v>
      </c>
      <c r="E22" s="18">
        <v>14</v>
      </c>
      <c r="F22" s="18">
        <v>2</v>
      </c>
      <c r="G22" s="17">
        <v>96.94</v>
      </c>
      <c r="H22" s="18">
        <v>22</v>
      </c>
      <c r="I22" s="9">
        <v>4</v>
      </c>
      <c r="J22" s="12">
        <v>89.22</v>
      </c>
    </row>
    <row r="23" spans="2:10" x14ac:dyDescent="0.25">
      <c r="B23" s="18">
        <v>6</v>
      </c>
      <c r="C23" s="18">
        <v>1</v>
      </c>
      <c r="D23" s="17">
        <v>92.95</v>
      </c>
      <c r="E23" s="18">
        <v>14</v>
      </c>
      <c r="F23" s="18">
        <v>3</v>
      </c>
      <c r="G23" s="17">
        <v>85.24</v>
      </c>
      <c r="H23" s="18">
        <v>23</v>
      </c>
      <c r="I23" s="9">
        <v>1</v>
      </c>
      <c r="J23" s="12">
        <v>108.28</v>
      </c>
    </row>
    <row r="24" spans="2:10" x14ac:dyDescent="0.25">
      <c r="B24" s="18">
        <v>6</v>
      </c>
      <c r="C24" s="18">
        <v>2</v>
      </c>
      <c r="D24" s="17">
        <v>96.72</v>
      </c>
      <c r="E24" s="18">
        <v>14</v>
      </c>
      <c r="F24" s="18">
        <v>4</v>
      </c>
      <c r="G24" s="17">
        <v>99.12</v>
      </c>
      <c r="H24" s="18">
        <v>23</v>
      </c>
      <c r="I24" s="9">
        <v>2</v>
      </c>
      <c r="J24" s="12">
        <v>108.89</v>
      </c>
    </row>
    <row r="25" spans="2:10" x14ac:dyDescent="0.25">
      <c r="B25" s="18">
        <v>6</v>
      </c>
      <c r="C25" s="18">
        <v>3</v>
      </c>
      <c r="D25" s="17">
        <v>90.75</v>
      </c>
      <c r="E25" s="19">
        <v>15</v>
      </c>
      <c r="F25" s="18">
        <v>1</v>
      </c>
      <c r="G25" s="17">
        <v>106.96</v>
      </c>
      <c r="H25" s="18">
        <v>23</v>
      </c>
      <c r="I25" s="9">
        <v>3</v>
      </c>
      <c r="J25" s="12">
        <v>93.15</v>
      </c>
    </row>
    <row r="26" spans="2:10" x14ac:dyDescent="0.25">
      <c r="B26" s="18">
        <v>6</v>
      </c>
      <c r="C26" s="18">
        <v>4</v>
      </c>
      <c r="D26" s="17">
        <v>90.69</v>
      </c>
      <c r="E26" s="18">
        <v>15</v>
      </c>
      <c r="F26" s="18">
        <v>2</v>
      </c>
      <c r="G26" s="17">
        <v>90.33</v>
      </c>
      <c r="H26" s="18">
        <v>23</v>
      </c>
      <c r="I26" s="9">
        <v>4</v>
      </c>
      <c r="J26" s="12">
        <v>112.45</v>
      </c>
    </row>
    <row r="27" spans="2:10" x14ac:dyDescent="0.25">
      <c r="B27" s="18">
        <v>7</v>
      </c>
      <c r="C27" s="18">
        <v>1</v>
      </c>
      <c r="D27" s="21">
        <v>100.09</v>
      </c>
      <c r="E27" s="18">
        <v>15</v>
      </c>
      <c r="F27" s="18">
        <v>3</v>
      </c>
      <c r="G27" s="17">
        <v>112.15</v>
      </c>
      <c r="H27" s="18">
        <v>24</v>
      </c>
      <c r="I27" s="9">
        <v>1</v>
      </c>
      <c r="J27" s="12">
        <v>103.45</v>
      </c>
    </row>
    <row r="28" spans="2:10" x14ac:dyDescent="0.25">
      <c r="B28" s="18">
        <v>7</v>
      </c>
      <c r="C28" s="18">
        <v>2</v>
      </c>
      <c r="D28" s="17">
        <v>98.58</v>
      </c>
      <c r="E28" s="19">
        <v>15</v>
      </c>
      <c r="F28" s="19">
        <v>4</v>
      </c>
      <c r="G28" s="17">
        <v>72.34</v>
      </c>
      <c r="H28" s="18">
        <v>24</v>
      </c>
      <c r="I28" s="9">
        <v>2</v>
      </c>
      <c r="J28" s="12">
        <v>11.58</v>
      </c>
    </row>
    <row r="29" spans="2:10" x14ac:dyDescent="0.25">
      <c r="B29" s="18">
        <v>7</v>
      </c>
      <c r="C29" s="18">
        <v>3</v>
      </c>
      <c r="D29" s="17">
        <v>97.62</v>
      </c>
      <c r="E29" s="19">
        <v>16</v>
      </c>
      <c r="F29" s="18">
        <v>1</v>
      </c>
      <c r="G29" s="17">
        <v>88.42</v>
      </c>
      <c r="H29" s="18">
        <v>24</v>
      </c>
      <c r="I29" s="9">
        <v>3</v>
      </c>
      <c r="J29" s="12">
        <v>89.72</v>
      </c>
    </row>
    <row r="30" spans="2:10" x14ac:dyDescent="0.25">
      <c r="B30" s="18">
        <v>7</v>
      </c>
      <c r="C30" s="18">
        <v>4</v>
      </c>
      <c r="D30" s="17">
        <v>83.17</v>
      </c>
      <c r="E30" s="19">
        <v>16</v>
      </c>
      <c r="F30" s="18">
        <v>2</v>
      </c>
      <c r="G30" s="17">
        <v>108.42</v>
      </c>
      <c r="H30" s="18">
        <v>24</v>
      </c>
      <c r="I30" s="9">
        <v>4</v>
      </c>
      <c r="J30" s="12">
        <v>103.02</v>
      </c>
    </row>
    <row r="31" spans="2:10" x14ac:dyDescent="0.25">
      <c r="B31" s="18">
        <v>8</v>
      </c>
      <c r="C31" s="18">
        <v>1</v>
      </c>
      <c r="D31" s="17">
        <v>101.73</v>
      </c>
      <c r="E31" s="18">
        <v>16</v>
      </c>
      <c r="F31" s="18">
        <v>3</v>
      </c>
      <c r="G31" s="17">
        <v>99.51</v>
      </c>
      <c r="H31" s="18">
        <v>25</v>
      </c>
      <c r="I31" s="9">
        <v>1</v>
      </c>
      <c r="J31" s="12">
        <v>119.01</v>
      </c>
    </row>
    <row r="32" spans="2:10" x14ac:dyDescent="0.25">
      <c r="B32" s="18">
        <v>8</v>
      </c>
      <c r="C32" s="18">
        <v>2</v>
      </c>
      <c r="D32" s="17">
        <v>112.99</v>
      </c>
      <c r="E32" s="18">
        <v>16</v>
      </c>
      <c r="F32" s="18">
        <v>4</v>
      </c>
      <c r="G32" s="17">
        <v>93.28</v>
      </c>
      <c r="H32" s="18">
        <v>25</v>
      </c>
      <c r="I32" s="9">
        <v>2</v>
      </c>
      <c r="J32" s="12">
        <v>84.17</v>
      </c>
    </row>
    <row r="33" spans="2:10" x14ac:dyDescent="0.25">
      <c r="B33" s="18">
        <v>8</v>
      </c>
      <c r="C33" s="18">
        <v>3</v>
      </c>
      <c r="D33" s="17">
        <v>105.05</v>
      </c>
      <c r="E33" s="19">
        <v>17</v>
      </c>
      <c r="F33" s="18">
        <v>1</v>
      </c>
      <c r="G33" s="17">
        <v>98.97</v>
      </c>
      <c r="H33" s="18">
        <v>25</v>
      </c>
      <c r="I33" s="9">
        <v>3</v>
      </c>
      <c r="J33" s="12">
        <v>107.81</v>
      </c>
    </row>
    <row r="34" spans="2:10" x14ac:dyDescent="0.25">
      <c r="B34" s="18">
        <v>8</v>
      </c>
      <c r="C34" s="18">
        <v>4</v>
      </c>
      <c r="D34" s="17">
        <v>90.38</v>
      </c>
      <c r="E34" s="19">
        <v>17</v>
      </c>
      <c r="F34" s="18">
        <v>2</v>
      </c>
      <c r="G34" s="17">
        <v>102.16</v>
      </c>
      <c r="H34" s="18">
        <v>25</v>
      </c>
      <c r="I34" s="9">
        <v>4</v>
      </c>
      <c r="J34" s="12">
        <v>85.18</v>
      </c>
    </row>
    <row r="35" spans="2:10" x14ac:dyDescent="0.25">
      <c r="B35" s="18">
        <v>9</v>
      </c>
      <c r="C35" s="18">
        <v>1</v>
      </c>
      <c r="D35" s="17">
        <v>97.13</v>
      </c>
      <c r="E35" s="19">
        <v>17</v>
      </c>
      <c r="F35" s="18">
        <v>3</v>
      </c>
      <c r="G35" s="17">
        <v>108.26</v>
      </c>
      <c r="H35" s="18"/>
      <c r="I35" s="22"/>
      <c r="J35" s="23"/>
    </row>
    <row r="36" spans="2:10" x14ac:dyDescent="0.25">
      <c r="B36" s="18">
        <v>9</v>
      </c>
      <c r="C36" s="18">
        <v>2</v>
      </c>
      <c r="D36" s="17">
        <v>100.38</v>
      </c>
      <c r="E36" s="19">
        <v>17</v>
      </c>
      <c r="F36" s="19">
        <v>4</v>
      </c>
      <c r="G36" s="17">
        <v>87.45</v>
      </c>
      <c r="H36" s="18"/>
      <c r="I36" s="22"/>
      <c r="J36" s="23"/>
    </row>
    <row r="38" spans="2:10" x14ac:dyDescent="0.25">
      <c r="B38" t="s">
        <v>8</v>
      </c>
    </row>
    <row r="39" spans="2:10" x14ac:dyDescent="0.25">
      <c r="B39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T156"/>
  <sheetViews>
    <sheetView tabSelected="1" topLeftCell="O1" workbookViewId="0">
      <selection activeCell="A7" sqref="A1:D1048576"/>
    </sheetView>
  </sheetViews>
  <sheetFormatPr defaultRowHeight="15" x14ac:dyDescent="0.25"/>
  <sheetData>
    <row r="8" spans="2:46" ht="18.75" x14ac:dyDescent="0.3">
      <c r="B8" s="25"/>
      <c r="C8" s="26"/>
      <c r="D8" s="25"/>
      <c r="E8" s="25"/>
      <c r="F8" s="27" t="s">
        <v>10</v>
      </c>
      <c r="G8" s="27"/>
      <c r="H8" s="27"/>
      <c r="I8" s="28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2:46" ht="18.75" x14ac:dyDescent="0.3">
      <c r="B9" s="29" t="s">
        <v>11</v>
      </c>
      <c r="C9" s="30" t="s">
        <v>12</v>
      </c>
      <c r="D9" s="31" t="s">
        <v>13</v>
      </c>
      <c r="E9" s="31"/>
      <c r="F9" s="31"/>
      <c r="G9" s="32"/>
      <c r="H9" s="32"/>
      <c r="I9" s="32"/>
      <c r="J9" s="31" t="s">
        <v>14</v>
      </c>
      <c r="K9" s="31"/>
      <c r="L9" s="31"/>
      <c r="M9" s="25"/>
      <c r="N9" s="25" t="s">
        <v>15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2:46" ht="17.25" x14ac:dyDescent="0.25">
      <c r="B10" s="33" t="s">
        <v>16</v>
      </c>
      <c r="C10" s="26"/>
      <c r="D10" s="34"/>
      <c r="E10" s="34"/>
      <c r="F10" s="33" t="s">
        <v>17</v>
      </c>
      <c r="G10" s="25"/>
      <c r="H10" s="34"/>
      <c r="I10" s="34"/>
      <c r="J10" s="34"/>
      <c r="K10" s="33" t="s">
        <v>18</v>
      </c>
      <c r="L10" s="25"/>
      <c r="M10" s="3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2:46" x14ac:dyDescent="0.25">
      <c r="B11" s="35">
        <v>1</v>
      </c>
      <c r="C11" s="36">
        <v>50</v>
      </c>
      <c r="D11" s="37">
        <f>C11-50.5</f>
        <v>-0.5</v>
      </c>
      <c r="E11" s="37">
        <v>0</v>
      </c>
      <c r="F11" s="25">
        <v>0</v>
      </c>
      <c r="G11" s="25"/>
      <c r="H11" s="25"/>
      <c r="I11" s="37">
        <f>49.5-C11</f>
        <v>-0.5</v>
      </c>
      <c r="J11" s="37">
        <v>0</v>
      </c>
      <c r="K11" s="25"/>
      <c r="L11" s="25"/>
      <c r="M11" s="25"/>
      <c r="N11" s="37">
        <v>0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2:46" x14ac:dyDescent="0.25">
      <c r="B12" s="35">
        <v>2</v>
      </c>
      <c r="C12" s="36">
        <v>51</v>
      </c>
      <c r="D12" s="37">
        <f t="shared" ref="D12:D60" si="0">C12-50.5</f>
        <v>0.5</v>
      </c>
      <c r="E12" s="37">
        <v>0</v>
      </c>
      <c r="F12" s="25">
        <v>0</v>
      </c>
      <c r="G12" s="25"/>
      <c r="H12" s="25"/>
      <c r="I12" s="37">
        <f t="shared" ref="I12:I60" si="1">49.5-C12</f>
        <v>-1.5</v>
      </c>
      <c r="J12" s="37">
        <v>0</v>
      </c>
      <c r="K12" s="25"/>
      <c r="L12" s="25"/>
      <c r="M12" s="25"/>
      <c r="N12" s="37"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2:46" x14ac:dyDescent="0.25">
      <c r="B13" s="35">
        <v>3</v>
      </c>
      <c r="C13" s="36">
        <v>50.5</v>
      </c>
      <c r="D13" s="37">
        <f t="shared" si="0"/>
        <v>0</v>
      </c>
      <c r="E13" s="37">
        <f>C13-50.5</f>
        <v>0</v>
      </c>
      <c r="F13" s="25">
        <v>0</v>
      </c>
      <c r="G13" s="25"/>
      <c r="H13" s="25"/>
      <c r="I13" s="37">
        <f t="shared" si="1"/>
        <v>-1</v>
      </c>
      <c r="J13" s="37">
        <v>0</v>
      </c>
      <c r="K13" s="25"/>
      <c r="L13" s="25"/>
      <c r="M13" s="25"/>
      <c r="N13" s="37">
        <v>0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2:46" x14ac:dyDescent="0.25">
      <c r="B14" s="35">
        <v>4</v>
      </c>
      <c r="C14" s="36">
        <v>49</v>
      </c>
      <c r="D14" s="37">
        <f t="shared" si="0"/>
        <v>-1.5</v>
      </c>
      <c r="E14" s="37">
        <v>0</v>
      </c>
      <c r="F14" s="25">
        <v>0</v>
      </c>
      <c r="G14" s="25"/>
      <c r="H14" s="25"/>
      <c r="I14" s="37">
        <f t="shared" si="1"/>
        <v>0.5</v>
      </c>
      <c r="J14" s="37">
        <f>49.5-C14</f>
        <v>0.5</v>
      </c>
      <c r="K14" s="25"/>
      <c r="L14" s="25"/>
      <c r="M14" s="25"/>
      <c r="N14" s="37">
        <f>C14-50+0.5</f>
        <v>-0.5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2:46" x14ac:dyDescent="0.25">
      <c r="B15" s="35">
        <v>5</v>
      </c>
      <c r="C15" s="36">
        <v>50</v>
      </c>
      <c r="D15" s="37">
        <f t="shared" si="0"/>
        <v>-0.5</v>
      </c>
      <c r="E15" s="37">
        <v>0</v>
      </c>
      <c r="F15" s="25">
        <v>0</v>
      </c>
      <c r="G15" s="25"/>
      <c r="H15" s="25"/>
      <c r="I15" s="37">
        <f t="shared" si="1"/>
        <v>-0.5</v>
      </c>
      <c r="J15" s="37">
        <f>49.5-C15+0.5</f>
        <v>0</v>
      </c>
      <c r="K15" s="25"/>
      <c r="L15" s="25"/>
      <c r="M15" s="25"/>
      <c r="N15" s="37">
        <f>C15-50+0.5-0.5</f>
        <v>0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2:46" x14ac:dyDescent="0.25">
      <c r="B16" s="35">
        <v>6</v>
      </c>
      <c r="C16" s="36">
        <v>43</v>
      </c>
      <c r="D16" s="37">
        <f t="shared" si="0"/>
        <v>-7.5</v>
      </c>
      <c r="E16" s="37">
        <v>0</v>
      </c>
      <c r="F16" s="25">
        <v>0</v>
      </c>
      <c r="G16" s="25"/>
      <c r="H16" s="25"/>
      <c r="I16" s="37">
        <f t="shared" si="1"/>
        <v>6.5</v>
      </c>
      <c r="J16" s="37">
        <f>49.5-C16</f>
        <v>6.5</v>
      </c>
      <c r="K16" s="25"/>
      <c r="L16" s="25"/>
      <c r="M16" s="25"/>
      <c r="N16" s="37">
        <v>-6.5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2:46" x14ac:dyDescent="0.25">
      <c r="B17" s="35">
        <v>7</v>
      </c>
      <c r="C17" s="36">
        <v>42</v>
      </c>
      <c r="D17" s="37">
        <f t="shared" si="0"/>
        <v>-8.5</v>
      </c>
      <c r="E17" s="37">
        <v>0</v>
      </c>
      <c r="F17" s="25">
        <v>0</v>
      </c>
      <c r="G17" s="25"/>
      <c r="H17" s="25"/>
      <c r="I17" s="37">
        <f t="shared" si="1"/>
        <v>7.5</v>
      </c>
      <c r="J17" s="37">
        <f>49.5-C17+J16</f>
        <v>14</v>
      </c>
      <c r="K17" s="25"/>
      <c r="L17" s="25"/>
      <c r="M17" s="25"/>
      <c r="N17" s="37">
        <v>-14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2:46" x14ac:dyDescent="0.25">
      <c r="B18" s="35">
        <v>8</v>
      </c>
      <c r="C18" s="36">
        <v>45</v>
      </c>
      <c r="D18" s="37">
        <f t="shared" si="0"/>
        <v>-5.5</v>
      </c>
      <c r="E18" s="37">
        <v>0</v>
      </c>
      <c r="F18" s="25">
        <v>0</v>
      </c>
      <c r="G18" s="25"/>
      <c r="H18" s="25"/>
      <c r="I18" s="37">
        <f t="shared" si="1"/>
        <v>4.5</v>
      </c>
      <c r="J18" s="37">
        <f>49.5-C18+14</f>
        <v>18.5</v>
      </c>
      <c r="K18" s="25"/>
      <c r="L18" s="25"/>
      <c r="M18" s="25"/>
      <c r="N18" s="37">
        <v>-18.5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2:46" x14ac:dyDescent="0.25">
      <c r="B19" s="35">
        <v>9</v>
      </c>
      <c r="C19" s="36">
        <v>47</v>
      </c>
      <c r="D19" s="37">
        <f t="shared" si="0"/>
        <v>-3.5</v>
      </c>
      <c r="E19" s="37">
        <v>0</v>
      </c>
      <c r="F19" s="25">
        <v>0</v>
      </c>
      <c r="G19" s="25"/>
      <c r="H19" s="25"/>
      <c r="I19" s="37">
        <f t="shared" si="1"/>
        <v>2.5</v>
      </c>
      <c r="J19" s="37">
        <f>49.5-C19+18.5</f>
        <v>21</v>
      </c>
      <c r="K19" s="25"/>
      <c r="L19" s="25"/>
      <c r="M19" s="25"/>
      <c r="N19" s="37">
        <v>-21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2:46" x14ac:dyDescent="0.25">
      <c r="B20" s="35">
        <v>10</v>
      </c>
      <c r="C20" s="36">
        <v>49</v>
      </c>
      <c r="D20" s="37">
        <f t="shared" si="0"/>
        <v>-1.5</v>
      </c>
      <c r="E20" s="37">
        <v>0</v>
      </c>
      <c r="F20" s="25">
        <v>0</v>
      </c>
      <c r="G20" s="25"/>
      <c r="H20" s="25"/>
      <c r="I20" s="37">
        <f t="shared" si="1"/>
        <v>0.5</v>
      </c>
      <c r="J20" s="37">
        <f>49.5-C20+21</f>
        <v>21.5</v>
      </c>
      <c r="K20" s="25"/>
      <c r="L20" s="25"/>
      <c r="M20" s="25"/>
      <c r="N20" s="37">
        <v>-21.5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2:46" x14ac:dyDescent="0.25">
      <c r="B21" s="35">
        <v>11</v>
      </c>
      <c r="C21" s="36">
        <v>46</v>
      </c>
      <c r="D21" s="37">
        <f t="shared" si="0"/>
        <v>-4.5</v>
      </c>
      <c r="E21" s="37">
        <v>0</v>
      </c>
      <c r="F21" s="25">
        <v>0</v>
      </c>
      <c r="G21" s="25"/>
      <c r="H21" s="25"/>
      <c r="I21" s="37">
        <f t="shared" si="1"/>
        <v>3.5</v>
      </c>
      <c r="J21" s="37">
        <f>49.5-C21+21.5</f>
        <v>25</v>
      </c>
      <c r="K21" s="25"/>
      <c r="L21" s="25"/>
      <c r="M21" s="25"/>
      <c r="N21" s="37">
        <v>-25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2:46" x14ac:dyDescent="0.25">
      <c r="B22" s="35">
        <v>12</v>
      </c>
      <c r="C22" s="36">
        <v>50</v>
      </c>
      <c r="D22" s="37">
        <f t="shared" si="0"/>
        <v>-0.5</v>
      </c>
      <c r="E22" s="37">
        <v>0</v>
      </c>
      <c r="F22" s="25">
        <v>0</v>
      </c>
      <c r="G22" s="25"/>
      <c r="H22" s="25"/>
      <c r="I22" s="37">
        <f t="shared" si="1"/>
        <v>-0.5</v>
      </c>
      <c r="J22" s="37">
        <f>49.5-C22+25</f>
        <v>24.5</v>
      </c>
      <c r="K22" s="25"/>
      <c r="L22" s="25"/>
      <c r="M22" s="25"/>
      <c r="N22" s="37">
        <v>-24.5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2:46" x14ac:dyDescent="0.25">
      <c r="B23" s="35">
        <v>13</v>
      </c>
      <c r="C23" s="36">
        <v>52</v>
      </c>
      <c r="D23" s="37">
        <f t="shared" si="0"/>
        <v>1.5</v>
      </c>
      <c r="E23" s="37">
        <f>C23-50.5</f>
        <v>1.5</v>
      </c>
      <c r="F23" s="25">
        <v>1</v>
      </c>
      <c r="G23" s="25"/>
      <c r="H23" s="25"/>
      <c r="I23" s="37">
        <f t="shared" si="1"/>
        <v>-2.5</v>
      </c>
      <c r="J23" s="37">
        <f>49.5-C23+24.5</f>
        <v>22</v>
      </c>
      <c r="K23" s="25"/>
      <c r="L23" s="25"/>
      <c r="M23" s="25"/>
      <c r="N23" s="37">
        <v>-22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2:46" x14ac:dyDescent="0.25">
      <c r="B24" s="35">
        <v>14</v>
      </c>
      <c r="C24" s="36">
        <v>52.5</v>
      </c>
      <c r="D24" s="37">
        <f t="shared" si="0"/>
        <v>2</v>
      </c>
      <c r="E24" s="37">
        <f>C24-50.5+1.5</f>
        <v>3.5</v>
      </c>
      <c r="F24" s="25">
        <v>2</v>
      </c>
      <c r="G24" s="25"/>
      <c r="H24" s="25"/>
      <c r="I24" s="37">
        <f t="shared" si="1"/>
        <v>-3</v>
      </c>
      <c r="J24" s="37">
        <f>49.5-C24+22</f>
        <v>19</v>
      </c>
      <c r="K24" s="25"/>
      <c r="L24" s="25"/>
      <c r="M24" s="25"/>
      <c r="N24" s="37">
        <v>-19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2:46" x14ac:dyDescent="0.25">
      <c r="B25" s="35">
        <v>15</v>
      </c>
      <c r="C25" s="36">
        <v>51</v>
      </c>
      <c r="D25" s="37">
        <f t="shared" si="0"/>
        <v>0.5</v>
      </c>
      <c r="E25" s="37">
        <f>C25-50.5+3.5</f>
        <v>4</v>
      </c>
      <c r="F25" s="25">
        <v>3</v>
      </c>
      <c r="G25" s="25"/>
      <c r="H25" s="25"/>
      <c r="I25" s="37">
        <f t="shared" si="1"/>
        <v>-1.5</v>
      </c>
      <c r="J25" s="37">
        <f>49.5-C25+19</f>
        <v>17.5</v>
      </c>
      <c r="K25" s="25"/>
      <c r="L25" s="25"/>
      <c r="M25" s="25"/>
      <c r="N25" s="37">
        <v>-17.5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2:46" x14ac:dyDescent="0.25">
      <c r="B26" s="35">
        <v>16</v>
      </c>
      <c r="C26" s="36">
        <v>52</v>
      </c>
      <c r="D26" s="37">
        <f t="shared" si="0"/>
        <v>1.5</v>
      </c>
      <c r="E26" s="37">
        <f>C26-50.5+4</f>
        <v>5.5</v>
      </c>
      <c r="F26" s="25">
        <v>4</v>
      </c>
      <c r="G26" s="25"/>
      <c r="H26" s="25"/>
      <c r="I26" s="37">
        <f t="shared" si="1"/>
        <v>-2.5</v>
      </c>
      <c r="J26" s="37">
        <f>49.5-C26+17.5</f>
        <v>15</v>
      </c>
      <c r="K26" s="25"/>
      <c r="L26" s="25"/>
      <c r="M26" s="25"/>
      <c r="N26" s="37">
        <v>-15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2:46" x14ac:dyDescent="0.25">
      <c r="B27" s="35">
        <v>17</v>
      </c>
      <c r="C27" s="36">
        <v>50</v>
      </c>
      <c r="D27" s="37">
        <f t="shared" si="0"/>
        <v>-0.5</v>
      </c>
      <c r="E27" s="37">
        <f>C27-50.5+5.5</f>
        <v>5</v>
      </c>
      <c r="F27" s="25">
        <v>5</v>
      </c>
      <c r="G27" s="25"/>
      <c r="H27" s="25"/>
      <c r="I27" s="37">
        <f t="shared" si="1"/>
        <v>-0.5</v>
      </c>
      <c r="J27" s="37">
        <f>49.5-C27+15</f>
        <v>14.5</v>
      </c>
      <c r="K27" s="25"/>
      <c r="L27" s="25"/>
      <c r="M27" s="25"/>
      <c r="N27" s="37">
        <v>-14.5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2:46" x14ac:dyDescent="0.25">
      <c r="B28" s="35">
        <v>18</v>
      </c>
      <c r="C28" s="36">
        <v>49</v>
      </c>
      <c r="D28" s="37">
        <f t="shared" si="0"/>
        <v>-1.5</v>
      </c>
      <c r="E28" s="37">
        <f>C28-50.5+5</f>
        <v>3.5</v>
      </c>
      <c r="F28" s="25">
        <v>6</v>
      </c>
      <c r="G28" s="25"/>
      <c r="H28" s="25"/>
      <c r="I28" s="37">
        <f t="shared" si="1"/>
        <v>0.5</v>
      </c>
      <c r="J28" s="37">
        <f>49.5-C28+14.5</f>
        <v>15</v>
      </c>
      <c r="K28" s="25"/>
      <c r="L28" s="25"/>
      <c r="M28" s="25"/>
      <c r="N28" s="37">
        <v>-15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2:46" x14ac:dyDescent="0.25">
      <c r="B29" s="35">
        <v>19</v>
      </c>
      <c r="C29" s="36">
        <v>54</v>
      </c>
      <c r="D29" s="37">
        <f t="shared" si="0"/>
        <v>3.5</v>
      </c>
      <c r="E29" s="37">
        <f>C29-50.5+E28</f>
        <v>7</v>
      </c>
      <c r="F29" s="25">
        <v>7</v>
      </c>
      <c r="G29" s="25"/>
      <c r="H29" s="25"/>
      <c r="I29" s="37">
        <f t="shared" si="1"/>
        <v>-4.5</v>
      </c>
      <c r="J29" s="37">
        <f>49.5-C29+15</f>
        <v>10.5</v>
      </c>
      <c r="K29" s="25"/>
      <c r="L29" s="25"/>
      <c r="M29" s="25"/>
      <c r="N29" s="37">
        <v>-10.5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2:46" x14ac:dyDescent="0.25">
      <c r="B30" s="35">
        <v>20</v>
      </c>
      <c r="C30" s="36">
        <v>51</v>
      </c>
      <c r="D30" s="37">
        <f t="shared" si="0"/>
        <v>0.5</v>
      </c>
      <c r="E30" s="37">
        <f>C30-50.5+7</f>
        <v>7.5</v>
      </c>
      <c r="F30" s="25">
        <v>8</v>
      </c>
      <c r="G30" s="25"/>
      <c r="H30" s="25"/>
      <c r="I30" s="37">
        <f t="shared" si="1"/>
        <v>-1.5</v>
      </c>
      <c r="J30" s="37">
        <f>49.5-C30+10.5</f>
        <v>9</v>
      </c>
      <c r="K30" s="25"/>
      <c r="L30" s="25"/>
      <c r="M30" s="25"/>
      <c r="N30" s="37">
        <v>-9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2:46" x14ac:dyDescent="0.25">
      <c r="B31" s="35">
        <v>21</v>
      </c>
      <c r="C31" s="36">
        <v>52</v>
      </c>
      <c r="D31" s="37">
        <f t="shared" si="0"/>
        <v>1.5</v>
      </c>
      <c r="E31" s="37">
        <f>C31-50.5+E30</f>
        <v>9</v>
      </c>
      <c r="F31" s="25">
        <v>9</v>
      </c>
      <c r="G31" s="25"/>
      <c r="H31" s="25"/>
      <c r="I31" s="37">
        <f t="shared" si="1"/>
        <v>-2.5</v>
      </c>
      <c r="J31" s="37">
        <f>49.5-C31+9</f>
        <v>6.5</v>
      </c>
      <c r="K31" s="25"/>
      <c r="L31" s="25"/>
      <c r="M31" s="25"/>
      <c r="N31" s="37">
        <v>-6.5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2:46" x14ac:dyDescent="0.25">
      <c r="B32" s="35">
        <v>22</v>
      </c>
      <c r="C32" s="36">
        <v>46</v>
      </c>
      <c r="D32" s="37">
        <f t="shared" si="0"/>
        <v>-4.5</v>
      </c>
      <c r="E32" s="37">
        <f>C32-50.5+9</f>
        <v>4.5</v>
      </c>
      <c r="F32" s="25">
        <v>10</v>
      </c>
      <c r="G32" s="25"/>
      <c r="H32" s="25"/>
      <c r="I32" s="37">
        <f t="shared" si="1"/>
        <v>3.5</v>
      </c>
      <c r="J32" s="37">
        <f>49.5-C32+6.5</f>
        <v>10</v>
      </c>
      <c r="K32" s="25"/>
      <c r="L32" s="25"/>
      <c r="M32" s="25"/>
      <c r="N32" s="37">
        <v>-10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2:46" x14ac:dyDescent="0.25">
      <c r="B33" s="35">
        <v>23</v>
      </c>
      <c r="C33" s="36">
        <v>42</v>
      </c>
      <c r="D33" s="37">
        <f t="shared" si="0"/>
        <v>-8.5</v>
      </c>
      <c r="E33" s="37">
        <v>0</v>
      </c>
      <c r="F33" s="25">
        <v>0</v>
      </c>
      <c r="G33" s="25"/>
      <c r="H33" s="25"/>
      <c r="I33" s="37">
        <f t="shared" si="1"/>
        <v>7.5</v>
      </c>
      <c r="J33" s="37">
        <f>49.5-C33+10</f>
        <v>17.5</v>
      </c>
      <c r="K33" s="25"/>
      <c r="L33" s="25"/>
      <c r="M33" s="25"/>
      <c r="N33" s="37">
        <v>-17.5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2:46" x14ac:dyDescent="0.25">
      <c r="B34" s="35">
        <v>24</v>
      </c>
      <c r="C34" s="36">
        <v>43</v>
      </c>
      <c r="D34" s="37">
        <f t="shared" si="0"/>
        <v>-7.5</v>
      </c>
      <c r="E34" s="37">
        <v>0</v>
      </c>
      <c r="F34" s="25">
        <v>0</v>
      </c>
      <c r="G34" s="25"/>
      <c r="H34" s="25"/>
      <c r="I34" s="37">
        <f t="shared" si="1"/>
        <v>6.5</v>
      </c>
      <c r="J34" s="37">
        <f>49.5-C34+17.5</f>
        <v>24</v>
      </c>
      <c r="K34" s="25"/>
      <c r="L34" s="25"/>
      <c r="M34" s="25"/>
      <c r="N34" s="37">
        <v>-24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2:46" x14ac:dyDescent="0.25">
      <c r="B35" s="35">
        <v>25</v>
      </c>
      <c r="C35" s="36">
        <v>45</v>
      </c>
      <c r="D35" s="37">
        <f t="shared" si="0"/>
        <v>-5.5</v>
      </c>
      <c r="E35" s="37">
        <v>0</v>
      </c>
      <c r="F35" s="25">
        <v>0</v>
      </c>
      <c r="G35" s="25"/>
      <c r="H35" s="25"/>
      <c r="I35" s="37">
        <f t="shared" si="1"/>
        <v>4.5</v>
      </c>
      <c r="J35" s="37">
        <f>49.5-C35+24</f>
        <v>28.5</v>
      </c>
      <c r="K35" s="25"/>
      <c r="L35" s="25"/>
      <c r="M35" s="25"/>
      <c r="N35" s="37">
        <v>-28.5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2:46" x14ac:dyDescent="0.25">
      <c r="B36" s="35">
        <v>26</v>
      </c>
      <c r="C36" s="36">
        <v>46</v>
      </c>
      <c r="D36" s="37">
        <f t="shared" si="0"/>
        <v>-4.5</v>
      </c>
      <c r="E36" s="37">
        <v>0</v>
      </c>
      <c r="F36" s="25">
        <v>0</v>
      </c>
      <c r="G36" s="25"/>
      <c r="H36" s="25"/>
      <c r="I36" s="37">
        <f t="shared" si="1"/>
        <v>3.5</v>
      </c>
      <c r="J36" s="37">
        <f>49.5-C36+J35</f>
        <v>32</v>
      </c>
      <c r="K36" s="25"/>
      <c r="L36" s="25"/>
      <c r="M36" s="25"/>
      <c r="N36" s="37">
        <v>-32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2:46" x14ac:dyDescent="0.25">
      <c r="B37" s="35">
        <v>27</v>
      </c>
      <c r="C37" s="36">
        <v>42</v>
      </c>
      <c r="D37" s="37">
        <f t="shared" si="0"/>
        <v>-8.5</v>
      </c>
      <c r="E37" s="37">
        <v>0</v>
      </c>
      <c r="F37" s="25">
        <v>0</v>
      </c>
      <c r="G37" s="25"/>
      <c r="H37" s="25"/>
      <c r="I37" s="37">
        <f t="shared" si="1"/>
        <v>7.5</v>
      </c>
      <c r="J37" s="37">
        <f>49.5-C37+32</f>
        <v>39.5</v>
      </c>
      <c r="K37" s="25"/>
      <c r="L37" s="25"/>
      <c r="M37" s="25"/>
      <c r="N37" s="37">
        <v>-39.5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2:46" x14ac:dyDescent="0.25">
      <c r="B38" s="35">
        <v>28</v>
      </c>
      <c r="C38" s="36">
        <v>44</v>
      </c>
      <c r="D38" s="37">
        <f t="shared" si="0"/>
        <v>-6.5</v>
      </c>
      <c r="E38" s="37">
        <v>0</v>
      </c>
      <c r="F38" s="25">
        <v>0</v>
      </c>
      <c r="G38" s="25"/>
      <c r="H38" s="25"/>
      <c r="I38" s="37">
        <f t="shared" si="1"/>
        <v>5.5</v>
      </c>
      <c r="J38" s="37">
        <f>49.5-C38+39.5</f>
        <v>45</v>
      </c>
      <c r="K38" s="25"/>
      <c r="L38" s="25"/>
      <c r="M38" s="25"/>
      <c r="N38" s="37">
        <v>-45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2:46" x14ac:dyDescent="0.25">
      <c r="B39" s="35">
        <v>29</v>
      </c>
      <c r="C39" s="36">
        <v>43</v>
      </c>
      <c r="D39" s="37">
        <f t="shared" si="0"/>
        <v>-7.5</v>
      </c>
      <c r="E39" s="37">
        <v>0</v>
      </c>
      <c r="F39" s="25">
        <v>0</v>
      </c>
      <c r="G39" s="25"/>
      <c r="H39" s="25"/>
      <c r="I39" s="37">
        <f t="shared" si="1"/>
        <v>6.5</v>
      </c>
      <c r="J39" s="37">
        <f>49.5-C39+45</f>
        <v>51.5</v>
      </c>
      <c r="K39" s="25"/>
      <c r="L39" s="25"/>
      <c r="M39" s="25"/>
      <c r="N39" s="37">
        <v>-51.5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2:46" x14ac:dyDescent="0.25">
      <c r="B40" s="35">
        <v>30</v>
      </c>
      <c r="C40" s="36">
        <v>46</v>
      </c>
      <c r="D40" s="37">
        <f t="shared" si="0"/>
        <v>-4.5</v>
      </c>
      <c r="E40" s="37">
        <v>0</v>
      </c>
      <c r="F40" s="25">
        <v>0</v>
      </c>
      <c r="G40" s="25"/>
      <c r="H40" s="25"/>
      <c r="I40" s="37">
        <f t="shared" si="1"/>
        <v>3.5</v>
      </c>
      <c r="J40" s="37">
        <f>49.5-C40+51.5</f>
        <v>55</v>
      </c>
      <c r="K40" s="25"/>
      <c r="L40" s="25"/>
      <c r="M40" s="25"/>
      <c r="N40" s="37">
        <v>-55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2:46" x14ac:dyDescent="0.25">
      <c r="B41" s="35">
        <v>31</v>
      </c>
      <c r="C41" s="36">
        <v>42</v>
      </c>
      <c r="D41" s="37">
        <f t="shared" si="0"/>
        <v>-8.5</v>
      </c>
      <c r="E41" s="37">
        <v>0</v>
      </c>
      <c r="F41" s="25">
        <v>0</v>
      </c>
      <c r="G41" s="25"/>
      <c r="H41" s="25"/>
      <c r="I41" s="37">
        <f t="shared" si="1"/>
        <v>7.5</v>
      </c>
      <c r="J41" s="37">
        <f>49.5-C41+55</f>
        <v>62.5</v>
      </c>
      <c r="K41" s="25"/>
      <c r="L41" s="25"/>
      <c r="M41" s="25"/>
      <c r="N41" s="37">
        <v>-62.5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2:46" x14ac:dyDescent="0.25">
      <c r="B42" s="35">
        <v>32</v>
      </c>
      <c r="C42" s="36">
        <v>43</v>
      </c>
      <c r="D42" s="37">
        <f t="shared" si="0"/>
        <v>-7.5</v>
      </c>
      <c r="E42" s="37">
        <v>0</v>
      </c>
      <c r="F42" s="25">
        <v>0</v>
      </c>
      <c r="G42" s="25"/>
      <c r="H42" s="25"/>
      <c r="I42" s="37">
        <f t="shared" si="1"/>
        <v>6.5</v>
      </c>
      <c r="J42" s="37">
        <f>49.5-C42+62.5</f>
        <v>69</v>
      </c>
      <c r="K42" s="25"/>
      <c r="L42" s="25"/>
      <c r="M42" s="25"/>
      <c r="N42" s="37">
        <v>-69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2:46" x14ac:dyDescent="0.25">
      <c r="B43" s="35">
        <v>33</v>
      </c>
      <c r="C43" s="36">
        <v>42</v>
      </c>
      <c r="D43" s="37">
        <f t="shared" si="0"/>
        <v>-8.5</v>
      </c>
      <c r="E43" s="37">
        <v>0</v>
      </c>
      <c r="F43" s="25">
        <v>0</v>
      </c>
      <c r="G43" s="25"/>
      <c r="H43" s="25"/>
      <c r="I43" s="37">
        <f t="shared" si="1"/>
        <v>7.5</v>
      </c>
      <c r="J43" s="37">
        <f>49.5-C43+69</f>
        <v>76.5</v>
      </c>
      <c r="K43" s="25"/>
      <c r="L43" s="25"/>
      <c r="M43" s="25"/>
      <c r="N43" s="37">
        <v>-76.5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2:46" x14ac:dyDescent="0.25">
      <c r="B44" s="35">
        <v>34</v>
      </c>
      <c r="C44" s="36">
        <v>45</v>
      </c>
      <c r="D44" s="37">
        <f t="shared" si="0"/>
        <v>-5.5</v>
      </c>
      <c r="E44" s="37">
        <v>0</v>
      </c>
      <c r="F44" s="25">
        <v>0</v>
      </c>
      <c r="G44" s="25"/>
      <c r="H44" s="25"/>
      <c r="I44" s="37">
        <f t="shared" si="1"/>
        <v>4.5</v>
      </c>
      <c r="J44" s="38">
        <f>49.5-B44+76.5</f>
        <v>92</v>
      </c>
      <c r="K44" s="25"/>
      <c r="L44" s="25"/>
      <c r="M44" s="25"/>
      <c r="N44" s="37">
        <v>-92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2:46" x14ac:dyDescent="0.25">
      <c r="B45" s="35">
        <v>35</v>
      </c>
      <c r="C45" s="36">
        <v>49</v>
      </c>
      <c r="D45" s="37">
        <f t="shared" si="0"/>
        <v>-1.5</v>
      </c>
      <c r="E45" s="37">
        <v>0</v>
      </c>
      <c r="F45" s="25">
        <v>0</v>
      </c>
      <c r="G45" s="25"/>
      <c r="H45" s="25"/>
      <c r="I45" s="37">
        <f t="shared" si="1"/>
        <v>0.5</v>
      </c>
      <c r="J45" s="37">
        <f>49.5-C45+92</f>
        <v>92.5</v>
      </c>
      <c r="K45" s="25"/>
      <c r="L45" s="25"/>
      <c r="M45" s="25"/>
      <c r="N45" s="37">
        <v>-92.5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2:46" x14ac:dyDescent="0.25">
      <c r="B46" s="35">
        <v>36</v>
      </c>
      <c r="C46" s="36">
        <v>50</v>
      </c>
      <c r="D46" s="37">
        <f t="shared" si="0"/>
        <v>-0.5</v>
      </c>
      <c r="E46" s="37">
        <v>0</v>
      </c>
      <c r="F46" s="25">
        <v>0</v>
      </c>
      <c r="G46" s="25"/>
      <c r="H46" s="25"/>
      <c r="I46" s="37">
        <f t="shared" si="1"/>
        <v>-0.5</v>
      </c>
      <c r="J46" s="37">
        <f>49.5-C46+92.5</f>
        <v>92</v>
      </c>
      <c r="K46" s="25"/>
      <c r="L46" s="25"/>
      <c r="M46" s="25"/>
      <c r="N46" s="37">
        <v>-92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2:46" x14ac:dyDescent="0.25">
      <c r="B47" s="35">
        <v>37</v>
      </c>
      <c r="C47" s="36">
        <v>51</v>
      </c>
      <c r="D47" s="37">
        <f t="shared" si="0"/>
        <v>0.5</v>
      </c>
      <c r="E47" s="37">
        <f>C47-50.5</f>
        <v>0.5</v>
      </c>
      <c r="F47" s="25">
        <v>1</v>
      </c>
      <c r="G47" s="25"/>
      <c r="H47" s="25"/>
      <c r="I47" s="37">
        <f t="shared" si="1"/>
        <v>-1.5</v>
      </c>
      <c r="J47" s="37">
        <f>49.5-C47+92</f>
        <v>90.5</v>
      </c>
      <c r="K47" s="25"/>
      <c r="L47" s="25"/>
      <c r="M47" s="25"/>
      <c r="N47" s="37">
        <v>-90.5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2:46" x14ac:dyDescent="0.25">
      <c r="B48" s="35">
        <v>38</v>
      </c>
      <c r="C48" s="36">
        <v>52</v>
      </c>
      <c r="D48" s="37">
        <f t="shared" si="0"/>
        <v>1.5</v>
      </c>
      <c r="E48" s="37">
        <f>C48-50.5+0.5</f>
        <v>2</v>
      </c>
      <c r="F48" s="25">
        <v>2</v>
      </c>
      <c r="G48" s="25"/>
      <c r="H48" s="25"/>
      <c r="I48" s="37">
        <f t="shared" si="1"/>
        <v>-2.5</v>
      </c>
      <c r="J48" s="37">
        <f>49.5-C48+90.5</f>
        <v>88</v>
      </c>
      <c r="K48" s="25"/>
      <c r="L48" s="25"/>
      <c r="M48" s="25"/>
      <c r="N48" s="37">
        <v>-88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2:46" x14ac:dyDescent="0.25">
      <c r="B49" s="35">
        <v>39</v>
      </c>
      <c r="C49" s="36">
        <v>54</v>
      </c>
      <c r="D49" s="37">
        <f t="shared" si="0"/>
        <v>3.5</v>
      </c>
      <c r="E49" s="37">
        <f>C49-50.5+2</f>
        <v>5.5</v>
      </c>
      <c r="F49" s="25">
        <v>3</v>
      </c>
      <c r="G49" s="25"/>
      <c r="H49" s="25"/>
      <c r="I49" s="37">
        <f t="shared" si="1"/>
        <v>-4.5</v>
      </c>
      <c r="J49" s="37">
        <f>49.5-C49+88</f>
        <v>83.5</v>
      </c>
      <c r="K49" s="25"/>
      <c r="L49" s="25"/>
      <c r="M49" s="25"/>
      <c r="N49" s="37">
        <v>-83.5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2:46" x14ac:dyDescent="0.25">
      <c r="B50" s="35">
        <v>40</v>
      </c>
      <c r="C50" s="36">
        <v>51</v>
      </c>
      <c r="D50" s="37">
        <f t="shared" si="0"/>
        <v>0.5</v>
      </c>
      <c r="E50" s="37">
        <f>C50-50.5+5.5</f>
        <v>6</v>
      </c>
      <c r="F50" s="25">
        <v>4</v>
      </c>
      <c r="G50" s="25"/>
      <c r="H50" s="25"/>
      <c r="I50" s="37">
        <f t="shared" si="1"/>
        <v>-1.5</v>
      </c>
      <c r="J50" s="37">
        <f>49.5-C50+83.5</f>
        <v>82</v>
      </c>
      <c r="K50" s="25"/>
      <c r="L50" s="25"/>
      <c r="M50" s="25"/>
      <c r="N50" s="37">
        <v>-82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2:46" x14ac:dyDescent="0.25">
      <c r="B51" s="35">
        <v>41</v>
      </c>
      <c r="C51" s="36">
        <v>49</v>
      </c>
      <c r="D51" s="37">
        <f t="shared" si="0"/>
        <v>-1.5</v>
      </c>
      <c r="E51" s="37">
        <f>49-50.5+6</f>
        <v>4.5</v>
      </c>
      <c r="F51" s="25">
        <v>5</v>
      </c>
      <c r="G51" s="25"/>
      <c r="H51" s="25"/>
      <c r="I51" s="37">
        <f t="shared" si="1"/>
        <v>0.5</v>
      </c>
      <c r="J51" s="37">
        <f>49.5-C51+82</f>
        <v>82.5</v>
      </c>
      <c r="K51" s="25"/>
      <c r="L51" s="25"/>
      <c r="M51" s="25"/>
      <c r="N51" s="37">
        <v>-82.5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2:46" x14ac:dyDescent="0.25">
      <c r="B52" s="35">
        <v>42</v>
      </c>
      <c r="C52" s="36">
        <v>50</v>
      </c>
      <c r="D52" s="37">
        <f t="shared" si="0"/>
        <v>-0.5</v>
      </c>
      <c r="E52" s="37">
        <f>50-50.5+4.5</f>
        <v>4</v>
      </c>
      <c r="F52" s="25">
        <v>6</v>
      </c>
      <c r="G52" s="25"/>
      <c r="H52" s="25"/>
      <c r="I52" s="37">
        <f t="shared" si="1"/>
        <v>-0.5</v>
      </c>
      <c r="J52" s="37">
        <f>49.5-C52+82.5</f>
        <v>82</v>
      </c>
      <c r="K52" s="25"/>
      <c r="L52" s="25"/>
      <c r="M52" s="25"/>
      <c r="N52" s="37">
        <v>-82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2:46" x14ac:dyDescent="0.25">
      <c r="B53" s="35">
        <v>43</v>
      </c>
      <c r="C53" s="36">
        <v>49.5</v>
      </c>
      <c r="D53" s="37">
        <f t="shared" si="0"/>
        <v>-1</v>
      </c>
      <c r="E53" s="37">
        <f>C53-50.5+4</f>
        <v>3</v>
      </c>
      <c r="F53" s="25">
        <v>7</v>
      </c>
      <c r="G53" s="25"/>
      <c r="H53" s="25"/>
      <c r="I53" s="37">
        <f t="shared" si="1"/>
        <v>0</v>
      </c>
      <c r="J53" s="37">
        <f>49.5-C53+82</f>
        <v>82</v>
      </c>
      <c r="K53" s="25"/>
      <c r="L53" s="25"/>
      <c r="M53" s="25"/>
      <c r="N53" s="37">
        <v>-82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2:46" x14ac:dyDescent="0.25">
      <c r="B54" s="35">
        <v>44</v>
      </c>
      <c r="C54" s="36">
        <v>51</v>
      </c>
      <c r="D54" s="37">
        <f t="shared" si="0"/>
        <v>0.5</v>
      </c>
      <c r="E54" s="37">
        <f>C54-50.5+3</f>
        <v>3.5</v>
      </c>
      <c r="F54" s="25">
        <v>8</v>
      </c>
      <c r="G54" s="25"/>
      <c r="H54" s="25"/>
      <c r="I54" s="37">
        <f t="shared" si="1"/>
        <v>-1.5</v>
      </c>
      <c r="J54" s="37">
        <f>49.5-C54+82</f>
        <v>80.5</v>
      </c>
      <c r="K54" s="25"/>
      <c r="L54" s="25"/>
      <c r="M54" s="25"/>
      <c r="N54" s="37">
        <v>-80.5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2:46" x14ac:dyDescent="0.25">
      <c r="B55" s="35">
        <v>45</v>
      </c>
      <c r="C55" s="36">
        <v>50</v>
      </c>
      <c r="D55" s="37">
        <f t="shared" si="0"/>
        <v>-0.5</v>
      </c>
      <c r="E55" s="37">
        <f>C55-50.5+3.5</f>
        <v>3</v>
      </c>
      <c r="F55" s="25">
        <v>9</v>
      </c>
      <c r="G55" s="25"/>
      <c r="H55" s="25"/>
      <c r="I55" s="37">
        <f t="shared" si="1"/>
        <v>-0.5</v>
      </c>
      <c r="J55" s="37">
        <f>49.5-C55+80.5</f>
        <v>80</v>
      </c>
      <c r="K55" s="25"/>
      <c r="L55" s="25"/>
      <c r="M55" s="25"/>
      <c r="N55" s="37">
        <v>-80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2:46" x14ac:dyDescent="0.25">
      <c r="B56" s="35">
        <v>46</v>
      </c>
      <c r="C56" s="36">
        <v>52</v>
      </c>
      <c r="D56" s="37">
        <f t="shared" si="0"/>
        <v>1.5</v>
      </c>
      <c r="E56" s="37">
        <f>C56-50.5+3</f>
        <v>4.5</v>
      </c>
      <c r="F56" s="25">
        <v>10</v>
      </c>
      <c r="G56" s="25"/>
      <c r="H56" s="25"/>
      <c r="I56" s="37">
        <f t="shared" si="1"/>
        <v>-2.5</v>
      </c>
      <c r="J56" s="37">
        <f>49.5-C56+80</f>
        <v>77.5</v>
      </c>
      <c r="K56" s="25"/>
      <c r="L56" s="25"/>
      <c r="M56" s="25"/>
      <c r="N56" s="37">
        <v>-77.5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2:46" x14ac:dyDescent="0.25">
      <c r="B57" s="35">
        <v>47</v>
      </c>
      <c r="C57" s="36">
        <v>50</v>
      </c>
      <c r="D57" s="37">
        <f t="shared" si="0"/>
        <v>-0.5</v>
      </c>
      <c r="E57" s="37">
        <f>C57-50.5+4.5</f>
        <v>4</v>
      </c>
      <c r="F57" s="25">
        <v>11</v>
      </c>
      <c r="G57" s="25"/>
      <c r="H57" s="25"/>
      <c r="I57" s="37">
        <f t="shared" si="1"/>
        <v>-0.5</v>
      </c>
      <c r="J57" s="37">
        <f>49.5-C57+77.5</f>
        <v>77</v>
      </c>
      <c r="K57" s="25"/>
      <c r="L57" s="25"/>
      <c r="M57" s="25"/>
      <c r="N57" s="37">
        <v>-77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2:46" x14ac:dyDescent="0.25">
      <c r="B58" s="35">
        <v>48</v>
      </c>
      <c r="C58" s="36">
        <v>48</v>
      </c>
      <c r="D58" s="37">
        <f t="shared" si="0"/>
        <v>-2.5</v>
      </c>
      <c r="E58" s="37">
        <f>C58-50.5+4</f>
        <v>1.5</v>
      </c>
      <c r="F58" s="25">
        <v>12</v>
      </c>
      <c r="G58" s="25"/>
      <c r="H58" s="25"/>
      <c r="I58" s="37">
        <f t="shared" si="1"/>
        <v>1.5</v>
      </c>
      <c r="J58" s="37">
        <f>49.5-C58+77</f>
        <v>78.5</v>
      </c>
      <c r="K58" s="25"/>
      <c r="L58" s="25"/>
      <c r="M58" s="25"/>
      <c r="N58" s="37">
        <v>-78.5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2:46" x14ac:dyDescent="0.25">
      <c r="B59" s="35">
        <v>49</v>
      </c>
      <c r="C59" s="36">
        <v>49.5</v>
      </c>
      <c r="D59" s="37">
        <f t="shared" si="0"/>
        <v>-1</v>
      </c>
      <c r="E59" s="37">
        <f>49.5-50.5+1.5</f>
        <v>0.5</v>
      </c>
      <c r="F59" s="25">
        <v>13</v>
      </c>
      <c r="G59" s="25"/>
      <c r="H59" s="25"/>
      <c r="I59" s="37">
        <f t="shared" si="1"/>
        <v>0</v>
      </c>
      <c r="J59" s="37">
        <f>49.5-C59+78.5</f>
        <v>78.5</v>
      </c>
      <c r="K59" s="25"/>
      <c r="L59" s="25"/>
      <c r="M59" s="25"/>
      <c r="N59" s="37">
        <v>-78.5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2:46" x14ac:dyDescent="0.25">
      <c r="B60" s="35">
        <v>50</v>
      </c>
      <c r="C60" s="36">
        <v>49</v>
      </c>
      <c r="D60" s="37">
        <f t="shared" si="0"/>
        <v>-1.5</v>
      </c>
      <c r="E60" s="37">
        <v>0</v>
      </c>
      <c r="F60" s="25">
        <v>0</v>
      </c>
      <c r="G60" s="25"/>
      <c r="H60" s="25"/>
      <c r="I60" s="37">
        <f t="shared" si="1"/>
        <v>0.5</v>
      </c>
      <c r="J60" s="37">
        <f>49.5-C60+78.5</f>
        <v>79</v>
      </c>
      <c r="K60" s="25"/>
      <c r="L60" s="25"/>
      <c r="M60" s="25"/>
      <c r="N60" s="37">
        <v>-79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2:46" x14ac:dyDescent="0.25">
      <c r="B61" s="25"/>
      <c r="C61" s="39">
        <f>AVERAGE(C11:C60)</f>
        <v>48.2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2:46" x14ac:dyDescent="0.25">
      <c r="B62" s="25"/>
      <c r="C62" s="26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2:46" x14ac:dyDescent="0.25">
      <c r="B63" s="25"/>
      <c r="C63" s="26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2:46" x14ac:dyDescent="0.25">
      <c r="B64" s="25"/>
      <c r="C64" s="26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2:46" x14ac:dyDescent="0.25">
      <c r="B65" s="25"/>
      <c r="C65" s="26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2:46" x14ac:dyDescent="0.25">
      <c r="B66" s="25"/>
      <c r="C66" s="2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2:46" x14ac:dyDescent="0.25">
      <c r="B67" s="25"/>
      <c r="C67" s="26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2:46" x14ac:dyDescent="0.25">
      <c r="B68" s="25"/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2:46" x14ac:dyDescent="0.25">
      <c r="B69" s="25"/>
      <c r="C69" s="26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2:46" x14ac:dyDescent="0.25">
      <c r="B70" s="25"/>
      <c r="C70" s="26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2:46" x14ac:dyDescent="0.25">
      <c r="B71" s="25"/>
      <c r="C71" s="26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2:46" x14ac:dyDescent="0.25">
      <c r="B72" s="25"/>
      <c r="C72" s="2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2:46" x14ac:dyDescent="0.25">
      <c r="B73" s="25"/>
      <c r="C73" s="26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2:46" x14ac:dyDescent="0.25">
      <c r="B74" s="25"/>
      <c r="C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2:46" x14ac:dyDescent="0.25">
      <c r="B75" s="25"/>
      <c r="C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2:46" x14ac:dyDescent="0.25">
      <c r="B76" s="25"/>
      <c r="C76" s="26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2:46" x14ac:dyDescent="0.25">
      <c r="B77" s="25"/>
      <c r="C77" s="26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2:46" x14ac:dyDescent="0.25">
      <c r="B78" s="25"/>
      <c r="C78" s="2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2:46" x14ac:dyDescent="0.25">
      <c r="B79" s="25"/>
      <c r="C79" s="2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2:46" x14ac:dyDescent="0.25">
      <c r="B80" s="25"/>
      <c r="C80" s="2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2:46" x14ac:dyDescent="0.25">
      <c r="B81" s="25"/>
      <c r="C81" s="26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2:46" x14ac:dyDescent="0.25">
      <c r="B82" s="25"/>
      <c r="C82" s="2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2:46" x14ac:dyDescent="0.25"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2:46" x14ac:dyDescent="0.25"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2:46" x14ac:dyDescent="0.25">
      <c r="B85" s="25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2:46" x14ac:dyDescent="0.25"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2:46" x14ac:dyDescent="0.25">
      <c r="B87" s="25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2:46" x14ac:dyDescent="0.25"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2:46" x14ac:dyDescent="0.25"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2:46" x14ac:dyDescent="0.25"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2:46" x14ac:dyDescent="0.25">
      <c r="B91" s="25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2:46" x14ac:dyDescent="0.25"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2:46" x14ac:dyDescent="0.25">
      <c r="B93" s="25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2:46" x14ac:dyDescent="0.25"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2:46" x14ac:dyDescent="0.25">
      <c r="B95" s="25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2:46" x14ac:dyDescent="0.25"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2:46" x14ac:dyDescent="0.25"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2:46" x14ac:dyDescent="0.25"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2:46" x14ac:dyDescent="0.25"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2:46" x14ac:dyDescent="0.25"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2:46" x14ac:dyDescent="0.25"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2:46" x14ac:dyDescent="0.25"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2:46" x14ac:dyDescent="0.25"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2:46" x14ac:dyDescent="0.25"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2:46" x14ac:dyDescent="0.25">
      <c r="B105" s="25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2:46" x14ac:dyDescent="0.25"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2:46" x14ac:dyDescent="0.25">
      <c r="B107" s="25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2:46" x14ac:dyDescent="0.25"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2:46" x14ac:dyDescent="0.25">
      <c r="B109" s="25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2:46" x14ac:dyDescent="0.25"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2:46" x14ac:dyDescent="0.25">
      <c r="B111" s="25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2:46" x14ac:dyDescent="0.25"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2:46" x14ac:dyDescent="0.25">
      <c r="B113" s="25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2:46" x14ac:dyDescent="0.25"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2:46" x14ac:dyDescent="0.25">
      <c r="B115" s="25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2:46" x14ac:dyDescent="0.25"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2:46" x14ac:dyDescent="0.25">
      <c r="B117" s="25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2:46" x14ac:dyDescent="0.25"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2:46" x14ac:dyDescent="0.25">
      <c r="B119" s="25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2:46" x14ac:dyDescent="0.25"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2:46" x14ac:dyDescent="0.25">
      <c r="B121" s="25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2:46" x14ac:dyDescent="0.25"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2:46" x14ac:dyDescent="0.25">
      <c r="B123" s="25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2:46" x14ac:dyDescent="0.25"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2:46" x14ac:dyDescent="0.25">
      <c r="B125" s="25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2:46" x14ac:dyDescent="0.25"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2:46" x14ac:dyDescent="0.25">
      <c r="B127" s="25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2:46" x14ac:dyDescent="0.25"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2:46" x14ac:dyDescent="0.25">
      <c r="B129" s="25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2:46" x14ac:dyDescent="0.25"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2:46" x14ac:dyDescent="0.25">
      <c r="B131" s="25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2:46" x14ac:dyDescent="0.25"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2:46" x14ac:dyDescent="0.25">
      <c r="B133" s="25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2:46" x14ac:dyDescent="0.25"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2:46" x14ac:dyDescent="0.25">
      <c r="B135" s="25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2:46" x14ac:dyDescent="0.25"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2:46" x14ac:dyDescent="0.25">
      <c r="B137" s="25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2:46" x14ac:dyDescent="0.25"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2:46" x14ac:dyDescent="0.25">
      <c r="B139" s="25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2:46" x14ac:dyDescent="0.25"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2:46" x14ac:dyDescent="0.25">
      <c r="B141" s="25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2:46" x14ac:dyDescent="0.25"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2:46" x14ac:dyDescent="0.25">
      <c r="B143" s="25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2:46" x14ac:dyDescent="0.25"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2:46" x14ac:dyDescent="0.25">
      <c r="B145" s="25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2:46" x14ac:dyDescent="0.25"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2:46" x14ac:dyDescent="0.25">
      <c r="B147" s="25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2:46" x14ac:dyDescent="0.25"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2:46" x14ac:dyDescent="0.25">
      <c r="B149" s="25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2:46" x14ac:dyDescent="0.25"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2:46" x14ac:dyDescent="0.25"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2:46" x14ac:dyDescent="0.25"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2:46" x14ac:dyDescent="0.25">
      <c r="B153" s="25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2:46" x14ac:dyDescent="0.25"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2:46" x14ac:dyDescent="0.25">
      <c r="B155" s="25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2:46" x14ac:dyDescent="0.25"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</sheetData>
  <mergeCells count="2">
    <mergeCell ref="D9:F9"/>
    <mergeCell ref="J9:L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Exercío 1</vt:lpstr>
      <vt:lpstr>Exercío 2</vt:lpstr>
      <vt:lpstr>Exercío 3</vt:lpstr>
      <vt:lpstr>Exercío resolvido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mariaelena</dc:creator>
  <cp:lastModifiedBy>mariaelena</cp:lastModifiedBy>
  <dcterms:created xsi:type="dcterms:W3CDTF">2018-08-03T14:04:37Z</dcterms:created>
  <dcterms:modified xsi:type="dcterms:W3CDTF">2018-08-03T15:45:38Z</dcterms:modified>
</cp:coreProperties>
</file>