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FRN\"/>
    </mc:Choice>
  </mc:AlternateContent>
  <bookViews>
    <workbookView xWindow="0" yWindow="0" windowWidth="28800" windowHeight="12435"/>
  </bookViews>
  <sheets>
    <sheet name="RESUMO" sheetId="13" r:id="rId1"/>
    <sheet name="JAN" sheetId="12" r:id="rId2"/>
    <sheet name="FEV" sheetId="11" r:id="rId3"/>
    <sheet name="MAR" sheetId="10" r:id="rId4"/>
    <sheet name="ABR" sheetId="9" r:id="rId5"/>
    <sheet name="MAI" sheetId="8" r:id="rId6"/>
    <sheet name="JUN" sheetId="7" r:id="rId7"/>
    <sheet name="JUL" sheetId="6" r:id="rId8"/>
    <sheet name="AGO" sheetId="5" r:id="rId9"/>
    <sheet name="SET" sheetId="4" r:id="rId10"/>
    <sheet name="OUT" sheetId="3" r:id="rId11"/>
    <sheet name="NOV" sheetId="2" r:id="rId12"/>
    <sheet name="DEZ" sheetId="1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2" l="1"/>
  <c r="L27" i="12"/>
  <c r="L26" i="12"/>
  <c r="L25" i="12"/>
  <c r="L24" i="12"/>
  <c r="L23" i="12"/>
  <c r="L22" i="12"/>
  <c r="L21" i="12"/>
  <c r="L20" i="12"/>
  <c r="L19" i="12"/>
  <c r="L18" i="12"/>
  <c r="L17" i="12"/>
  <c r="L14" i="12"/>
  <c r="L13" i="12"/>
  <c r="L12" i="12"/>
  <c r="L11" i="12"/>
  <c r="L10" i="12"/>
  <c r="L9" i="12"/>
  <c r="L8" i="12"/>
  <c r="L7" i="12"/>
  <c r="L3" i="12"/>
  <c r="L2" i="12"/>
  <c r="L28" i="11"/>
  <c r="L27" i="11"/>
  <c r="L26" i="11"/>
  <c r="L25" i="11"/>
  <c r="L24" i="11"/>
  <c r="L23" i="11"/>
  <c r="L22" i="11"/>
  <c r="L21" i="11"/>
  <c r="L20" i="11"/>
  <c r="L19" i="11"/>
  <c r="L18" i="11"/>
  <c r="L17" i="11"/>
  <c r="L14" i="11"/>
  <c r="L13" i="11"/>
  <c r="L12" i="11"/>
  <c r="L11" i="11"/>
  <c r="L10" i="11"/>
  <c r="L9" i="11"/>
  <c r="L8" i="11"/>
  <c r="L7" i="11"/>
  <c r="L3" i="11"/>
  <c r="L2" i="11"/>
  <c r="L28" i="10"/>
  <c r="L27" i="10"/>
  <c r="L26" i="10"/>
  <c r="L25" i="10"/>
  <c r="L24" i="10"/>
  <c r="L23" i="10"/>
  <c r="L22" i="10"/>
  <c r="L21" i="10"/>
  <c r="L20" i="10"/>
  <c r="L19" i="10"/>
  <c r="L18" i="10"/>
  <c r="L17" i="10"/>
  <c r="L14" i="10"/>
  <c r="L13" i="10"/>
  <c r="L12" i="10"/>
  <c r="L11" i="10"/>
  <c r="L10" i="10"/>
  <c r="L9" i="10"/>
  <c r="L8" i="10"/>
  <c r="L7" i="10"/>
  <c r="L3" i="10"/>
  <c r="L2" i="10"/>
  <c r="L28" i="9"/>
  <c r="L27" i="9"/>
  <c r="L26" i="9"/>
  <c r="L25" i="9"/>
  <c r="L24" i="9"/>
  <c r="L23" i="9"/>
  <c r="L22" i="9"/>
  <c r="L21" i="9"/>
  <c r="L20" i="9"/>
  <c r="L19" i="9"/>
  <c r="L18" i="9"/>
  <c r="L17" i="9"/>
  <c r="L14" i="9"/>
  <c r="L13" i="9"/>
  <c r="L12" i="9"/>
  <c r="L11" i="9"/>
  <c r="L10" i="9"/>
  <c r="L9" i="9"/>
  <c r="L8" i="9"/>
  <c r="L7" i="9"/>
  <c r="L3" i="9"/>
  <c r="L2" i="9"/>
  <c r="L28" i="8"/>
  <c r="L27" i="8"/>
  <c r="L26" i="8"/>
  <c r="L25" i="8"/>
  <c r="L24" i="8"/>
  <c r="L23" i="8"/>
  <c r="L22" i="8"/>
  <c r="L21" i="8"/>
  <c r="L20" i="8"/>
  <c r="L19" i="8"/>
  <c r="L18" i="8"/>
  <c r="L17" i="8"/>
  <c r="L14" i="8"/>
  <c r="L13" i="8"/>
  <c r="L12" i="8"/>
  <c r="L11" i="8"/>
  <c r="L10" i="8"/>
  <c r="L9" i="8"/>
  <c r="L8" i="8"/>
  <c r="L7" i="8"/>
  <c r="L3" i="8"/>
  <c r="L2" i="8"/>
  <c r="L28" i="7"/>
  <c r="L27" i="7"/>
  <c r="L26" i="7"/>
  <c r="L25" i="7"/>
  <c r="L24" i="7"/>
  <c r="L23" i="7"/>
  <c r="L22" i="7"/>
  <c r="L21" i="7"/>
  <c r="L20" i="7"/>
  <c r="L19" i="7"/>
  <c r="L18" i="7"/>
  <c r="L17" i="7"/>
  <c r="L14" i="7"/>
  <c r="L13" i="7"/>
  <c r="L12" i="7"/>
  <c r="L11" i="7"/>
  <c r="L10" i="7"/>
  <c r="L9" i="7"/>
  <c r="L8" i="7"/>
  <c r="L7" i="7"/>
  <c r="L3" i="7"/>
  <c r="L2" i="7"/>
  <c r="L28" i="6"/>
  <c r="L27" i="6"/>
  <c r="L26" i="6"/>
  <c r="L25" i="6"/>
  <c r="L24" i="6"/>
  <c r="L23" i="6"/>
  <c r="L22" i="6"/>
  <c r="L21" i="6"/>
  <c r="L20" i="6"/>
  <c r="L19" i="6"/>
  <c r="L18" i="6"/>
  <c r="L17" i="6"/>
  <c r="L14" i="6"/>
  <c r="L13" i="6"/>
  <c r="L12" i="6"/>
  <c r="L11" i="6"/>
  <c r="L10" i="6"/>
  <c r="L9" i="6"/>
  <c r="L8" i="6"/>
  <c r="L7" i="6"/>
  <c r="L3" i="6"/>
  <c r="L2" i="6"/>
  <c r="L28" i="5"/>
  <c r="L27" i="5"/>
  <c r="L26" i="5"/>
  <c r="L25" i="5"/>
  <c r="L24" i="5"/>
  <c r="L23" i="5"/>
  <c r="L22" i="5"/>
  <c r="L21" i="5"/>
  <c r="L20" i="5"/>
  <c r="L19" i="5"/>
  <c r="L18" i="5"/>
  <c r="L17" i="5"/>
  <c r="L14" i="5"/>
  <c r="L13" i="5"/>
  <c r="L12" i="5"/>
  <c r="L11" i="5"/>
  <c r="L10" i="5"/>
  <c r="L9" i="5"/>
  <c r="L8" i="5"/>
  <c r="L7" i="5"/>
  <c r="L3" i="5"/>
  <c r="L2" i="5"/>
  <c r="L28" i="4"/>
  <c r="L27" i="4"/>
  <c r="L26" i="4"/>
  <c r="L25" i="4"/>
  <c r="L24" i="4"/>
  <c r="L23" i="4"/>
  <c r="L22" i="4"/>
  <c r="L21" i="4"/>
  <c r="L20" i="4"/>
  <c r="L19" i="4"/>
  <c r="L18" i="4"/>
  <c r="L17" i="4"/>
  <c r="L14" i="4"/>
  <c r="L13" i="4"/>
  <c r="L12" i="4"/>
  <c r="L11" i="4"/>
  <c r="L10" i="4"/>
  <c r="L9" i="4"/>
  <c r="L8" i="4"/>
  <c r="L7" i="4"/>
  <c r="L3" i="4"/>
  <c r="L2" i="4"/>
  <c r="L28" i="3"/>
  <c r="L27" i="3"/>
  <c r="L26" i="3"/>
  <c r="L25" i="3"/>
  <c r="L24" i="3"/>
  <c r="L23" i="3"/>
  <c r="L22" i="3"/>
  <c r="L21" i="3"/>
  <c r="L20" i="3"/>
  <c r="L19" i="3"/>
  <c r="L18" i="3"/>
  <c r="L17" i="3"/>
  <c r="L14" i="3"/>
  <c r="L13" i="3"/>
  <c r="L12" i="3"/>
  <c r="L11" i="3"/>
  <c r="L10" i="3"/>
  <c r="L9" i="3"/>
  <c r="L8" i="3"/>
  <c r="L7" i="3"/>
  <c r="L3" i="3"/>
  <c r="L2" i="3"/>
  <c r="L4" i="3" s="1"/>
  <c r="L28" i="2"/>
  <c r="L27" i="2"/>
  <c r="L26" i="2"/>
  <c r="L25" i="2"/>
  <c r="L24" i="2"/>
  <c r="L23" i="2"/>
  <c r="L22" i="2"/>
  <c r="L21" i="2"/>
  <c r="L20" i="2"/>
  <c r="L19" i="2"/>
  <c r="L18" i="2"/>
  <c r="L17" i="2"/>
  <c r="L14" i="2"/>
  <c r="L13" i="2"/>
  <c r="L12" i="2"/>
  <c r="L11" i="2"/>
  <c r="L10" i="2"/>
  <c r="L9" i="2"/>
  <c r="L8" i="2"/>
  <c r="L7" i="2"/>
  <c r="L3" i="2"/>
  <c r="L2" i="2"/>
  <c r="L18" i="1"/>
  <c r="L19" i="1"/>
  <c r="L20" i="1"/>
  <c r="L21" i="1"/>
  <c r="L22" i="1"/>
  <c r="L23" i="1"/>
  <c r="L24" i="1"/>
  <c r="L25" i="1"/>
  <c r="L26" i="1"/>
  <c r="L27" i="1"/>
  <c r="L28" i="1"/>
  <c r="L17" i="1"/>
  <c r="L8" i="1"/>
  <c r="L9" i="1"/>
  <c r="L10" i="1"/>
  <c r="L11" i="1"/>
  <c r="L12" i="1"/>
  <c r="L13" i="1"/>
  <c r="L14" i="1"/>
  <c r="L7" i="1"/>
  <c r="L2" i="1"/>
  <c r="L3" i="1"/>
  <c r="D5" i="13"/>
  <c r="D9" i="13"/>
  <c r="D14" i="13"/>
  <c r="C8" i="13"/>
  <c r="C7" i="13"/>
  <c r="B5" i="13"/>
  <c r="D12" i="13"/>
  <c r="D11" i="13"/>
  <c r="C3" i="13"/>
  <c r="D10" i="13"/>
  <c r="C4" i="13"/>
  <c r="C9" i="13"/>
  <c r="B7" i="13"/>
  <c r="C12" i="13"/>
  <c r="B11" i="13"/>
  <c r="C14" i="13"/>
  <c r="B12" i="13"/>
  <c r="D6" i="13"/>
  <c r="B3" i="13"/>
  <c r="D8" i="13"/>
  <c r="B9" i="13"/>
  <c r="B13" i="13"/>
  <c r="B4" i="13"/>
  <c r="C13" i="13"/>
  <c r="D3" i="13"/>
  <c r="B6" i="13"/>
  <c r="D4" i="13"/>
  <c r="B10" i="13"/>
  <c r="B14" i="13"/>
  <c r="D13" i="13"/>
  <c r="C6" i="13"/>
  <c r="C5" i="13"/>
  <c r="B8" i="13"/>
  <c r="D7" i="13"/>
  <c r="C11" i="13"/>
  <c r="C10" i="13"/>
  <c r="G3" i="13" l="1"/>
  <c r="G2" i="13"/>
  <c r="L4" i="5"/>
  <c r="L4" i="4"/>
  <c r="L4" i="6"/>
  <c r="L4" i="2"/>
  <c r="L4" i="12"/>
  <c r="L4" i="7"/>
  <c r="L4" i="8"/>
  <c r="L4" i="9"/>
  <c r="L4" i="10"/>
  <c r="L4" i="11"/>
  <c r="L4" i="1"/>
  <c r="G4" i="13" l="1"/>
</calcChain>
</file>

<file path=xl/sharedStrings.xml><?xml version="1.0" encoding="utf-8"?>
<sst xmlns="http://schemas.openxmlformats.org/spreadsheetml/2006/main" count="732" uniqueCount="97">
  <si>
    <t>DATA</t>
  </si>
  <si>
    <t>CATEGORIA</t>
  </si>
  <si>
    <t>DESCRIÇÃO</t>
  </si>
  <si>
    <t>VALOR</t>
  </si>
  <si>
    <t>DESPESAS</t>
  </si>
  <si>
    <t>RECEITAS</t>
  </si>
  <si>
    <t>TOTAL RECEITAS</t>
  </si>
  <si>
    <t>TOTAL DESPESAS</t>
  </si>
  <si>
    <t>SALDO</t>
  </si>
  <si>
    <t>TIPOS RECEITAS</t>
  </si>
  <si>
    <t>TOTAL</t>
  </si>
  <si>
    <t>SALÁRIO</t>
  </si>
  <si>
    <t>ALUGUEL</t>
  </si>
  <si>
    <t>BENEFÍCIOS</t>
  </si>
  <si>
    <t>TICKET</t>
  </si>
  <si>
    <t>RENDIMENTOS</t>
  </si>
  <si>
    <t>EXTRAS</t>
  </si>
  <si>
    <t>TIPOS DE DESPESAS</t>
  </si>
  <si>
    <t>ALIMENTAÇÃO</t>
  </si>
  <si>
    <t>TRANSPORTE</t>
  </si>
  <si>
    <t>SAÚDE</t>
  </si>
  <si>
    <t>MORADIA</t>
  </si>
  <si>
    <t>SERVIÇOS</t>
  </si>
  <si>
    <t>EDUCAÇÃO</t>
  </si>
  <si>
    <t>COMPRAS</t>
  </si>
  <si>
    <t>DIVERSÃO</t>
  </si>
  <si>
    <t>TAXAS</t>
  </si>
  <si>
    <t>GASOLINA POSTO LÍDER</t>
  </si>
  <si>
    <t>NEOSALDINA</t>
  </si>
  <si>
    <t>SALÁRIO 08</t>
  </si>
  <si>
    <t>TICKET ALIM.</t>
  </si>
  <si>
    <t>DÍVIDA JOSÉ</t>
  </si>
  <si>
    <t>SALÁRIO MUN.</t>
  </si>
  <si>
    <t>ÁGUA</t>
  </si>
  <si>
    <t>ENERGIA</t>
  </si>
  <si>
    <t>COLÉGIO MENINO</t>
  </si>
  <si>
    <t>FEIRA HIPER QUEIROZ</t>
  </si>
  <si>
    <t>DÍVIDA JOÃO</t>
  </si>
  <si>
    <t>SALÁRIO 01</t>
  </si>
  <si>
    <t>APOSTA BETS</t>
  </si>
  <si>
    <t>SALÁRIO 02</t>
  </si>
  <si>
    <t>PRESENTE DO MENINO</t>
  </si>
  <si>
    <t>APOSTA JOGO</t>
  </si>
  <si>
    <t>SALÁRIO 03</t>
  </si>
  <si>
    <t>CARTOLA FC</t>
  </si>
  <si>
    <t>SALÁRIO 04</t>
  </si>
  <si>
    <t>IPVA</t>
  </si>
  <si>
    <t>IPTU</t>
  </si>
  <si>
    <t>OVO DA PÁSCOA</t>
  </si>
  <si>
    <t>OURO NO QUINTAL</t>
  </si>
  <si>
    <t>PRESENTE MAMÃE</t>
  </si>
  <si>
    <t>EXTRAÇÃO URÂNIO</t>
  </si>
  <si>
    <t>SALÁRIO 06</t>
  </si>
  <si>
    <t>SALÁRIO 05</t>
  </si>
  <si>
    <t>FESTAS JUNINAS</t>
  </si>
  <si>
    <t>PETRÓLEO</t>
  </si>
  <si>
    <t>REMÉDIOS</t>
  </si>
  <si>
    <t>CIRURGIA DE HÉRNIA</t>
  </si>
  <si>
    <t>FÉRIAS</t>
  </si>
  <si>
    <t>PRESENTE PAPAI</t>
  </si>
  <si>
    <t>SALÁRIO 09</t>
  </si>
  <si>
    <t>PAINÉIS SOLARES</t>
  </si>
  <si>
    <t>SALÁRIO 10</t>
  </si>
  <si>
    <t>FORNECIMENTO DE ENERGIA À CONCESSIONÁRIA</t>
  </si>
  <si>
    <t>FORNECIMENTO DE ÁGUA DE POÇO</t>
  </si>
  <si>
    <t>DRAMIN</t>
  </si>
  <si>
    <t>SALÁRIO 11</t>
  </si>
  <si>
    <t>31/11/2017</t>
  </si>
  <si>
    <t>CASA NOVA</t>
  </si>
  <si>
    <t>MEGA-SENA</t>
  </si>
  <si>
    <t>CHECK-UP MÉDICO</t>
  </si>
  <si>
    <t>SALÁRIO 12</t>
  </si>
  <si>
    <t>REPARO DO CARRO</t>
  </si>
  <si>
    <t>CARRO FORD FUSION HYBRID</t>
  </si>
  <si>
    <t>FEIRA REBOUÇAS</t>
  </si>
  <si>
    <t>GASOLINA POSTO SHELL</t>
  </si>
  <si>
    <t>SALÁRIO 07</t>
  </si>
  <si>
    <t>VIAGEM PARA BERLIM</t>
  </si>
  <si>
    <t>ALUGUEL CARRO</t>
  </si>
  <si>
    <t>VISITA AOS LUGARES</t>
  </si>
  <si>
    <t>VIRADA DE ANO EM BERLIM</t>
  </si>
  <si>
    <t>MÊS</t>
  </si>
  <si>
    <t>PLANEJAMENTO FINANCEIRO 2017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</si>
  <si>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</si>
  <si>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</si>
  <si>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</si>
  <si>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</si>
  <si>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</si>
  <si>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</si>
  <si>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</si>
  <si>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</si>
  <si>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</si>
  <si>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</si>
  <si>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</si>
  <si>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</si>
  <si>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DE RECEITAS</t>
  </si>
  <si>
    <t>TOTAL DE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</si>
</sst>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medium">
        <color theme="9"/>
      </right>
      <top style="medium">
        <color theme="9"/>
      </top>
      <bottom style="dashed">
        <color theme="9"/>
      </bottom>
      <diagonal/>
    </border>
    <border>
      <left/>
      <right style="medium">
        <color theme="9"/>
      </right>
      <top style="dashed">
        <color theme="9"/>
      </top>
      <bottom style="dashed">
        <color theme="9"/>
      </bottom>
      <diagonal/>
    </border>
    <border>
      <left/>
      <right style="medium">
        <color theme="9"/>
      </right>
      <top style="dashed">
        <color theme="9"/>
      </top>
      <bottom style="medium">
        <color theme="9"/>
      </bottom>
      <diagonal/>
    </border>
    <border>
      <left style="medium">
        <color theme="9"/>
      </left>
      <right style="thick">
        <color theme="9"/>
      </right>
      <top style="medium">
        <color theme="9"/>
      </top>
      <bottom/>
      <diagonal/>
    </border>
    <border>
      <left style="medium">
        <color theme="9"/>
      </left>
      <right style="thick">
        <color theme="9"/>
      </right>
      <top/>
      <bottom/>
      <diagonal/>
    </border>
    <border>
      <left style="medium">
        <color theme="9"/>
      </left>
      <right style="thick">
        <color theme="9"/>
      </right>
      <top/>
      <bottom style="medium">
        <color theme="9"/>
      </bottom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 style="thick">
        <color theme="4" tint="0.39997558519241921"/>
      </right>
      <top/>
      <bottom/>
      <diagonal/>
    </border>
    <border>
      <left style="thick">
        <color theme="4" tint="0.39997558519241921"/>
      </left>
      <right style="thick">
        <color theme="4" tint="0.39997558519241921"/>
      </right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6" borderId="0" xfId="0" applyFill="1"/>
    <xf numFmtId="0" fontId="0" fillId="8" borderId="0" xfId="0" applyFill="1"/>
    <xf numFmtId="0" fontId="0" fillId="5" borderId="4" xfId="0" applyFill="1" applyBorder="1"/>
    <xf numFmtId="0" fontId="0" fillId="2" borderId="5" xfId="0" applyFill="1" applyBorder="1"/>
    <xf numFmtId="0" fontId="0" fillId="7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44" fontId="0" fillId="0" borderId="0" xfId="1" applyFont="1"/>
    <xf numFmtId="44" fontId="0" fillId="0" borderId="1" xfId="1" applyFont="1" applyBorder="1"/>
    <xf numFmtId="44" fontId="0" fillId="0" borderId="2" xfId="1" applyFont="1" applyBorder="1"/>
    <xf numFmtId="44" fontId="0" fillId="0" borderId="3" xfId="1" applyFont="1" applyBorder="1"/>
    <xf numFmtId="44" fontId="0" fillId="0" borderId="12" xfId="1" applyFont="1" applyBorder="1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0" fontId="0" fillId="5" borderId="0" xfId="0" applyFill="1" applyAlignment="1">
      <alignment horizontal="center"/>
    </xf>
    <xf numFmtId="44" fontId="0" fillId="7" borderId="0" xfId="1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3" fillId="9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49"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9" formatCode="dd/mm/yyyy"/>
    </dxf>
    <dxf>
      <fill>
        <patternFill patternType="solid">
          <fgColor indexed="64"/>
          <bgColor theme="7" tint="-0.249977111117893"/>
        </patternFill>
      </fill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PLANEJAMENTO</a:t>
            </a:r>
            <a:r>
              <a:rPr lang="pt-BR" baseline="0"/>
              <a:t> FINANCEIRO 2017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RESUMO!$B$2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RESUMO!$A$3:$A$14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RESUMO!$B$3:$B$14</c:f>
              <c:numCache>
                <c:formatCode>_("R$"* #,##0.00_);_("R$"* \(#,##0.00\);_("R$"* "-"??_);_(@_)</c:formatCode>
                <c:ptCount val="12"/>
                <c:pt idx="0">
                  <c:v>4250</c:v>
                </c:pt>
                <c:pt idx="1">
                  <c:v>5050</c:v>
                </c:pt>
                <c:pt idx="2">
                  <c:v>5060</c:v>
                </c:pt>
                <c:pt idx="3">
                  <c:v>5420</c:v>
                </c:pt>
                <c:pt idx="4">
                  <c:v>5520</c:v>
                </c:pt>
                <c:pt idx="5">
                  <c:v>6325</c:v>
                </c:pt>
                <c:pt idx="6">
                  <c:v>5100</c:v>
                </c:pt>
                <c:pt idx="7">
                  <c:v>5000</c:v>
                </c:pt>
                <c:pt idx="8">
                  <c:v>5000</c:v>
                </c:pt>
                <c:pt idx="9">
                  <c:v>5573</c:v>
                </c:pt>
                <c:pt idx="10">
                  <c:v>694581994</c:v>
                </c:pt>
                <c:pt idx="11">
                  <c:v>5470</c:v>
                </c:pt>
              </c:numCache>
            </c:numRef>
          </c:val>
        </c:ser>
        <c:ser>
          <c:idx val="1"/>
          <c:order val="1"/>
          <c:tx>
            <c:strRef>
              <c:f>RESUMO!$C$2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RESUMO!$A$3:$A$14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RESUMO!$C$3:$C$14</c:f>
              <c:numCache>
                <c:formatCode>_("R$"* #,##0.00_);_("R$"* \(#,##0.00\);_("R$"* "-"??_);_(@_)</c:formatCode>
                <c:ptCount val="12"/>
                <c:pt idx="0">
                  <c:v>4079</c:v>
                </c:pt>
                <c:pt idx="1">
                  <c:v>11293</c:v>
                </c:pt>
                <c:pt idx="2">
                  <c:v>4355</c:v>
                </c:pt>
                <c:pt idx="3">
                  <c:v>4211</c:v>
                </c:pt>
                <c:pt idx="4">
                  <c:v>4070</c:v>
                </c:pt>
                <c:pt idx="5">
                  <c:v>3804</c:v>
                </c:pt>
                <c:pt idx="6">
                  <c:v>4288</c:v>
                </c:pt>
                <c:pt idx="7">
                  <c:v>14118</c:v>
                </c:pt>
                <c:pt idx="8">
                  <c:v>2749</c:v>
                </c:pt>
                <c:pt idx="9">
                  <c:v>2828.4700000000003</c:v>
                </c:pt>
                <c:pt idx="10">
                  <c:v>324260</c:v>
                </c:pt>
                <c:pt idx="11">
                  <c:v>27870</c:v>
                </c:pt>
              </c:numCache>
            </c:numRef>
          </c:val>
        </c:ser>
        <c:ser>
          <c:idx val="2"/>
          <c:order val="2"/>
          <c:tx>
            <c:strRef>
              <c:f>RESUMO!$D$2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RESUMO!$A$3:$A$14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RESUMO!$D$3:$D$14</c:f>
              <c:numCache>
                <c:formatCode>_("R$"* #,##0.00_);_("R$"* \(#,##0.00\);_("R$"* "-"??_);_(@_)</c:formatCode>
                <c:ptCount val="12"/>
                <c:pt idx="0">
                  <c:v>171</c:v>
                </c:pt>
                <c:pt idx="1">
                  <c:v>-6243</c:v>
                </c:pt>
                <c:pt idx="2">
                  <c:v>705</c:v>
                </c:pt>
                <c:pt idx="3">
                  <c:v>1209</c:v>
                </c:pt>
                <c:pt idx="4">
                  <c:v>1450</c:v>
                </c:pt>
                <c:pt idx="5">
                  <c:v>2521</c:v>
                </c:pt>
                <c:pt idx="6">
                  <c:v>812</c:v>
                </c:pt>
                <c:pt idx="7">
                  <c:v>-9118</c:v>
                </c:pt>
                <c:pt idx="8">
                  <c:v>2251</c:v>
                </c:pt>
                <c:pt idx="9">
                  <c:v>2744.5299999999997</c:v>
                </c:pt>
                <c:pt idx="10">
                  <c:v>694257734</c:v>
                </c:pt>
                <c:pt idx="11">
                  <c:v>-22400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121936"/>
        <c:axId val="129122496"/>
        <c:axId val="0"/>
      </c:bar3DChart>
      <c:catAx>
        <c:axId val="1291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22496"/>
        <c:crosses val="autoZero"/>
        <c:auto val="1"/>
        <c:lblAlgn val="ctr"/>
        <c:lblOffset val="100"/>
        <c:noMultiLvlLbl val="0"/>
      </c:catAx>
      <c:valAx>
        <c:axId val="1291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MAI!$L$6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MAI!$K$7:$K$12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MAI!$L$7:$L$12</c:f>
              <c:numCache>
                <c:formatCode>_("R$"* #,##0.00_);_("R$"* \(#,##0.00\);_("R$"* "-"??_);_(@_)</c:formatCode>
                <c:ptCount val="6"/>
                <c:pt idx="0">
                  <c:v>4700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286944"/>
        <c:axId val="204287504"/>
        <c:axId val="0"/>
      </c:bar3DChart>
      <c:catAx>
        <c:axId val="2042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87504"/>
        <c:crosses val="autoZero"/>
        <c:auto val="1"/>
        <c:lblAlgn val="ctr"/>
        <c:lblOffset val="100"/>
        <c:noMultiLvlLbl val="0"/>
      </c:catAx>
      <c:valAx>
        <c:axId val="2042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MAI!$L$16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MAI!$K$17:$K$26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MAI!$L$17:$L$26</c:f>
              <c:numCache>
                <c:formatCode>_("R$"* #,##0.00_);_("R$"* \(#,##0.00\);_("R$"* "-"??_);_(@_)</c:formatCode>
                <c:ptCount val="10"/>
                <c:pt idx="0">
                  <c:v>880</c:v>
                </c:pt>
                <c:pt idx="1">
                  <c:v>50</c:v>
                </c:pt>
                <c:pt idx="2">
                  <c:v>8</c:v>
                </c:pt>
                <c:pt idx="3">
                  <c:v>800</c:v>
                </c:pt>
                <c:pt idx="4">
                  <c:v>517</c:v>
                </c:pt>
                <c:pt idx="5">
                  <c:v>600</c:v>
                </c:pt>
                <c:pt idx="6">
                  <c:v>152</c:v>
                </c:pt>
                <c:pt idx="7">
                  <c:v>0</c:v>
                </c:pt>
                <c:pt idx="8">
                  <c:v>1063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289744"/>
        <c:axId val="204290304"/>
        <c:axId val="0"/>
      </c:bar3DChart>
      <c:catAx>
        <c:axId val="2042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90304"/>
        <c:crosses val="autoZero"/>
        <c:auto val="1"/>
        <c:lblAlgn val="ctr"/>
        <c:lblOffset val="100"/>
        <c:noMultiLvlLbl val="0"/>
      </c:catAx>
      <c:valAx>
        <c:axId val="2042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JUN!$L$6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JUN!$K$7:$K$12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JUN!$L$7:$L$12</c:f>
              <c:numCache>
                <c:formatCode>_("R$"* #,##0.00_);_("R$"* \(#,##0.00\);_("R$"* "-"??_);_(@_)</c:formatCode>
                <c:ptCount val="6"/>
                <c:pt idx="0">
                  <c:v>4700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1425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293104"/>
        <c:axId val="204293664"/>
        <c:axId val="0"/>
      </c:bar3DChart>
      <c:catAx>
        <c:axId val="2042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93664"/>
        <c:crosses val="autoZero"/>
        <c:auto val="1"/>
        <c:lblAlgn val="ctr"/>
        <c:lblOffset val="100"/>
        <c:noMultiLvlLbl val="0"/>
      </c:catAx>
      <c:valAx>
        <c:axId val="204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JUN!$L$16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JUN!$K$17:$K$26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JUN!$L$17:$L$26</c:f>
              <c:numCache>
                <c:formatCode>_("R$"* #,##0.00_);_("R$"* \(#,##0.00\);_("R$"* "-"??_);_(@_)</c:formatCode>
                <c:ptCount val="10"/>
                <c:pt idx="0">
                  <c:v>694</c:v>
                </c:pt>
                <c:pt idx="1">
                  <c:v>50</c:v>
                </c:pt>
                <c:pt idx="2">
                  <c:v>60</c:v>
                </c:pt>
                <c:pt idx="3">
                  <c:v>800</c:v>
                </c:pt>
                <c:pt idx="4">
                  <c:v>287</c:v>
                </c:pt>
                <c:pt idx="5">
                  <c:v>600</c:v>
                </c:pt>
                <c:pt idx="6">
                  <c:v>0</c:v>
                </c:pt>
                <c:pt idx="7">
                  <c:v>0</c:v>
                </c:pt>
                <c:pt idx="8">
                  <c:v>1063</c:v>
                </c:pt>
                <c:pt idx="9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24656"/>
        <c:axId val="205125216"/>
        <c:axId val="0"/>
      </c:bar3DChart>
      <c:catAx>
        <c:axId val="2051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25216"/>
        <c:crosses val="autoZero"/>
        <c:auto val="1"/>
        <c:lblAlgn val="ctr"/>
        <c:lblOffset val="100"/>
        <c:noMultiLvlLbl val="0"/>
      </c:catAx>
      <c:valAx>
        <c:axId val="2051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JUL!$L$6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JUL!$K$7:$K$12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JUL!$L$7:$L$12</c:f>
              <c:numCache>
                <c:formatCode>_("R$"* #,##0.00_);_("R$"* \(#,##0.00\);_("R$"* "-"??_);_(@_)</c:formatCode>
                <c:ptCount val="6"/>
                <c:pt idx="0">
                  <c:v>4800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28016"/>
        <c:axId val="205128576"/>
        <c:axId val="0"/>
      </c:bar3DChart>
      <c:catAx>
        <c:axId val="2051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28576"/>
        <c:crosses val="autoZero"/>
        <c:auto val="1"/>
        <c:lblAlgn val="ctr"/>
        <c:lblOffset val="100"/>
        <c:noMultiLvlLbl val="0"/>
      </c:catAx>
      <c:valAx>
        <c:axId val="2051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JUL!$L$16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JUL!$K$17:$K$26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JUL!$L$17:$L$26</c:f>
              <c:numCache>
                <c:formatCode>_("R$"* #,##0.00_);_("R$"* \(#,##0.00\);_("R$"* "-"??_);_(@_)</c:formatCode>
                <c:ptCount val="10"/>
                <c:pt idx="0">
                  <c:v>990</c:v>
                </c:pt>
                <c:pt idx="1">
                  <c:v>99</c:v>
                </c:pt>
                <c:pt idx="2">
                  <c:v>30</c:v>
                </c:pt>
                <c:pt idx="3">
                  <c:v>800</c:v>
                </c:pt>
                <c:pt idx="4">
                  <c:v>870</c:v>
                </c:pt>
                <c:pt idx="5">
                  <c:v>600</c:v>
                </c:pt>
                <c:pt idx="6">
                  <c:v>0</c:v>
                </c:pt>
                <c:pt idx="7">
                  <c:v>899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30816"/>
        <c:axId val="205100064"/>
        <c:axId val="0"/>
      </c:bar3DChart>
      <c:catAx>
        <c:axId val="2051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00064"/>
        <c:crosses val="autoZero"/>
        <c:auto val="1"/>
        <c:lblAlgn val="ctr"/>
        <c:lblOffset val="100"/>
        <c:noMultiLvlLbl val="0"/>
      </c:catAx>
      <c:valAx>
        <c:axId val="2051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3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AGO!$L$6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AGO!$K$7:$K$12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AGO!$L$7:$L$12</c:f>
              <c:numCache>
                <c:formatCode>_("R$"* #,##0.00_);_("R$"* \(#,##0.00\);_("R$"* "-"??_);_(@_)</c:formatCode>
                <c:ptCount val="6"/>
                <c:pt idx="0">
                  <c:v>4700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02864"/>
        <c:axId val="205103424"/>
        <c:axId val="0"/>
      </c:bar3DChart>
      <c:catAx>
        <c:axId val="2051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03424"/>
        <c:crosses val="autoZero"/>
        <c:auto val="1"/>
        <c:lblAlgn val="ctr"/>
        <c:lblOffset val="100"/>
        <c:noMultiLvlLbl val="0"/>
      </c:catAx>
      <c:valAx>
        <c:axId val="2051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AGO!$L$16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AGO!$K$17:$K$26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AGO!$L$17:$L$26</c:f>
              <c:numCache>
                <c:formatCode>_("R$"* #,##0.00_);_("R$"* \(#,##0.00\);_("R$"* "-"??_);_(@_)</c:formatCode>
                <c:ptCount val="10"/>
                <c:pt idx="0">
                  <c:v>500</c:v>
                </c:pt>
                <c:pt idx="1">
                  <c:v>50</c:v>
                </c:pt>
                <c:pt idx="2">
                  <c:v>8</c:v>
                </c:pt>
                <c:pt idx="3">
                  <c:v>800</c:v>
                </c:pt>
                <c:pt idx="4">
                  <c:v>190</c:v>
                </c:pt>
                <c:pt idx="5">
                  <c:v>600</c:v>
                </c:pt>
                <c:pt idx="6">
                  <c:v>11970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05664"/>
        <c:axId val="205106224"/>
        <c:axId val="0"/>
      </c:bar3DChart>
      <c:catAx>
        <c:axId val="2051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06224"/>
        <c:crosses val="autoZero"/>
        <c:auto val="1"/>
        <c:lblAlgn val="ctr"/>
        <c:lblOffset val="100"/>
        <c:noMultiLvlLbl val="0"/>
      </c:catAx>
      <c:valAx>
        <c:axId val="2051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SET!$L$6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SET!$L$7:$L$12</c:f>
              <c:numCache>
                <c:formatCode>_("R$"* #,##0.00_);_("R$"* \(#,##0.00\);_("R$"* "-"??_);_(@_)</c:formatCode>
                <c:ptCount val="6"/>
                <c:pt idx="0">
                  <c:v>4700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703568"/>
        <c:axId val="203704128"/>
        <c:axId val="0"/>
      </c:bar3DChart>
      <c:catAx>
        <c:axId val="2037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04128"/>
        <c:crosses val="autoZero"/>
        <c:auto val="1"/>
        <c:lblAlgn val="ctr"/>
        <c:lblOffset val="100"/>
        <c:noMultiLvlLbl val="0"/>
      </c:catAx>
      <c:valAx>
        <c:axId val="2037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SET!$L$16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SET!$L$17:$L$26</c:f>
              <c:numCache>
                <c:formatCode>_("R$"* #,##0.00_);_("R$"* \(#,##0.00\);_("R$"* "-"??_);_(@_)</c:formatCode>
                <c:ptCount val="10"/>
                <c:pt idx="0">
                  <c:v>1230</c:v>
                </c:pt>
                <c:pt idx="1">
                  <c:v>50</c:v>
                </c:pt>
                <c:pt idx="2">
                  <c:v>12</c:v>
                </c:pt>
                <c:pt idx="3">
                  <c:v>800</c:v>
                </c:pt>
                <c:pt idx="4">
                  <c:v>57</c:v>
                </c:pt>
                <c:pt idx="5">
                  <c:v>600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706368"/>
        <c:axId val="203706928"/>
        <c:axId val="0"/>
      </c:bar3DChart>
      <c:catAx>
        <c:axId val="2037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06928"/>
        <c:crosses val="autoZero"/>
        <c:auto val="1"/>
        <c:lblAlgn val="ctr"/>
        <c:lblOffset val="100"/>
        <c:noMultiLvlLbl val="0"/>
      </c:catAx>
      <c:valAx>
        <c:axId val="2037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JAN!$L$6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JAN!$K$7:$K$12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JAN!$L$7:$L$12</c:f>
              <c:numCache>
                <c:formatCode>_("R$"* #,##0.00_);_("R$"* \(#,##0.00\);_("R$"* "-"??_);_(@_)</c:formatCode>
                <c:ptCount val="6"/>
                <c:pt idx="0">
                  <c:v>4000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125856"/>
        <c:axId val="129126416"/>
        <c:axId val="0"/>
      </c:bar3DChart>
      <c:catAx>
        <c:axId val="1291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26416"/>
        <c:crosses val="autoZero"/>
        <c:auto val="1"/>
        <c:lblAlgn val="ctr"/>
        <c:lblOffset val="100"/>
        <c:noMultiLvlLbl val="0"/>
      </c:catAx>
      <c:valAx>
        <c:axId val="1291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OUT!$L$6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OUT!$K$7:$K$12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OUT!$L$7:$L$12</c:f>
              <c:numCache>
                <c:formatCode>_("R$"* #,##0.00_);_("R$"* \(#,##0.00\);_("R$"* "-"??_);_(@_)</c:formatCode>
                <c:ptCount val="6"/>
                <c:pt idx="0">
                  <c:v>4700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709728"/>
        <c:axId val="205913808"/>
        <c:axId val="0"/>
      </c:bar3DChart>
      <c:catAx>
        <c:axId val="2037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13808"/>
        <c:crosses val="autoZero"/>
        <c:auto val="1"/>
        <c:lblAlgn val="ctr"/>
        <c:lblOffset val="100"/>
        <c:noMultiLvlLbl val="0"/>
      </c:catAx>
      <c:valAx>
        <c:axId val="2059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OUT!$L$16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OUT!$K$17:$K$26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OUT!$L$17:$L$26</c:f>
              <c:numCache>
                <c:formatCode>_("R$"* #,##0.00_);_("R$"* \(#,##0.00\);_("R$"* "-"??_);_(@_)</c:formatCode>
                <c:ptCount val="10"/>
                <c:pt idx="0">
                  <c:v>1330</c:v>
                </c:pt>
                <c:pt idx="1">
                  <c:v>94</c:v>
                </c:pt>
                <c:pt idx="2">
                  <c:v>4.47</c:v>
                </c:pt>
                <c:pt idx="3">
                  <c:v>800</c:v>
                </c:pt>
                <c:pt idx="4">
                  <c:v>0</c:v>
                </c:pt>
                <c:pt idx="5">
                  <c:v>600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916048"/>
        <c:axId val="205916608"/>
        <c:axId val="0"/>
      </c:bar3DChart>
      <c:catAx>
        <c:axId val="2059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16608"/>
        <c:crosses val="autoZero"/>
        <c:auto val="1"/>
        <c:lblAlgn val="ctr"/>
        <c:lblOffset val="100"/>
        <c:noMultiLvlLbl val="0"/>
      </c:catAx>
      <c:valAx>
        <c:axId val="2059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NOV!$L$6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NOV!$K$7:$K$12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NOV!$L$7:$L$12</c:f>
              <c:numCache>
                <c:formatCode>_("R$"* #,##0.00_);_("R$"* \(#,##0.00\);_("R$"* "-"??_);_(@_)</c:formatCode>
                <c:ptCount val="6"/>
                <c:pt idx="0">
                  <c:v>4700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694577094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919408"/>
        <c:axId val="205919968"/>
        <c:axId val="0"/>
      </c:bar3DChart>
      <c:catAx>
        <c:axId val="2059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19968"/>
        <c:crosses val="autoZero"/>
        <c:auto val="1"/>
        <c:lblAlgn val="ctr"/>
        <c:lblOffset val="100"/>
        <c:noMultiLvlLbl val="0"/>
      </c:catAx>
      <c:valAx>
        <c:axId val="2059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1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NOV!$L$16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NOV!$K$17:$K$26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NOV!$L$17:$L$26</c:f>
              <c:numCache>
                <c:formatCode>_("R$"* #,##0.00_);_("R$"* \(#,##0.00\);_("R$"* "-"??_);_(@_)</c:formatCode>
                <c:ptCount val="10"/>
                <c:pt idx="0">
                  <c:v>782</c:v>
                </c:pt>
                <c:pt idx="1">
                  <c:v>50</c:v>
                </c:pt>
                <c:pt idx="2">
                  <c:v>8</c:v>
                </c:pt>
                <c:pt idx="3">
                  <c:v>620</c:v>
                </c:pt>
                <c:pt idx="4">
                  <c:v>0</c:v>
                </c:pt>
                <c:pt idx="5">
                  <c:v>600</c:v>
                </c:pt>
                <c:pt idx="6">
                  <c:v>322200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72416"/>
        <c:axId val="206572976"/>
        <c:axId val="0"/>
      </c:bar3DChart>
      <c:catAx>
        <c:axId val="2065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72976"/>
        <c:crosses val="autoZero"/>
        <c:auto val="1"/>
        <c:lblAlgn val="ctr"/>
        <c:lblOffset val="100"/>
        <c:noMultiLvlLbl val="0"/>
      </c:catAx>
      <c:valAx>
        <c:axId val="2065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DEZ!$L$6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DEZ!$K$7:$K$12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DEZ!$L$7:$L$12</c:f>
              <c:numCache>
                <c:formatCode>_("R$"* #,##0.00_);_("R$"* \(#,##0.00\);_("R$"* "-"??_);_(@_)</c:formatCode>
                <c:ptCount val="6"/>
                <c:pt idx="0">
                  <c:v>4700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75776"/>
        <c:axId val="206576336"/>
        <c:axId val="0"/>
      </c:bar3DChart>
      <c:catAx>
        <c:axId val="2065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76336"/>
        <c:crosses val="autoZero"/>
        <c:auto val="1"/>
        <c:lblAlgn val="ctr"/>
        <c:lblOffset val="100"/>
        <c:noMultiLvlLbl val="0"/>
      </c:catAx>
      <c:valAx>
        <c:axId val="2065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DEZ!$L$16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DEZ!$K$17:$K$26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DEZ!$L$17:$L$26</c:f>
              <c:numCache>
                <c:formatCode>_("R$"* #,##0.00_);_("R$"* \(#,##0.00\);_("R$"* "-"??_);_(@_)</c:formatCode>
                <c:ptCount val="10"/>
                <c:pt idx="0">
                  <c:v>1320</c:v>
                </c:pt>
                <c:pt idx="1">
                  <c:v>120</c:v>
                </c:pt>
                <c:pt idx="2">
                  <c:v>1330</c:v>
                </c:pt>
                <c:pt idx="3">
                  <c:v>0</c:v>
                </c:pt>
                <c:pt idx="4">
                  <c:v>0</c:v>
                </c:pt>
                <c:pt idx="5">
                  <c:v>600</c:v>
                </c:pt>
                <c:pt idx="6">
                  <c:v>0</c:v>
                </c:pt>
                <c:pt idx="7">
                  <c:v>22100</c:v>
                </c:pt>
                <c:pt idx="8">
                  <c:v>0</c:v>
                </c:pt>
                <c:pt idx="9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78576"/>
        <c:axId val="206579136"/>
        <c:axId val="0"/>
      </c:bar3DChart>
      <c:catAx>
        <c:axId val="2065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79136"/>
        <c:crosses val="autoZero"/>
        <c:auto val="1"/>
        <c:lblAlgn val="ctr"/>
        <c:lblOffset val="100"/>
        <c:noMultiLvlLbl val="0"/>
      </c:catAx>
      <c:valAx>
        <c:axId val="2065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TIPOS DE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JAN!$L$16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JAN!$K$17:$K$26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JAN!$L$17:$L$26</c:f>
              <c:numCache>
                <c:formatCode>_("R$"* #,##0.00_);_("R$"* \(#,##0.00\);_("R$"* "-"??_);_(@_)</c:formatCode>
                <c:ptCount val="10"/>
                <c:pt idx="0">
                  <c:v>1024</c:v>
                </c:pt>
                <c:pt idx="1">
                  <c:v>59</c:v>
                </c:pt>
                <c:pt idx="2">
                  <c:v>95</c:v>
                </c:pt>
                <c:pt idx="3">
                  <c:v>800</c:v>
                </c:pt>
                <c:pt idx="4">
                  <c:v>416</c:v>
                </c:pt>
                <c:pt idx="5">
                  <c:v>622</c:v>
                </c:pt>
                <c:pt idx="6">
                  <c:v>0</c:v>
                </c:pt>
                <c:pt idx="7">
                  <c:v>0</c:v>
                </c:pt>
                <c:pt idx="8">
                  <c:v>1063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613888"/>
        <c:axId val="131614448"/>
        <c:axId val="0"/>
      </c:bar3DChart>
      <c:catAx>
        <c:axId val="131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14448"/>
        <c:crosses val="autoZero"/>
        <c:auto val="1"/>
        <c:lblAlgn val="ctr"/>
        <c:lblOffset val="100"/>
        <c:noMultiLvlLbl val="0"/>
      </c:catAx>
      <c:valAx>
        <c:axId val="1316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FEV!$L$6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FEV!$K$7:$K$12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FEV!$L$7:$L$12</c:f>
              <c:numCache>
                <c:formatCode>_("R$"* #,##0.00_);_("R$"* \(#,##0.00\);_("R$"* "-"??_);_(@_)</c:formatCode>
                <c:ptCount val="6"/>
                <c:pt idx="0">
                  <c:v>4450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617248"/>
        <c:axId val="131617808"/>
        <c:axId val="0"/>
      </c:bar3DChart>
      <c:catAx>
        <c:axId val="1316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17808"/>
        <c:crosses val="autoZero"/>
        <c:auto val="1"/>
        <c:lblAlgn val="ctr"/>
        <c:lblOffset val="100"/>
        <c:noMultiLvlLbl val="0"/>
      </c:catAx>
      <c:valAx>
        <c:axId val="1316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FEV!$L$16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FEV!$K$17:$K$26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FEV!$L$17:$L$26</c:f>
              <c:numCache>
                <c:formatCode>_("R$"* #,##0.00_);_("R$"* \(#,##0.00\);_("R$"* "-"??_);_(@_)</c:formatCode>
                <c:ptCount val="10"/>
                <c:pt idx="0">
                  <c:v>1534</c:v>
                </c:pt>
                <c:pt idx="1">
                  <c:v>77</c:v>
                </c:pt>
                <c:pt idx="2">
                  <c:v>4400</c:v>
                </c:pt>
                <c:pt idx="3">
                  <c:v>800</c:v>
                </c:pt>
                <c:pt idx="4">
                  <c:v>519</c:v>
                </c:pt>
                <c:pt idx="5">
                  <c:v>600</c:v>
                </c:pt>
                <c:pt idx="6">
                  <c:v>2300</c:v>
                </c:pt>
                <c:pt idx="7">
                  <c:v>0</c:v>
                </c:pt>
                <c:pt idx="8">
                  <c:v>1063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56464"/>
        <c:axId val="131757024"/>
        <c:axId val="0"/>
      </c:bar3DChart>
      <c:catAx>
        <c:axId val="1317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7024"/>
        <c:crosses val="autoZero"/>
        <c:auto val="1"/>
        <c:lblAlgn val="ctr"/>
        <c:lblOffset val="100"/>
        <c:noMultiLvlLbl val="0"/>
      </c:catAx>
      <c:valAx>
        <c:axId val="1317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MAR!$L$6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MAR!$K$7:$K$12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MAR!$L$7:$L$12</c:f>
              <c:numCache>
                <c:formatCode>_("R$"* #,##0.00_);_("R$"* \(#,##0.00\);_("R$"* "-"??_);_(@_)</c:formatCode>
                <c:ptCount val="6"/>
                <c:pt idx="0">
                  <c:v>4800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59824"/>
        <c:axId val="131760384"/>
        <c:axId val="0"/>
      </c:bar3DChart>
      <c:catAx>
        <c:axId val="1317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0384"/>
        <c:crosses val="autoZero"/>
        <c:auto val="1"/>
        <c:lblAlgn val="ctr"/>
        <c:lblOffset val="100"/>
        <c:noMultiLvlLbl val="0"/>
      </c:catAx>
      <c:valAx>
        <c:axId val="1317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MAR!$L$16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MAR!$K$17:$K$26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MAR!$L$17:$L$26</c:f>
              <c:numCache>
                <c:formatCode>_("R$"* #,##0.00_);_("R$"* \(#,##0.00\);_("R$"* "-"??_);_(@_)</c:formatCode>
                <c:ptCount val="10"/>
                <c:pt idx="0">
                  <c:v>1423</c:v>
                </c:pt>
                <c:pt idx="1">
                  <c:v>45</c:v>
                </c:pt>
                <c:pt idx="2">
                  <c:v>63</c:v>
                </c:pt>
                <c:pt idx="3">
                  <c:v>800</c:v>
                </c:pt>
                <c:pt idx="4">
                  <c:v>359</c:v>
                </c:pt>
                <c:pt idx="5">
                  <c:v>602</c:v>
                </c:pt>
                <c:pt idx="6">
                  <c:v>0</c:v>
                </c:pt>
                <c:pt idx="7">
                  <c:v>0</c:v>
                </c:pt>
                <c:pt idx="8">
                  <c:v>1063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62624"/>
        <c:axId val="131763184"/>
        <c:axId val="0"/>
      </c:bar3DChart>
      <c:catAx>
        <c:axId val="1317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3184"/>
        <c:crosses val="autoZero"/>
        <c:auto val="1"/>
        <c:lblAlgn val="ctr"/>
        <c:lblOffset val="100"/>
        <c:noMultiLvlLbl val="0"/>
      </c:catAx>
      <c:valAx>
        <c:axId val="131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ABR!$L$6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ABR!$K$7:$K$12</c:f>
              <c:strCache>
                <c:ptCount val="6"/>
                <c:pt idx="0">
                  <c:v>SALÁRIO</c:v>
                </c:pt>
                <c:pt idx="1">
                  <c:v>ALUGUEL</c:v>
                </c:pt>
                <c:pt idx="2">
                  <c:v>BENEFÍCIOS</c:v>
                </c:pt>
                <c:pt idx="3">
                  <c:v>TICKET</c:v>
                </c:pt>
                <c:pt idx="4">
                  <c:v>RENDIMENTOS</c:v>
                </c:pt>
                <c:pt idx="5">
                  <c:v>EXTRAS</c:v>
                </c:pt>
              </c:strCache>
            </c:strRef>
          </c:cat>
          <c:val>
            <c:numRef>
              <c:f>ABR!$L$7:$L$12</c:f>
              <c:numCache>
                <c:formatCode>_("R$"* #,##0.00_);_("R$"* \(#,##0.00\);_("R$"* "-"??_);_(@_)</c:formatCode>
                <c:ptCount val="6"/>
                <c:pt idx="0">
                  <c:v>4700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107136"/>
        <c:axId val="204107696"/>
        <c:axId val="0"/>
      </c:bar3DChart>
      <c:catAx>
        <c:axId val="2041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7696"/>
        <c:crosses val="autoZero"/>
        <c:auto val="1"/>
        <c:lblAlgn val="ctr"/>
        <c:lblOffset val="100"/>
        <c:noMultiLvlLbl val="0"/>
      </c:catAx>
      <c:valAx>
        <c:axId val="204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TIPOS DE DESPESAS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ABR!$L$16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ABR!$K$17:$K$26</c:f>
              <c:strCache>
                <c:ptCount val="10"/>
                <c:pt idx="0">
                  <c:v>ALIMENTAÇÃO</c:v>
                </c:pt>
                <c:pt idx="1">
                  <c:v>TRANSPORTE</c:v>
                </c:pt>
                <c:pt idx="2">
                  <c:v>SAÚDE</c:v>
                </c:pt>
                <c:pt idx="3">
                  <c:v>MORADIA</c:v>
                </c:pt>
                <c:pt idx="4">
                  <c:v>SERVIÇOS</c:v>
                </c:pt>
                <c:pt idx="5">
                  <c:v>EDUCAÇÃO</c:v>
                </c:pt>
                <c:pt idx="6">
                  <c:v>COMPRAS</c:v>
                </c:pt>
                <c:pt idx="7">
                  <c:v>DIVERSÃO</c:v>
                </c:pt>
                <c:pt idx="8">
                  <c:v>TAXAS</c:v>
                </c:pt>
                <c:pt idx="9">
                  <c:v>EXTRAS</c:v>
                </c:pt>
              </c:strCache>
            </c:strRef>
          </c:cat>
          <c:val>
            <c:numRef>
              <c:f>ABR!$L$17:$L$26</c:f>
              <c:numCache>
                <c:formatCode>_("R$"* #,##0.00_);_("R$"* \(#,##0.00\);_("R$"* "-"??_);_(@_)</c:formatCode>
                <c:ptCount val="10"/>
                <c:pt idx="0">
                  <c:v>930</c:v>
                </c:pt>
                <c:pt idx="1">
                  <c:v>99</c:v>
                </c:pt>
                <c:pt idx="2">
                  <c:v>36</c:v>
                </c:pt>
                <c:pt idx="3">
                  <c:v>800</c:v>
                </c:pt>
                <c:pt idx="4">
                  <c:v>623</c:v>
                </c:pt>
                <c:pt idx="5">
                  <c:v>600</c:v>
                </c:pt>
                <c:pt idx="6">
                  <c:v>60</c:v>
                </c:pt>
                <c:pt idx="7">
                  <c:v>0</c:v>
                </c:pt>
                <c:pt idx="8">
                  <c:v>1063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109936"/>
        <c:axId val="204110496"/>
        <c:axId val="0"/>
      </c:bar3DChart>
      <c:catAx>
        <c:axId val="2041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10496"/>
        <c:crosses val="autoZero"/>
        <c:auto val="1"/>
        <c:lblAlgn val="ctr"/>
        <c:lblOffset val="100"/>
        <c:noMultiLvlLbl val="0"/>
      </c:catAx>
      <c:valAx>
        <c:axId val="2041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4762</xdr:rowOff>
    </xdr:from>
    <xdr:to>
      <xdr:col>10</xdr:col>
      <xdr:colOff>333375</xdr:colOff>
      <xdr:row>20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13</xdr:row>
      <xdr:rowOff>1242</xdr:rowOff>
    </xdr:from>
    <xdr:to>
      <xdr:col>9</xdr:col>
      <xdr:colOff>0</xdr:colOff>
      <xdr:row>26</xdr:row>
      <xdr:rowOff>8283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197954</xdr:rowOff>
    </xdr:from>
    <xdr:to>
      <xdr:col>4</xdr:col>
      <xdr:colOff>0</xdr:colOff>
      <xdr:row>26</xdr:row>
      <xdr:rowOff>42241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3" name="Tabela14681012141618202224" displayName="Tabela14681012141618202224" ref="A2:D102" totalsRowShown="0" headerRowDxfId="47">
  <autoFilter ref="A2:D102"/>
  <sortState ref="A3:D102">
    <sortCondition ref="A2:A102"/>
  </sortState>
  <tableColumns count="4">
    <tableColumn id="1" name="DATA" dataDxfId="46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id="16" name="Tabela257911131517" displayName="Tabela257911131517" ref="F2:I32" totalsRowShown="0" headerRowDxfId="29">
  <autoFilter ref="F2:I32"/>
  <sortState ref="F3:I32">
    <sortCondition ref="F2:F32"/>
  </sortState>
  <tableColumns count="4">
    <tableColumn id="1" name="DATA" dataDxfId="28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id="13" name="Tabela1468101214" displayName="Tabela1468101214" ref="A2:D102" totalsRowShown="0" headerRowDxfId="27">
  <autoFilter ref="A2:D102"/>
  <sortState ref="A3:D102">
    <sortCondition ref="A2:A102"/>
  </sortState>
  <tableColumns count="4">
    <tableColumn id="1" name="DATA" dataDxfId="26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12.xml><?xml version="1.0" encoding="utf-8"?>
<table xmlns="http://schemas.openxmlformats.org/spreadsheetml/2006/main" id="14" name="Tabela2579111315" displayName="Tabela2579111315" ref="F2:I32" totalsRowShown="0" headerRowDxfId="25">
  <autoFilter ref="F2:I32"/>
  <sortState ref="F3:I32">
    <sortCondition ref="F2:F32"/>
  </sortState>
  <tableColumns count="4">
    <tableColumn id="1" name="DATA" dataDxfId="24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1" name="Tabela14681012" displayName="Tabela14681012" ref="A2:D102" totalsRowShown="0" headerRowDxfId="23">
  <autoFilter ref="A2:D102"/>
  <sortState ref="A3:D102">
    <sortCondition ref="A2:A102"/>
  </sortState>
  <tableColumns count="4">
    <tableColumn id="1" name="DATA" dataDxfId="22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14.xml><?xml version="1.0" encoding="utf-8"?>
<table xmlns="http://schemas.openxmlformats.org/spreadsheetml/2006/main" id="12" name="Tabela25791113" displayName="Tabela25791113" ref="F2:I32" totalsRowShown="0" headerRowDxfId="21">
  <autoFilter ref="F2:I32"/>
  <sortState ref="F3:I32">
    <sortCondition ref="F2:F32"/>
  </sortState>
  <tableColumns count="4">
    <tableColumn id="1" name="DATA" dataDxfId="20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9" name="Tabela146810" displayName="Tabela146810" ref="A2:D102" totalsRowShown="0" headerRowDxfId="19">
  <autoFilter ref="A2:D102"/>
  <sortState ref="A3:D102">
    <sortCondition ref="A2:A102"/>
  </sortState>
  <tableColumns count="4">
    <tableColumn id="1" name="DATA" dataDxfId="18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16.xml><?xml version="1.0" encoding="utf-8"?>
<table xmlns="http://schemas.openxmlformats.org/spreadsheetml/2006/main" id="10" name="Tabela257911" displayName="Tabela257911" ref="F2:I32" totalsRowShown="0" headerRowDxfId="17">
  <autoFilter ref="F2:I32"/>
  <sortState ref="F3:I32">
    <sortCondition ref="F2:F32"/>
  </sortState>
  <tableColumns count="4">
    <tableColumn id="1" name="DATA" dataDxfId="16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7" name="Tabela1468" displayName="Tabela1468" ref="A2:D102" totalsRowShown="0" headerRowDxfId="15">
  <autoFilter ref="A2:D102"/>
  <sortState ref="A3:D102">
    <sortCondition ref="A2:A102"/>
  </sortState>
  <tableColumns count="4">
    <tableColumn id="1" name="DATA" dataDxfId="14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18.xml><?xml version="1.0" encoding="utf-8"?>
<table xmlns="http://schemas.openxmlformats.org/spreadsheetml/2006/main" id="8" name="Tabela2579" displayName="Tabela2579" ref="F2:I32" totalsRowShown="0" headerRowDxfId="13">
  <autoFilter ref="F2:I32"/>
  <sortState ref="F3:I32">
    <sortCondition ref="F2:F32"/>
  </sortState>
  <tableColumns count="4">
    <tableColumn id="1" name="DATA" dataDxfId="12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5" name="Tabela146" displayName="Tabela146" ref="A2:D102" totalsRowShown="0" headerRowDxfId="11">
  <autoFilter ref="A2:D102"/>
  <sortState ref="A3:D102">
    <sortCondition ref="A2:A102"/>
  </sortState>
  <tableColumns count="4">
    <tableColumn id="1" name="DATA" dataDxfId="10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24" name="Tabela25791113151719212325" displayName="Tabela25791113151719212325" ref="F2:I32" totalsRowShown="0" headerRowDxfId="45">
  <autoFilter ref="F2:I32"/>
  <sortState ref="F3:I32">
    <sortCondition ref="F2:F32"/>
  </sortState>
  <tableColumns count="4">
    <tableColumn id="1" name="DATA" dataDxfId="44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20.xml><?xml version="1.0" encoding="utf-8"?>
<table xmlns="http://schemas.openxmlformats.org/spreadsheetml/2006/main" id="6" name="Tabela257" displayName="Tabela257" ref="F2:I32" totalsRowShown="0" headerRowDxfId="9">
  <autoFilter ref="F2:I32"/>
  <sortState ref="F3:I32">
    <sortCondition ref="F2:F32"/>
  </sortState>
  <tableColumns count="4">
    <tableColumn id="1" name="DATA" dataDxfId="8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21.xml><?xml version="1.0" encoding="utf-8"?>
<table xmlns="http://schemas.openxmlformats.org/spreadsheetml/2006/main" id="3" name="Tabela14" displayName="Tabela14" ref="A2:D102" totalsRowShown="0" headerRowDxfId="7">
  <autoFilter ref="A2:D102"/>
  <sortState ref="A3:D102">
    <sortCondition ref="A2:A102"/>
  </sortState>
  <tableColumns count="4">
    <tableColumn id="1" name="DATA" dataDxfId="6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22.xml><?xml version="1.0" encoding="utf-8"?>
<table xmlns="http://schemas.openxmlformats.org/spreadsheetml/2006/main" id="4" name="Tabela25" displayName="Tabela25" ref="F2:I32" totalsRowShown="0" headerRowDxfId="5">
  <autoFilter ref="F2:I32"/>
  <sortState ref="F3:I32">
    <sortCondition ref="F2:F32"/>
  </sortState>
  <tableColumns count="4">
    <tableColumn id="1" name="DATA" dataDxfId="4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23.xml><?xml version="1.0" encoding="utf-8"?>
<table xmlns="http://schemas.openxmlformats.org/spreadsheetml/2006/main" id="1" name="Tabela1" displayName="Tabela1" ref="A2:D102" totalsRowShown="0" headerRowDxfId="3">
  <autoFilter ref="A2:D102"/>
  <sortState ref="A3:D102">
    <sortCondition ref="A2:A102"/>
  </sortState>
  <tableColumns count="4">
    <tableColumn id="1" name="DATA" dataDxfId="2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24.xml><?xml version="1.0" encoding="utf-8"?>
<table xmlns="http://schemas.openxmlformats.org/spreadsheetml/2006/main" id="2" name="Tabela2" displayName="Tabela2" ref="F2:I32" totalsRowShown="0" headerRowDxfId="1">
  <autoFilter ref="F2:I32"/>
  <sortState ref="F3:I32">
    <sortCondition ref="F2:F32"/>
  </sortState>
  <tableColumns count="4">
    <tableColumn id="1" name="DATA" dataDxfId="0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21" name="Tabela146810121416182022" displayName="Tabela146810121416182022" ref="A2:D102" totalsRowShown="0" headerRowDxfId="43">
  <autoFilter ref="A2:D102"/>
  <sortState ref="A3:D102">
    <sortCondition ref="A2:A102"/>
  </sortState>
  <tableColumns count="4">
    <tableColumn id="1" name="DATA" dataDxfId="42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22" name="Tabela257911131517192123" displayName="Tabela257911131517192123" ref="F2:I32" totalsRowShown="0" headerRowDxfId="41">
  <autoFilter ref="F2:I32"/>
  <sortState ref="F3:I32">
    <sortCondition ref="F2:F32"/>
  </sortState>
  <tableColumns count="4">
    <tableColumn id="1" name="DATA" dataDxfId="40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19" name="Tabela1468101214161820" displayName="Tabela1468101214161820" ref="A2:D102" totalsRowShown="0" headerRowDxfId="39">
  <autoFilter ref="A2:D102"/>
  <sortState ref="A3:D102">
    <sortCondition ref="A2:A102"/>
  </sortState>
  <tableColumns count="4">
    <tableColumn id="1" name="DATA" dataDxfId="38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20" name="Tabela2579111315171921" displayName="Tabela2579111315171921" ref="F2:I32" totalsRowShown="0" headerRowDxfId="37">
  <autoFilter ref="F2:I32"/>
  <sortState ref="F3:I32">
    <sortCondition ref="F2:F32"/>
  </sortState>
  <tableColumns count="4">
    <tableColumn id="1" name="DATA" dataDxfId="36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id="17" name="Tabela14681012141618" displayName="Tabela14681012141618" ref="A2:D102" totalsRowShown="0" headerRowDxfId="35">
  <autoFilter ref="A2:D102"/>
  <sortState ref="A3:D102">
    <sortCondition ref="A2:A102"/>
  </sortState>
  <tableColumns count="4">
    <tableColumn id="1" name="DATA" dataDxfId="34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18" name="Tabela25791113151719" displayName="Tabela25791113151719" ref="F2:I32" totalsRowShown="0" headerRowDxfId="33">
  <autoFilter ref="F2:I32"/>
  <sortState ref="F3:I32">
    <sortCondition ref="F2:F32"/>
  </sortState>
  <tableColumns count="4">
    <tableColumn id="1" name="DATA" dataDxfId="32"/>
    <tableColumn id="2" name="CATEGORIA"/>
    <tableColumn id="3" name="DESCRIÇÃO"/>
    <tableColumn id="4" name="VALOR" dataCellStyle="Moeda"/>
  </tableColumns>
  <tableStyleInfo name="TableStyleLight19" showFirstColumn="0" showLastColumn="0" showRowStripes="1" showColumnStripes="0"/>
</table>
</file>

<file path=xl/tables/table9.xml><?xml version="1.0" encoding="utf-8"?>
<table xmlns="http://schemas.openxmlformats.org/spreadsheetml/2006/main" id="15" name="Tabela146810121416" displayName="Tabela146810121416" ref="A2:D102" totalsRowShown="0" headerRowDxfId="31">
  <autoFilter ref="A2:D102"/>
  <sortState ref="A3:D102">
    <sortCondition ref="A2:A102"/>
  </sortState>
  <tableColumns count="4">
    <tableColumn id="1" name="DATA" dataDxfId="30"/>
    <tableColumn id="2" name="CATEGORIA"/>
    <tableColumn id="3" name="DESCRIÇÃO"/>
    <tableColumn id="4" name="VALOR" dataCellStyle="Moeda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O7" sqref="O7"/>
    </sheetView>
  </sheetViews>
  <sheetFormatPr defaultRowHeight="15" x14ac:dyDescent="0.25"/>
  <cols>
    <col min="1" max="1" width="11.85546875" customWidth="1"/>
    <col min="2" max="2" width="19.140625" customWidth="1"/>
    <col min="3" max="3" width="15.5703125" customWidth="1"/>
    <col min="4" max="4" width="19.28515625" customWidth="1"/>
    <col min="6" max="6" width="18.140625" customWidth="1"/>
    <col min="7" max="7" width="18" bestFit="1" customWidth="1"/>
  </cols>
  <sheetData>
    <row r="1" spans="1:7" ht="27" customHeight="1" x14ac:dyDescent="0.25">
      <c r="A1" s="23" t="s">
        <v>82</v>
      </c>
      <c r="B1" s="23"/>
      <c r="C1" s="23"/>
      <c r="D1" s="23"/>
    </row>
    <row r="2" spans="1:7" x14ac:dyDescent="0.25">
      <c r="A2" s="19" t="s">
        <v>81</v>
      </c>
      <c r="B2" s="19" t="s">
        <v>5</v>
      </c>
      <c r="C2" s="19" t="s">
        <v>4</v>
      </c>
      <c r="D2" s="19" t="s">
        <v>8</v>
      </c>
      <c r="F2" s="21" t="s">
        <v>95</v>
      </c>
      <c r="G2" s="18">
        <f ca="1">SUM(B3:B14)</f>
        <v>694639762</v>
      </c>
    </row>
    <row r="3" spans="1:7" x14ac:dyDescent="0.25">
      <c r="A3" s="17" t="s">
        <v>83</v>
      </c>
      <c r="B3" s="18">
        <f ca="1">INDIRECT(A3 &amp; "!L2")</f>
        <v>4250</v>
      </c>
      <c r="C3" s="11">
        <f ca="1">INDIRECT(A3 &amp; "!L3")</f>
        <v>4079</v>
      </c>
      <c r="D3" s="20">
        <f ca="1">INDIRECT(A3 &amp; "!L4")</f>
        <v>171</v>
      </c>
      <c r="F3" s="22" t="s">
        <v>96</v>
      </c>
      <c r="G3" s="18">
        <f ca="1">SUM(C3:C14)</f>
        <v>407925.47</v>
      </c>
    </row>
    <row r="4" spans="1:7" x14ac:dyDescent="0.25">
      <c r="A4" s="17" t="s">
        <v>84</v>
      </c>
      <c r="B4" s="18">
        <f t="shared" ref="B4:B14" ca="1" si="0">INDIRECT(A4 &amp; "!L2")</f>
        <v>5050</v>
      </c>
      <c r="C4" s="11">
        <f t="shared" ref="C4:C14" ca="1" si="1">INDIRECT(A4 &amp; "!L3")</f>
        <v>11293</v>
      </c>
      <c r="D4" s="20">
        <f t="shared" ref="D4:D14" ca="1" si="2">INDIRECT(A4 &amp; "!L4")</f>
        <v>-6243</v>
      </c>
      <c r="F4" s="22" t="s">
        <v>8</v>
      </c>
      <c r="G4" s="18">
        <f ca="1">SUM(G2-G3)</f>
        <v>694231836.52999997</v>
      </c>
    </row>
    <row r="5" spans="1:7" x14ac:dyDescent="0.25">
      <c r="A5" s="17" t="s">
        <v>85</v>
      </c>
      <c r="B5" s="18">
        <f t="shared" ca="1" si="0"/>
        <v>5060</v>
      </c>
      <c r="C5" s="11">
        <f t="shared" ca="1" si="1"/>
        <v>4355</v>
      </c>
      <c r="D5" s="20">
        <f t="shared" ca="1" si="2"/>
        <v>705</v>
      </c>
    </row>
    <row r="6" spans="1:7" x14ac:dyDescent="0.25">
      <c r="A6" s="17" t="s">
        <v>86</v>
      </c>
      <c r="B6" s="18">
        <f t="shared" ca="1" si="0"/>
        <v>5420</v>
      </c>
      <c r="C6" s="11">
        <f t="shared" ca="1" si="1"/>
        <v>4211</v>
      </c>
      <c r="D6" s="20">
        <f t="shared" ca="1" si="2"/>
        <v>1209</v>
      </c>
    </row>
    <row r="7" spans="1:7" x14ac:dyDescent="0.25">
      <c r="A7" s="17" t="s">
        <v>87</v>
      </c>
      <c r="B7" s="18">
        <f t="shared" ca="1" si="0"/>
        <v>5520</v>
      </c>
      <c r="C7" s="11">
        <f t="shared" ca="1" si="1"/>
        <v>4070</v>
      </c>
      <c r="D7" s="20">
        <f t="shared" ca="1" si="2"/>
        <v>1450</v>
      </c>
    </row>
    <row r="8" spans="1:7" x14ac:dyDescent="0.25">
      <c r="A8" s="17" t="s">
        <v>88</v>
      </c>
      <c r="B8" s="18">
        <f t="shared" ca="1" si="0"/>
        <v>6325</v>
      </c>
      <c r="C8" s="11">
        <f t="shared" ca="1" si="1"/>
        <v>3804</v>
      </c>
      <c r="D8" s="20">
        <f t="shared" ca="1" si="2"/>
        <v>2521</v>
      </c>
    </row>
    <row r="9" spans="1:7" x14ac:dyDescent="0.25">
      <c r="A9" s="17" t="s">
        <v>89</v>
      </c>
      <c r="B9" s="18">
        <f t="shared" ca="1" si="0"/>
        <v>5100</v>
      </c>
      <c r="C9" s="11">
        <f t="shared" ca="1" si="1"/>
        <v>4288</v>
      </c>
      <c r="D9" s="20">
        <f t="shared" ca="1" si="2"/>
        <v>812</v>
      </c>
    </row>
    <row r="10" spans="1:7" x14ac:dyDescent="0.25">
      <c r="A10" s="17" t="s">
        <v>90</v>
      </c>
      <c r="B10" s="18">
        <f t="shared" ca="1" si="0"/>
        <v>5000</v>
      </c>
      <c r="C10" s="11">
        <f t="shared" ca="1" si="1"/>
        <v>14118</v>
      </c>
      <c r="D10" s="20">
        <f t="shared" ca="1" si="2"/>
        <v>-9118</v>
      </c>
    </row>
    <row r="11" spans="1:7" x14ac:dyDescent="0.25">
      <c r="A11" s="17" t="s">
        <v>91</v>
      </c>
      <c r="B11" s="18">
        <f t="shared" ca="1" si="0"/>
        <v>5000</v>
      </c>
      <c r="C11" s="11">
        <f t="shared" ca="1" si="1"/>
        <v>2749</v>
      </c>
      <c r="D11" s="20">
        <f t="shared" ca="1" si="2"/>
        <v>2251</v>
      </c>
    </row>
    <row r="12" spans="1:7" x14ac:dyDescent="0.25">
      <c r="A12" s="17" t="s">
        <v>92</v>
      </c>
      <c r="B12" s="18">
        <f t="shared" ca="1" si="0"/>
        <v>5573</v>
      </c>
      <c r="C12" s="11">
        <f t="shared" ca="1" si="1"/>
        <v>2828.4700000000003</v>
      </c>
      <c r="D12" s="20">
        <f t="shared" ca="1" si="2"/>
        <v>2744.5299999999997</v>
      </c>
    </row>
    <row r="13" spans="1:7" x14ac:dyDescent="0.25">
      <c r="A13" s="17" t="s">
        <v>93</v>
      </c>
      <c r="B13" s="18">
        <f t="shared" ca="1" si="0"/>
        <v>694581994</v>
      </c>
      <c r="C13" s="11">
        <f t="shared" ca="1" si="1"/>
        <v>324260</v>
      </c>
      <c r="D13" s="20">
        <f t="shared" ca="1" si="2"/>
        <v>694257734</v>
      </c>
    </row>
    <row r="14" spans="1:7" x14ac:dyDescent="0.25">
      <c r="A14" s="17" t="s">
        <v>94</v>
      </c>
      <c r="B14" s="18">
        <f t="shared" ca="1" si="0"/>
        <v>5470</v>
      </c>
      <c r="C14" s="11">
        <f t="shared" ca="1" si="1"/>
        <v>27870</v>
      </c>
      <c r="D14" s="20">
        <f t="shared" ca="1" si="2"/>
        <v>-22400</v>
      </c>
    </row>
  </sheetData>
  <mergeCells count="1">
    <mergeCell ref="A1:D1"/>
  </mergeCells>
  <conditionalFormatting sqref="D3:D14">
    <cfRule type="cellIs" dxfId="48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D10" sqref="D10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2.42578125" bestFit="1" customWidth="1"/>
    <col min="6" max="6" width="11.28515625" bestFit="1" customWidth="1"/>
    <col min="7" max="7" width="11.28515625" customWidth="1"/>
    <col min="8" max="8" width="13.85546875" customWidth="1"/>
    <col min="9" max="9" width="12.7109375" bestFit="1" customWidth="1"/>
    <col min="11" max="11" width="17.42578125" customWidth="1"/>
    <col min="12" max="12" width="13.425781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5000</v>
      </c>
    </row>
    <row r="3" spans="1:12" x14ac:dyDescent="0.25">
      <c r="A3" s="16">
        <v>42985</v>
      </c>
      <c r="B3" t="s">
        <v>19</v>
      </c>
      <c r="C3" t="s">
        <v>27</v>
      </c>
      <c r="D3" s="11">
        <v>50</v>
      </c>
      <c r="F3" s="16">
        <v>42980</v>
      </c>
      <c r="G3" t="s">
        <v>16</v>
      </c>
      <c r="H3" t="s">
        <v>31</v>
      </c>
      <c r="I3" s="11">
        <v>100</v>
      </c>
      <c r="K3" s="4" t="s">
        <v>7</v>
      </c>
      <c r="L3" s="13">
        <f>SUM(D3:D102)</f>
        <v>2749</v>
      </c>
    </row>
    <row r="4" spans="1:12" ht="15.75" thickBot="1" x14ac:dyDescent="0.3">
      <c r="A4" s="16">
        <v>42985</v>
      </c>
      <c r="B4" t="s">
        <v>20</v>
      </c>
      <c r="C4" t="s">
        <v>56</v>
      </c>
      <c r="D4" s="11">
        <v>12</v>
      </c>
      <c r="F4" s="16">
        <v>42983</v>
      </c>
      <c r="G4" t="s">
        <v>11</v>
      </c>
      <c r="H4" t="s">
        <v>32</v>
      </c>
      <c r="I4" s="11">
        <v>2500</v>
      </c>
      <c r="K4" s="5" t="s">
        <v>8</v>
      </c>
      <c r="L4" s="14">
        <f>SUM(L2-L3)</f>
        <v>2251</v>
      </c>
    </row>
    <row r="5" spans="1:12" ht="15.75" thickBot="1" x14ac:dyDescent="0.3">
      <c r="A5" s="16">
        <v>42985</v>
      </c>
      <c r="B5" t="s">
        <v>21</v>
      </c>
      <c r="C5" t="s">
        <v>12</v>
      </c>
      <c r="D5" s="11">
        <v>800</v>
      </c>
      <c r="F5" s="16">
        <v>42985</v>
      </c>
      <c r="G5" t="s">
        <v>11</v>
      </c>
      <c r="H5" t="s">
        <v>60</v>
      </c>
      <c r="I5" s="11">
        <v>2200</v>
      </c>
    </row>
    <row r="6" spans="1:12" ht="16.5" thickTop="1" thickBot="1" x14ac:dyDescent="0.3">
      <c r="A6" s="16">
        <v>42985</v>
      </c>
      <c r="B6" t="s">
        <v>22</v>
      </c>
      <c r="C6" t="s">
        <v>33</v>
      </c>
      <c r="D6" s="11">
        <v>24</v>
      </c>
      <c r="F6" s="16">
        <v>42985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42985</v>
      </c>
      <c r="B7" t="s">
        <v>22</v>
      </c>
      <c r="C7" t="s">
        <v>34</v>
      </c>
      <c r="D7" s="11">
        <v>33</v>
      </c>
      <c r="F7" s="16"/>
      <c r="I7" s="11"/>
      <c r="K7" s="10" t="s">
        <v>11</v>
      </c>
      <c r="L7" s="15">
        <f>SUMIF(Tabela2579[CATEGORIA],K7,Tabela2579[VALOR])</f>
        <v>4700</v>
      </c>
    </row>
    <row r="8" spans="1:12" ht="16.5" thickTop="1" thickBot="1" x14ac:dyDescent="0.3">
      <c r="A8" s="16">
        <v>42985</v>
      </c>
      <c r="B8" t="s">
        <v>23</v>
      </c>
      <c r="C8" t="s">
        <v>35</v>
      </c>
      <c r="D8" s="11">
        <v>600</v>
      </c>
      <c r="F8" s="16"/>
      <c r="I8" s="11"/>
      <c r="K8" s="8" t="s">
        <v>12</v>
      </c>
      <c r="L8" s="15">
        <f>SUMIF(Tabela2579[CATEGORIA],K8,Tabela2579[VALOR])</f>
        <v>0</v>
      </c>
    </row>
    <row r="9" spans="1:12" ht="16.5" thickTop="1" thickBot="1" x14ac:dyDescent="0.3">
      <c r="A9" s="16">
        <v>42985</v>
      </c>
      <c r="B9" t="s">
        <v>18</v>
      </c>
      <c r="C9" t="s">
        <v>36</v>
      </c>
      <c r="D9" s="11">
        <v>1230</v>
      </c>
      <c r="F9" s="16"/>
      <c r="I9" s="11"/>
      <c r="K9" s="10" t="s">
        <v>13</v>
      </c>
      <c r="L9" s="15">
        <f>SUMIF(Tabela2579[CATEGORIA],K9,Tabela2579[VALOR])</f>
        <v>0</v>
      </c>
    </row>
    <row r="10" spans="1:12" ht="16.5" thickTop="1" thickBot="1" x14ac:dyDescent="0.3">
      <c r="A10" s="16"/>
      <c r="D10" s="11"/>
      <c r="F10" s="16"/>
      <c r="I10" s="11"/>
      <c r="K10" s="8" t="s">
        <v>14</v>
      </c>
      <c r="L10" s="15">
        <f>SUMIF(Tabela2579[CATEGORIA],K10,Tabela2579[VALOR])</f>
        <v>200</v>
      </c>
    </row>
    <row r="11" spans="1:12" ht="16.5" thickTop="1" thickBot="1" x14ac:dyDescent="0.3">
      <c r="A11" s="16"/>
      <c r="D11" s="11"/>
      <c r="F11" s="16"/>
      <c r="I11" s="11"/>
      <c r="K11" s="7" t="s">
        <v>15</v>
      </c>
      <c r="L11" s="15">
        <f>SUMIF(Tabela2579[CATEGORIA],K11,Tabela2579[VALOR])</f>
        <v>0</v>
      </c>
    </row>
    <row r="12" spans="1:12" ht="16.5" thickTop="1" thickBot="1" x14ac:dyDescent="0.3">
      <c r="A12" s="16"/>
      <c r="D12" s="11"/>
      <c r="F12" s="16"/>
      <c r="I12" s="11"/>
      <c r="K12" s="10" t="s">
        <v>16</v>
      </c>
      <c r="L12" s="15">
        <f>SUMIF(Tabela2579[CATEGORIA],K12,Tabela2579[VALOR])</f>
        <v>100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SUMIF(Tabela2579[CATEGORIA],K13,Tabela2579[VALOR])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SUMIF(Tabela2579[CATEGORIA],K14,Tabela2579[VALOR])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SUMIF(Tabela1468[CATEGORIA],K17,Tabela1468[VALOR])</f>
        <v>1230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SUMIF(Tabela1468[CATEGORIA],K18,Tabela1468[VALOR])</f>
        <v>50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SUMIF(Tabela1468[CATEGORIA],K19,Tabela1468[VALOR])</f>
        <v>12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SUMIF(Tabela1468[CATEGORIA],K20,Tabela1468[VALOR])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SUMIF(Tabela1468[CATEGORIA],K21,Tabela1468[VALOR])</f>
        <v>57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SUMIF(Tabela1468[CATEGORIA],K22,Tabela1468[VALOR])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SUMIF(Tabela1468[CATEGORIA],K23,Tabela1468[VALOR])</f>
        <v>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SUMIF(Tabela1468[CATEGORIA],K24,Tabela1468[VALOR])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SUMIF(Tabela1468[CATEGORIA],K25,Tabela1468[VALOR])</f>
        <v>0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SUMIF(Tabela1468[CATEGORIA],K26,Tabela1468[VALOR])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SUMIF(Tabela1468[CATEGORIA],K27,Tabela1468[VALOR])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SUMIF(Tabela1468[CATEGORIA],K28,Tabela1468[VALOR])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B3:B102">
      <formula1>$K$17:$K$28</formula1>
    </dataValidation>
    <dataValidation type="list" allowBlank="1" showInputMessage="1" showErrorMessage="1" sqref="G3:G32">
      <formula1>$K$7:$K$14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D8" sqref="D8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3" customWidth="1"/>
    <col min="6" max="6" width="11.28515625" bestFit="1" customWidth="1"/>
    <col min="7" max="7" width="11.28515625" customWidth="1"/>
    <col min="8" max="8" width="44.140625" customWidth="1"/>
    <col min="9" max="9" width="12.7109375" bestFit="1" customWidth="1"/>
    <col min="11" max="11" width="17.42578125" customWidth="1"/>
    <col min="12" max="12" width="13.425781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5573</v>
      </c>
    </row>
    <row r="3" spans="1:12" x14ac:dyDescent="0.25">
      <c r="A3" s="16">
        <v>43015</v>
      </c>
      <c r="B3" t="s">
        <v>19</v>
      </c>
      <c r="C3" t="s">
        <v>27</v>
      </c>
      <c r="D3" s="11">
        <v>94</v>
      </c>
      <c r="F3" s="16">
        <v>43010</v>
      </c>
      <c r="G3" t="s">
        <v>16</v>
      </c>
      <c r="H3" t="s">
        <v>31</v>
      </c>
      <c r="I3" s="11">
        <v>100</v>
      </c>
      <c r="K3" s="4" t="s">
        <v>7</v>
      </c>
      <c r="L3" s="13">
        <f>SUM(D3:D102)</f>
        <v>2828.4700000000003</v>
      </c>
    </row>
    <row r="4" spans="1:12" ht="15.75" thickBot="1" x14ac:dyDescent="0.3">
      <c r="A4" s="16">
        <v>43015</v>
      </c>
      <c r="B4" t="s">
        <v>20</v>
      </c>
      <c r="C4" t="s">
        <v>65</v>
      </c>
      <c r="D4" s="11">
        <v>4.47</v>
      </c>
      <c r="F4" s="16">
        <v>43013</v>
      </c>
      <c r="G4" t="s">
        <v>11</v>
      </c>
      <c r="H4" t="s">
        <v>32</v>
      </c>
      <c r="I4" s="11">
        <v>2500</v>
      </c>
      <c r="K4" s="5" t="s">
        <v>8</v>
      </c>
      <c r="L4" s="14">
        <f>SUM(L2-L3)</f>
        <v>2744.5299999999997</v>
      </c>
    </row>
    <row r="5" spans="1:12" ht="15.75" thickBot="1" x14ac:dyDescent="0.3">
      <c r="A5" s="16">
        <v>43015</v>
      </c>
      <c r="B5" t="s">
        <v>21</v>
      </c>
      <c r="C5" t="s">
        <v>12</v>
      </c>
      <c r="D5" s="11">
        <v>800</v>
      </c>
      <c r="F5" s="16">
        <v>43015</v>
      </c>
      <c r="G5" t="s">
        <v>11</v>
      </c>
      <c r="H5" t="s">
        <v>62</v>
      </c>
      <c r="I5" s="11">
        <v>2200</v>
      </c>
    </row>
    <row r="6" spans="1:12" ht="16.5" thickTop="1" thickBot="1" x14ac:dyDescent="0.3">
      <c r="A6" s="16">
        <v>43015</v>
      </c>
      <c r="B6" t="s">
        <v>23</v>
      </c>
      <c r="C6" t="s">
        <v>35</v>
      </c>
      <c r="D6" s="11">
        <v>600</v>
      </c>
      <c r="F6" s="16">
        <v>43015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43015</v>
      </c>
      <c r="B7" t="s">
        <v>18</v>
      </c>
      <c r="C7" t="s">
        <v>36</v>
      </c>
      <c r="D7" s="11">
        <v>1330</v>
      </c>
      <c r="F7" s="16">
        <v>43039</v>
      </c>
      <c r="G7" t="s">
        <v>16</v>
      </c>
      <c r="H7" t="s">
        <v>63</v>
      </c>
      <c r="I7" s="11">
        <v>333</v>
      </c>
      <c r="K7" s="10" t="s">
        <v>11</v>
      </c>
      <c r="L7" s="15">
        <f>SUMIF(Tabela257[CATEGORIA],K7,Tabela257[VALOR])</f>
        <v>4700</v>
      </c>
    </row>
    <row r="8" spans="1:12" ht="16.5" thickTop="1" thickBot="1" x14ac:dyDescent="0.3">
      <c r="A8" s="16"/>
      <c r="D8" s="11"/>
      <c r="F8" s="16">
        <v>43039</v>
      </c>
      <c r="G8" t="s">
        <v>16</v>
      </c>
      <c r="H8" t="s">
        <v>64</v>
      </c>
      <c r="I8" s="11">
        <v>240</v>
      </c>
      <c r="K8" s="8" t="s">
        <v>12</v>
      </c>
      <c r="L8" s="15">
        <f>SUMIF(Tabela257[CATEGORIA],K8,Tabela257[VALOR])</f>
        <v>0</v>
      </c>
    </row>
    <row r="9" spans="1:12" ht="16.5" thickTop="1" thickBot="1" x14ac:dyDescent="0.3">
      <c r="A9" s="16"/>
      <c r="D9" s="11"/>
      <c r="F9" s="16"/>
      <c r="I9" s="11"/>
      <c r="K9" s="10" t="s">
        <v>13</v>
      </c>
      <c r="L9" s="15">
        <f>SUMIF(Tabela257[CATEGORIA],K9,Tabela257[VALOR])</f>
        <v>0</v>
      </c>
    </row>
    <row r="10" spans="1:12" ht="16.5" thickTop="1" thickBot="1" x14ac:dyDescent="0.3">
      <c r="A10" s="16"/>
      <c r="D10" s="11"/>
      <c r="F10" s="16"/>
      <c r="I10" s="11"/>
      <c r="K10" s="8" t="s">
        <v>14</v>
      </c>
      <c r="L10" s="15">
        <f>SUMIF(Tabela257[CATEGORIA],K10,Tabela257[VALOR])</f>
        <v>200</v>
      </c>
    </row>
    <row r="11" spans="1:12" ht="16.5" thickTop="1" thickBot="1" x14ac:dyDescent="0.3">
      <c r="A11" s="16"/>
      <c r="D11" s="11"/>
      <c r="F11" s="16"/>
      <c r="I11" s="11"/>
      <c r="K11" s="7" t="s">
        <v>15</v>
      </c>
      <c r="L11" s="15">
        <f>SUMIF(Tabela257[CATEGORIA],K11,Tabela257[VALOR])</f>
        <v>0</v>
      </c>
    </row>
    <row r="12" spans="1:12" ht="16.5" thickTop="1" thickBot="1" x14ac:dyDescent="0.3">
      <c r="A12" s="16"/>
      <c r="D12" s="11"/>
      <c r="F12" s="16"/>
      <c r="I12" s="11"/>
      <c r="K12" s="10" t="s">
        <v>16</v>
      </c>
      <c r="L12" s="15">
        <f>SUMIF(Tabela257[CATEGORIA],K12,Tabela257[VALOR])</f>
        <v>673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SUMIF(Tabela257[CATEGORIA],K13,Tabela257[VALOR])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SUMIF(Tabela257[CATEGORIA],K14,Tabela257[VALOR])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SUMIF(Tabela146[CATEGORIA],K17,Tabela146[VALOR])</f>
        <v>1330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SUMIF(Tabela146[CATEGORIA],K18,Tabela146[VALOR])</f>
        <v>94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SUMIF(Tabela146[CATEGORIA],K19,Tabela146[VALOR])</f>
        <v>4.47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SUMIF(Tabela146[CATEGORIA],K20,Tabela146[VALOR])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SUMIF(Tabela146[CATEGORIA],K21,Tabela146[VALOR])</f>
        <v>0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SUMIF(Tabela146[CATEGORIA],K22,Tabela146[VALOR])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SUMIF(Tabela146[CATEGORIA],K23,Tabela146[VALOR])</f>
        <v>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SUMIF(Tabela146[CATEGORIA],K24,Tabela146[VALOR])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SUMIF(Tabela146[CATEGORIA],K25,Tabela146[VALOR])</f>
        <v>0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SUMIF(Tabela146[CATEGORIA],K26,Tabela146[VALOR])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SUMIF(Tabela146[CATEGORIA],K27,Tabela146[VALOR])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SUMIF(Tabela146[CATEGORIA],K28,Tabela146[VALOR])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G3:G32">
      <formula1>$K$7:$K$14</formula1>
    </dataValidation>
    <dataValidation type="list" allowBlank="1" showInputMessage="1" showErrorMessage="1" sqref="B3:B7 B10:B102">
      <formula1>$K$17:$K$28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B1" zoomScale="130" zoomScaleNormal="130" workbookViewId="0">
      <selection activeCell="G12" sqref="G12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6.28515625" customWidth="1"/>
    <col min="4" max="4" width="16" customWidth="1"/>
    <col min="6" max="6" width="11.28515625" bestFit="1" customWidth="1"/>
    <col min="7" max="7" width="11.28515625" customWidth="1"/>
    <col min="8" max="8" width="43.7109375" customWidth="1"/>
    <col min="9" max="9" width="20.5703125" bestFit="1" customWidth="1"/>
    <col min="11" max="11" width="17.42578125" customWidth="1"/>
    <col min="12" max="12" width="20.285156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694581994</v>
      </c>
    </row>
    <row r="3" spans="1:12" x14ac:dyDescent="0.25">
      <c r="A3" s="16">
        <v>43046</v>
      </c>
      <c r="B3" t="s">
        <v>18</v>
      </c>
      <c r="C3" t="s">
        <v>36</v>
      </c>
      <c r="D3" s="11">
        <v>782</v>
      </c>
      <c r="F3" s="16">
        <v>43040</v>
      </c>
      <c r="G3" t="s">
        <v>16</v>
      </c>
      <c r="H3" t="s">
        <v>69</v>
      </c>
      <c r="I3" s="11">
        <v>694576484</v>
      </c>
      <c r="K3" s="4" t="s">
        <v>7</v>
      </c>
      <c r="L3" s="13">
        <f>SUM(D3:D102)</f>
        <v>324260</v>
      </c>
    </row>
    <row r="4" spans="1:12" ht="15.75" thickBot="1" x14ac:dyDescent="0.3">
      <c r="A4" s="16">
        <v>43046</v>
      </c>
      <c r="B4" t="s">
        <v>23</v>
      </c>
      <c r="C4" t="s">
        <v>35</v>
      </c>
      <c r="D4" s="11">
        <v>600</v>
      </c>
      <c r="F4" s="16">
        <v>43044</v>
      </c>
      <c r="G4" t="s">
        <v>11</v>
      </c>
      <c r="H4" t="s">
        <v>32</v>
      </c>
      <c r="I4" s="11">
        <v>2500</v>
      </c>
      <c r="K4" s="5" t="s">
        <v>8</v>
      </c>
      <c r="L4" s="14">
        <f>SUM(L2-L3)</f>
        <v>694257734</v>
      </c>
    </row>
    <row r="5" spans="1:12" ht="15.75" thickBot="1" x14ac:dyDescent="0.3">
      <c r="A5" s="16">
        <v>43046</v>
      </c>
      <c r="B5" t="s">
        <v>21</v>
      </c>
      <c r="C5" t="s">
        <v>12</v>
      </c>
      <c r="D5" s="11">
        <v>620</v>
      </c>
      <c r="F5" s="16">
        <v>43046</v>
      </c>
      <c r="G5" t="s">
        <v>11</v>
      </c>
      <c r="H5" t="s">
        <v>66</v>
      </c>
      <c r="I5" s="11">
        <v>2200</v>
      </c>
    </row>
    <row r="6" spans="1:12" ht="16.5" thickTop="1" thickBot="1" x14ac:dyDescent="0.3">
      <c r="A6" s="16">
        <v>43046</v>
      </c>
      <c r="B6" t="s">
        <v>20</v>
      </c>
      <c r="C6" t="s">
        <v>28</v>
      </c>
      <c r="D6" s="11">
        <v>8</v>
      </c>
      <c r="F6" s="16">
        <v>43046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43046</v>
      </c>
      <c r="B7" t="s">
        <v>19</v>
      </c>
      <c r="C7" t="s">
        <v>27</v>
      </c>
      <c r="D7" s="11">
        <v>50</v>
      </c>
      <c r="F7" s="16" t="s">
        <v>67</v>
      </c>
      <c r="G7" t="s">
        <v>16</v>
      </c>
      <c r="H7" t="s">
        <v>63</v>
      </c>
      <c r="I7" s="11">
        <v>420</v>
      </c>
      <c r="K7" s="10" t="s">
        <v>11</v>
      </c>
      <c r="L7" s="15">
        <f>SUMIF(Tabela25[CATEGORIA],K7,Tabela25[VALOR])</f>
        <v>4700</v>
      </c>
    </row>
    <row r="8" spans="1:12" ht="16.5" thickTop="1" thickBot="1" x14ac:dyDescent="0.3">
      <c r="A8" s="16">
        <v>43049</v>
      </c>
      <c r="B8" t="s">
        <v>24</v>
      </c>
      <c r="C8" t="s">
        <v>68</v>
      </c>
      <c r="D8" s="11">
        <v>160000</v>
      </c>
      <c r="F8" s="16" t="s">
        <v>67</v>
      </c>
      <c r="G8" t="s">
        <v>16</v>
      </c>
      <c r="H8" t="s">
        <v>64</v>
      </c>
      <c r="I8" s="11">
        <v>190</v>
      </c>
      <c r="K8" s="8" t="s">
        <v>12</v>
      </c>
      <c r="L8" s="15">
        <f>SUMIF(Tabela25[CATEGORIA],K8,Tabela25[VALOR])</f>
        <v>0</v>
      </c>
    </row>
    <row r="9" spans="1:12" ht="16.5" thickTop="1" thickBot="1" x14ac:dyDescent="0.3">
      <c r="A9" s="16">
        <v>43063</v>
      </c>
      <c r="B9" t="s">
        <v>24</v>
      </c>
      <c r="C9" t="s">
        <v>73</v>
      </c>
      <c r="D9" s="11">
        <v>162200</v>
      </c>
      <c r="F9" s="16"/>
      <c r="I9" s="11"/>
      <c r="K9" s="10" t="s">
        <v>13</v>
      </c>
      <c r="L9" s="15">
        <f>SUMIF(Tabela25[CATEGORIA],K9,Tabela25[VALOR])</f>
        <v>0</v>
      </c>
    </row>
    <row r="10" spans="1:12" ht="16.5" thickTop="1" thickBot="1" x14ac:dyDescent="0.3">
      <c r="A10" s="16"/>
      <c r="D10" s="11"/>
      <c r="F10" s="16"/>
      <c r="I10" s="11"/>
      <c r="K10" s="8" t="s">
        <v>14</v>
      </c>
      <c r="L10" s="15">
        <f>SUMIF(Tabela25[CATEGORIA],K10,Tabela25[VALOR])</f>
        <v>200</v>
      </c>
    </row>
    <row r="11" spans="1:12" ht="16.5" thickTop="1" thickBot="1" x14ac:dyDescent="0.3">
      <c r="A11" s="16"/>
      <c r="D11" s="11"/>
      <c r="F11" s="16"/>
      <c r="I11" s="11"/>
      <c r="K11" s="7" t="s">
        <v>15</v>
      </c>
      <c r="L11" s="15">
        <f>SUMIF(Tabela25[CATEGORIA],K11,Tabela25[VALOR])</f>
        <v>0</v>
      </c>
    </row>
    <row r="12" spans="1:12" ht="16.5" thickTop="1" thickBot="1" x14ac:dyDescent="0.3">
      <c r="A12" s="16"/>
      <c r="D12" s="11"/>
      <c r="F12" s="16"/>
      <c r="I12" s="11"/>
      <c r="K12" s="10" t="s">
        <v>16</v>
      </c>
      <c r="L12" s="15">
        <f>SUMIF(Tabela25[CATEGORIA],K12,Tabela25[VALOR])</f>
        <v>694577094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SUMIF(Tabela25[CATEGORIA],K13,Tabela25[VALOR])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SUMIF(Tabela25[CATEGORIA],K14,Tabela25[VALOR])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SUMIF(Tabela14[CATEGORIA],K17,Tabela14[VALOR])</f>
        <v>782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SUMIF(Tabela14[CATEGORIA],K18,Tabela14[VALOR])</f>
        <v>50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SUMIF(Tabela14[CATEGORIA],K19,Tabela14[VALOR])</f>
        <v>8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SUMIF(Tabela14[CATEGORIA],K20,Tabela14[VALOR])</f>
        <v>620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SUMIF(Tabela14[CATEGORIA],K21,Tabela14[VALOR])</f>
        <v>0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SUMIF(Tabela14[CATEGORIA],K22,Tabela14[VALOR])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SUMIF(Tabela14[CATEGORIA],K23,Tabela14[VALOR])</f>
        <v>322200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SUMIF(Tabela14[CATEGORIA],K24,Tabela14[VALOR])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SUMIF(Tabela14[CATEGORIA],K25,Tabela14[VALOR])</f>
        <v>0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SUMIF(Tabela14[CATEGORIA],K26,Tabela14[VALOR])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SUMIF(Tabela14[CATEGORIA],K27,Tabela14[VALOR])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SUMIF(Tabela14[CATEGORIA],K28,Tabela14[VALOR])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B3:B9 B12:B102">
      <formula1>$K$17:$K$28</formula1>
    </dataValidation>
    <dataValidation type="list" allowBlank="1" showInputMessage="1" showErrorMessage="1" sqref="G10:G32 G3:G8">
      <formula1>$K$7:$K$14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D13" sqref="D13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4.7109375" customWidth="1"/>
    <col min="4" max="4" width="15.42578125" customWidth="1"/>
    <col min="6" max="6" width="11.28515625" bestFit="1" customWidth="1"/>
    <col min="7" max="7" width="11.28515625" customWidth="1"/>
    <col min="8" max="8" width="43.42578125" customWidth="1"/>
    <col min="9" max="9" width="12.7109375" bestFit="1" customWidth="1"/>
    <col min="11" max="11" width="17.42578125" customWidth="1"/>
    <col min="12" max="12" width="14.1406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5470</v>
      </c>
    </row>
    <row r="3" spans="1:12" x14ac:dyDescent="0.25">
      <c r="A3" s="16">
        <v>43076</v>
      </c>
      <c r="B3" t="s">
        <v>19</v>
      </c>
      <c r="C3" t="s">
        <v>75</v>
      </c>
      <c r="D3" s="11">
        <v>120</v>
      </c>
      <c r="F3" s="16">
        <v>43074</v>
      </c>
      <c r="G3" t="s">
        <v>11</v>
      </c>
      <c r="H3" t="s">
        <v>32</v>
      </c>
      <c r="I3" s="11">
        <v>2500</v>
      </c>
      <c r="K3" s="4" t="s">
        <v>7</v>
      </c>
      <c r="L3" s="13">
        <f>SUM(D3:D102)</f>
        <v>27870</v>
      </c>
    </row>
    <row r="4" spans="1:12" ht="15.75" thickBot="1" x14ac:dyDescent="0.3">
      <c r="A4" s="16">
        <v>43076</v>
      </c>
      <c r="B4" t="s">
        <v>20</v>
      </c>
      <c r="C4" t="s">
        <v>70</v>
      </c>
      <c r="D4" s="11">
        <v>1330</v>
      </c>
      <c r="F4" s="16">
        <v>43076</v>
      </c>
      <c r="G4" t="s">
        <v>11</v>
      </c>
      <c r="H4" t="s">
        <v>71</v>
      </c>
      <c r="I4" s="11">
        <v>2200</v>
      </c>
      <c r="K4" s="5" t="s">
        <v>8</v>
      </c>
      <c r="L4" s="14">
        <f>SUM(L2-L3)</f>
        <v>-22400</v>
      </c>
    </row>
    <row r="5" spans="1:12" ht="15.75" thickBot="1" x14ac:dyDescent="0.3">
      <c r="A5" s="16">
        <v>43076</v>
      </c>
      <c r="B5" t="s">
        <v>23</v>
      </c>
      <c r="C5" t="s">
        <v>35</v>
      </c>
      <c r="D5" s="11">
        <v>600</v>
      </c>
      <c r="F5" s="16">
        <v>43076</v>
      </c>
      <c r="G5" t="s">
        <v>14</v>
      </c>
      <c r="H5" t="s">
        <v>30</v>
      </c>
      <c r="I5" s="11">
        <v>200</v>
      </c>
    </row>
    <row r="6" spans="1:12" ht="16.5" thickTop="1" thickBot="1" x14ac:dyDescent="0.3">
      <c r="A6" s="16">
        <v>43076</v>
      </c>
      <c r="B6" t="s">
        <v>18</v>
      </c>
      <c r="C6" t="s">
        <v>74</v>
      </c>
      <c r="D6" s="11">
        <v>1320</v>
      </c>
      <c r="F6" s="16">
        <v>43100</v>
      </c>
      <c r="G6" t="s">
        <v>16</v>
      </c>
      <c r="H6" t="s">
        <v>63</v>
      </c>
      <c r="I6" s="11">
        <v>440</v>
      </c>
      <c r="K6" s="7" t="s">
        <v>9</v>
      </c>
      <c r="L6" s="6" t="s">
        <v>10</v>
      </c>
    </row>
    <row r="7" spans="1:12" ht="16.5" thickTop="1" thickBot="1" x14ac:dyDescent="0.3">
      <c r="A7" s="16">
        <v>43076</v>
      </c>
      <c r="B7" t="s">
        <v>16</v>
      </c>
      <c r="C7" t="s">
        <v>72</v>
      </c>
      <c r="D7" s="11">
        <v>2400</v>
      </c>
      <c r="F7" s="16">
        <v>43100</v>
      </c>
      <c r="G7" t="s">
        <v>16</v>
      </c>
      <c r="H7" t="s">
        <v>64</v>
      </c>
      <c r="I7" s="11">
        <v>130</v>
      </c>
      <c r="K7" s="10" t="s">
        <v>11</v>
      </c>
      <c r="L7" s="15">
        <f>SUMIF(Tabela2[CATEGORIA],K7,Tabela2[VALOR])</f>
        <v>4700</v>
      </c>
    </row>
    <row r="8" spans="1:12" ht="16.5" thickTop="1" thickBot="1" x14ac:dyDescent="0.3">
      <c r="A8" s="16">
        <v>43091</v>
      </c>
      <c r="B8" t="s">
        <v>25</v>
      </c>
      <c r="C8" t="s">
        <v>77</v>
      </c>
      <c r="D8" s="11">
        <v>20000</v>
      </c>
      <c r="F8" s="16"/>
      <c r="I8" s="11"/>
      <c r="K8" s="8" t="s">
        <v>12</v>
      </c>
      <c r="L8" s="15">
        <f>SUMIF(Tabela2[CATEGORIA],K8,Tabela2[VALOR])</f>
        <v>0</v>
      </c>
    </row>
    <row r="9" spans="1:12" ht="16.5" thickTop="1" thickBot="1" x14ac:dyDescent="0.3">
      <c r="A9" s="16">
        <v>43093</v>
      </c>
      <c r="B9" t="s">
        <v>25</v>
      </c>
      <c r="C9" t="s">
        <v>78</v>
      </c>
      <c r="D9" s="11">
        <v>1320</v>
      </c>
      <c r="F9" s="16"/>
      <c r="I9" s="11"/>
      <c r="K9" s="10" t="s">
        <v>13</v>
      </c>
      <c r="L9" s="15">
        <f>SUMIF(Tabela2[CATEGORIA],K9,Tabela2[VALOR])</f>
        <v>0</v>
      </c>
    </row>
    <row r="10" spans="1:12" ht="16.5" thickTop="1" thickBot="1" x14ac:dyDescent="0.3">
      <c r="A10" s="16">
        <v>43099</v>
      </c>
      <c r="B10" t="s">
        <v>25</v>
      </c>
      <c r="C10" t="s">
        <v>79</v>
      </c>
      <c r="D10" s="11">
        <v>550</v>
      </c>
      <c r="F10" s="16"/>
      <c r="I10" s="11"/>
      <c r="K10" s="8" t="s">
        <v>14</v>
      </c>
      <c r="L10" s="15">
        <f>SUMIF(Tabela2[CATEGORIA],K10,Tabela2[VALOR])</f>
        <v>200</v>
      </c>
    </row>
    <row r="11" spans="1:12" ht="16.5" thickTop="1" thickBot="1" x14ac:dyDescent="0.3">
      <c r="A11" s="16">
        <v>43100</v>
      </c>
      <c r="B11" t="s">
        <v>25</v>
      </c>
      <c r="C11" t="s">
        <v>80</v>
      </c>
      <c r="D11" s="11">
        <v>230</v>
      </c>
      <c r="F11" s="16"/>
      <c r="I11" s="11"/>
      <c r="K11" s="7" t="s">
        <v>15</v>
      </c>
      <c r="L11" s="15">
        <f>SUMIF(Tabela2[CATEGORIA],K11,Tabela2[VALOR])</f>
        <v>0</v>
      </c>
    </row>
    <row r="12" spans="1:12" ht="16.5" thickTop="1" thickBot="1" x14ac:dyDescent="0.3">
      <c r="A12" s="16"/>
      <c r="D12" s="11"/>
      <c r="F12" s="16"/>
      <c r="I12" s="11"/>
      <c r="K12" s="10" t="s">
        <v>16</v>
      </c>
      <c r="L12" s="15">
        <f>SUMIF(Tabela2[CATEGORIA],K12,Tabela2[VALOR])</f>
        <v>570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SUMIF(Tabela2[CATEGORIA],K13,Tabela2[VALOR])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SUMIF(Tabela2[CATEGORIA],K14,Tabela2[VALOR])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SUMIF(Tabela1[CATEGORIA],K17,Tabela1[VALOR])</f>
        <v>1320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SUMIF(Tabela1[CATEGORIA],K18,Tabela1[VALOR])</f>
        <v>120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SUMIF(Tabela1[CATEGORIA],K19,Tabela1[VALOR])</f>
        <v>1330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SUMIF(Tabela1[CATEGORIA],K20,Tabela1[VALOR])</f>
        <v>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SUMIF(Tabela1[CATEGORIA],K21,Tabela1[VALOR])</f>
        <v>0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SUMIF(Tabela1[CATEGORIA],K22,Tabela1[VALOR])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SUMIF(Tabela1[CATEGORIA],K23,Tabela1[VALOR])</f>
        <v>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SUMIF(Tabela1[CATEGORIA],K24,Tabela1[VALOR])</f>
        <v>22100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SUMIF(Tabela1[CATEGORIA],K25,Tabela1[VALOR])</f>
        <v>0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SUMIF(Tabela1[CATEGORIA],K26,Tabela1[VALOR])</f>
        <v>2400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SUMIF(Tabela1[CATEGORIA],K27,Tabela1[VALOR])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SUMIF(Tabela1[CATEGORIA],K28,Tabela1[VALOR])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B3:B7 B10:B102">
      <formula1>$K$17:$K$28</formula1>
    </dataValidation>
    <dataValidation type="list" allowBlank="1" showInputMessage="1" showErrorMessage="1" sqref="G9:G32 G3:G7">
      <formula1>$K$7:$K$14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L3" sqref="L3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2.7109375" bestFit="1" customWidth="1"/>
    <col min="6" max="6" width="11.28515625" bestFit="1" customWidth="1"/>
    <col min="7" max="7" width="11.28515625" customWidth="1"/>
    <col min="8" max="8" width="13.85546875" customWidth="1"/>
    <col min="9" max="9" width="12.7109375" bestFit="1" customWidth="1"/>
    <col min="11" max="11" width="17.42578125" customWidth="1"/>
    <col min="12" max="12" width="13.425781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4250</v>
      </c>
    </row>
    <row r="3" spans="1:12" x14ac:dyDescent="0.25">
      <c r="A3" s="16">
        <v>42737</v>
      </c>
      <c r="B3" t="s">
        <v>26</v>
      </c>
      <c r="C3" t="s">
        <v>46</v>
      </c>
      <c r="D3" s="11">
        <v>1000</v>
      </c>
      <c r="F3" s="16">
        <v>42737</v>
      </c>
      <c r="G3" t="s">
        <v>16</v>
      </c>
      <c r="H3" t="s">
        <v>37</v>
      </c>
      <c r="I3" s="11">
        <v>50</v>
      </c>
      <c r="K3" s="4" t="s">
        <v>7</v>
      </c>
      <c r="L3" s="13">
        <f>SUM(D3:D102)</f>
        <v>4079</v>
      </c>
    </row>
    <row r="4" spans="1:12" ht="15.75" thickBot="1" x14ac:dyDescent="0.3">
      <c r="A4" s="16">
        <v>42742</v>
      </c>
      <c r="B4" t="s">
        <v>19</v>
      </c>
      <c r="C4" t="s">
        <v>27</v>
      </c>
      <c r="D4" s="11">
        <v>59</v>
      </c>
      <c r="F4" s="16">
        <v>42740</v>
      </c>
      <c r="G4" t="s">
        <v>11</v>
      </c>
      <c r="H4" t="s">
        <v>32</v>
      </c>
      <c r="I4" s="11">
        <v>2000</v>
      </c>
      <c r="K4" s="5" t="s">
        <v>8</v>
      </c>
      <c r="L4" s="14">
        <f>SUM(L2-L3)</f>
        <v>171</v>
      </c>
    </row>
    <row r="5" spans="1:12" ht="15.75" thickBot="1" x14ac:dyDescent="0.3">
      <c r="A5" s="16">
        <v>42742</v>
      </c>
      <c r="B5" t="s">
        <v>20</v>
      </c>
      <c r="C5" t="s">
        <v>56</v>
      </c>
      <c r="D5" s="11">
        <v>95</v>
      </c>
      <c r="F5" s="16">
        <v>42742</v>
      </c>
      <c r="G5" t="s">
        <v>11</v>
      </c>
      <c r="H5" t="s">
        <v>38</v>
      </c>
      <c r="I5" s="11">
        <v>2000</v>
      </c>
    </row>
    <row r="6" spans="1:12" ht="16.5" thickTop="1" thickBot="1" x14ac:dyDescent="0.3">
      <c r="A6" s="16">
        <v>42742</v>
      </c>
      <c r="B6" t="s">
        <v>21</v>
      </c>
      <c r="C6" t="s">
        <v>12</v>
      </c>
      <c r="D6" s="11">
        <v>800</v>
      </c>
      <c r="F6" s="16">
        <v>42742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42742</v>
      </c>
      <c r="B7" t="s">
        <v>22</v>
      </c>
      <c r="C7" t="s">
        <v>33</v>
      </c>
      <c r="D7" s="11">
        <v>95</v>
      </c>
      <c r="F7" s="16"/>
      <c r="I7" s="11"/>
      <c r="K7" s="10" t="s">
        <v>11</v>
      </c>
      <c r="L7" s="15">
        <f>SUMIF(Tabela25791113151719212325[CATEGORIA],K7,Tabela25791113151719212325[VALOR])</f>
        <v>4000</v>
      </c>
    </row>
    <row r="8" spans="1:12" ht="16.5" thickTop="1" thickBot="1" x14ac:dyDescent="0.3">
      <c r="A8" s="16">
        <v>42742</v>
      </c>
      <c r="B8" t="s">
        <v>22</v>
      </c>
      <c r="C8" t="s">
        <v>34</v>
      </c>
      <c r="D8" s="11">
        <v>321</v>
      </c>
      <c r="F8" s="16"/>
      <c r="I8" s="11"/>
      <c r="K8" s="8" t="s">
        <v>12</v>
      </c>
      <c r="L8" s="15">
        <f>SUMIF(Tabela25791113151719212325[CATEGORIA],K8,Tabela25791113151719212325[VALOR])</f>
        <v>0</v>
      </c>
    </row>
    <row r="9" spans="1:12" ht="16.5" thickTop="1" thickBot="1" x14ac:dyDescent="0.3">
      <c r="A9" s="16">
        <v>42742</v>
      </c>
      <c r="B9" t="s">
        <v>23</v>
      </c>
      <c r="C9" t="s">
        <v>35</v>
      </c>
      <c r="D9" s="11">
        <v>622</v>
      </c>
      <c r="F9" s="16"/>
      <c r="I9" s="11"/>
      <c r="K9" s="10" t="s">
        <v>13</v>
      </c>
      <c r="L9" s="15">
        <f>SUMIF(Tabela25791113151719212325[CATEGORIA],K9,Tabela25791113151719212325[VALOR])</f>
        <v>0</v>
      </c>
    </row>
    <row r="10" spans="1:12" ht="16.5" thickTop="1" thickBot="1" x14ac:dyDescent="0.3">
      <c r="A10" s="16">
        <v>42742</v>
      </c>
      <c r="B10" t="s">
        <v>18</v>
      </c>
      <c r="C10" t="s">
        <v>36</v>
      </c>
      <c r="D10" s="11">
        <v>1024</v>
      </c>
      <c r="F10" s="16"/>
      <c r="I10" s="11"/>
      <c r="K10" s="8" t="s">
        <v>14</v>
      </c>
      <c r="L10" s="15">
        <f>SUMIF(Tabela25791113151719212325[CATEGORIA],K10,Tabela25791113151719212325[VALOR])</f>
        <v>200</v>
      </c>
    </row>
    <row r="11" spans="1:12" ht="16.5" thickTop="1" thickBot="1" x14ac:dyDescent="0.3">
      <c r="A11" s="16">
        <v>42749</v>
      </c>
      <c r="B11" t="s">
        <v>26</v>
      </c>
      <c r="C11" t="s">
        <v>47</v>
      </c>
      <c r="D11" s="11">
        <v>63</v>
      </c>
      <c r="F11" s="16"/>
      <c r="I11" s="11"/>
      <c r="K11" s="7" t="s">
        <v>15</v>
      </c>
      <c r="L11" s="15">
        <f>SUMIF(Tabela25791113151719212325[CATEGORIA],K11,Tabela25791113151719212325[VALOR])</f>
        <v>0</v>
      </c>
    </row>
    <row r="12" spans="1:12" ht="16.5" thickTop="1" thickBot="1" x14ac:dyDescent="0.3">
      <c r="A12" s="16"/>
      <c r="D12" s="11"/>
      <c r="F12" s="16"/>
      <c r="I12" s="11"/>
      <c r="K12" s="10" t="s">
        <v>16</v>
      </c>
      <c r="L12" s="15">
        <f>SUMIF(Tabela25791113151719212325[CATEGORIA],K12,Tabela25791113151719212325[VALOR])</f>
        <v>50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SUMIF(Tabela25791113151719212325[CATEGORIA],K13,Tabela25791113151719212325[VALOR])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SUMIF(Tabela25791113151719212325[CATEGORIA],K14,Tabela25791113151719212325[VALOR])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SUMIF(Tabela14681012141618202224[CATEGORIA],K17,Tabela14681012141618202224[VALOR])</f>
        <v>1024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SUMIF(Tabela14681012141618202224[CATEGORIA],K18,Tabela14681012141618202224[VALOR])</f>
        <v>59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SUMIF(Tabela14681012141618202224[CATEGORIA],K19,Tabela14681012141618202224[VALOR])</f>
        <v>95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SUMIF(Tabela14681012141618202224[CATEGORIA],K20,Tabela14681012141618202224[VALOR])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SUMIF(Tabela14681012141618202224[CATEGORIA],K21,Tabela14681012141618202224[VALOR])</f>
        <v>416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SUMIF(Tabela14681012141618202224[CATEGORIA],K22,Tabela14681012141618202224[VALOR])</f>
        <v>622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SUMIF(Tabela14681012141618202224[CATEGORIA],K23,Tabela14681012141618202224[VALOR])</f>
        <v>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SUMIF(Tabela14681012141618202224[CATEGORIA],K24,Tabela14681012141618202224[VALOR])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SUMIF(Tabela14681012141618202224[CATEGORIA],K25,Tabela14681012141618202224[VALOR])</f>
        <v>1063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SUMIF(Tabela14681012141618202224[CATEGORIA],K26,Tabela14681012141618202224[VALOR])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SUMIF(Tabela14681012141618202224[CATEGORIA],K27,Tabela14681012141618202224[VALOR])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SUMIF(Tabela14681012141618202224[CATEGORIA],K28,Tabela14681012141618202224[VALOR])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B3:B102">
      <formula1>$K$17:$K$28</formula1>
    </dataValidation>
    <dataValidation type="list" allowBlank="1" showInputMessage="1" showErrorMessage="1" sqref="G3:G32">
      <formula1>$K$7:$K$14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C12" sqref="C12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3" customWidth="1"/>
    <col min="6" max="6" width="11.28515625" bestFit="1" customWidth="1"/>
    <col min="7" max="7" width="11.28515625" customWidth="1"/>
    <col min="8" max="8" width="13.85546875" customWidth="1"/>
    <col min="9" max="9" width="12.7109375" bestFit="1" customWidth="1"/>
    <col min="11" max="11" width="17.42578125" customWidth="1"/>
    <col min="12" max="12" width="14.425781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5050</v>
      </c>
    </row>
    <row r="3" spans="1:12" x14ac:dyDescent="0.25">
      <c r="A3" s="16">
        <v>42768</v>
      </c>
      <c r="B3" t="s">
        <v>26</v>
      </c>
      <c r="C3" t="s">
        <v>46</v>
      </c>
      <c r="D3" s="11">
        <v>1000</v>
      </c>
      <c r="F3" s="16">
        <v>42768</v>
      </c>
      <c r="G3" t="s">
        <v>16</v>
      </c>
      <c r="H3" t="s">
        <v>39</v>
      </c>
      <c r="I3" s="11">
        <v>150</v>
      </c>
      <c r="K3" s="4" t="s">
        <v>7</v>
      </c>
      <c r="L3" s="13">
        <f>SUM(D3:D102)</f>
        <v>11293</v>
      </c>
    </row>
    <row r="4" spans="1:12" ht="15.75" thickBot="1" x14ac:dyDescent="0.3">
      <c r="A4" s="16">
        <v>42772</v>
      </c>
      <c r="B4" t="s">
        <v>24</v>
      </c>
      <c r="C4" t="s">
        <v>41</v>
      </c>
      <c r="D4" s="11">
        <v>2300</v>
      </c>
      <c r="F4" s="16">
        <v>42771</v>
      </c>
      <c r="G4" t="s">
        <v>11</v>
      </c>
      <c r="H4" t="s">
        <v>32</v>
      </c>
      <c r="I4" s="11">
        <v>2500</v>
      </c>
      <c r="K4" s="5" t="s">
        <v>8</v>
      </c>
      <c r="L4" s="14">
        <f>SUM(L2-L3)</f>
        <v>-6243</v>
      </c>
    </row>
    <row r="5" spans="1:12" ht="15.75" thickBot="1" x14ac:dyDescent="0.3">
      <c r="A5" s="16">
        <v>42773</v>
      </c>
      <c r="B5" t="s">
        <v>19</v>
      </c>
      <c r="C5" t="s">
        <v>27</v>
      </c>
      <c r="D5" s="11">
        <v>77</v>
      </c>
      <c r="F5" s="16">
        <v>42773</v>
      </c>
      <c r="G5" t="s">
        <v>11</v>
      </c>
      <c r="H5" t="s">
        <v>40</v>
      </c>
      <c r="I5" s="11">
        <v>1950</v>
      </c>
    </row>
    <row r="6" spans="1:12" ht="16.5" thickTop="1" thickBot="1" x14ac:dyDescent="0.3">
      <c r="A6" s="16">
        <v>42773</v>
      </c>
      <c r="B6" t="s">
        <v>20</v>
      </c>
      <c r="C6" t="s">
        <v>57</v>
      </c>
      <c r="D6" s="11">
        <v>4400</v>
      </c>
      <c r="F6" s="16">
        <v>42773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42773</v>
      </c>
      <c r="B7" t="s">
        <v>21</v>
      </c>
      <c r="C7" t="s">
        <v>12</v>
      </c>
      <c r="D7" s="11">
        <v>800</v>
      </c>
      <c r="F7" s="16">
        <v>42775</v>
      </c>
      <c r="G7" t="s">
        <v>16</v>
      </c>
      <c r="H7" t="s">
        <v>42</v>
      </c>
      <c r="I7" s="11">
        <v>250</v>
      </c>
      <c r="K7" s="10" t="s">
        <v>11</v>
      </c>
      <c r="L7" s="15">
        <f>SUMIF(Tabela257911131517192123[CATEGORIA],K7,Tabela257911131517192123[VALOR])</f>
        <v>4450</v>
      </c>
    </row>
    <row r="8" spans="1:12" ht="16.5" thickTop="1" thickBot="1" x14ac:dyDescent="0.3">
      <c r="A8" s="16">
        <v>42773</v>
      </c>
      <c r="B8" t="s">
        <v>22</v>
      </c>
      <c r="C8" t="s">
        <v>33</v>
      </c>
      <c r="D8" s="11">
        <v>85</v>
      </c>
      <c r="F8" s="16"/>
      <c r="I8" s="11"/>
      <c r="K8" s="8" t="s">
        <v>12</v>
      </c>
      <c r="L8" s="15">
        <f>SUMIF(Tabela257911131517192123[CATEGORIA],K8,Tabela257911131517192123[VALOR])</f>
        <v>0</v>
      </c>
    </row>
    <row r="9" spans="1:12" ht="16.5" thickTop="1" thickBot="1" x14ac:dyDescent="0.3">
      <c r="A9" s="16">
        <v>42773</v>
      </c>
      <c r="B9" t="s">
        <v>22</v>
      </c>
      <c r="C9" t="s">
        <v>34</v>
      </c>
      <c r="D9" s="11">
        <v>434</v>
      </c>
      <c r="F9" s="16"/>
      <c r="I9" s="11"/>
      <c r="K9" s="10" t="s">
        <v>13</v>
      </c>
      <c r="L9" s="15">
        <f>SUMIF(Tabela257911131517192123[CATEGORIA],K9,Tabela257911131517192123[VALOR])</f>
        <v>0</v>
      </c>
    </row>
    <row r="10" spans="1:12" ht="16.5" thickTop="1" thickBot="1" x14ac:dyDescent="0.3">
      <c r="A10" s="16">
        <v>42773</v>
      </c>
      <c r="B10" t="s">
        <v>23</v>
      </c>
      <c r="C10" t="s">
        <v>35</v>
      </c>
      <c r="D10" s="11">
        <v>600</v>
      </c>
      <c r="F10" s="16"/>
      <c r="I10" s="11"/>
      <c r="K10" s="8" t="s">
        <v>14</v>
      </c>
      <c r="L10" s="15">
        <f>SUMIF(Tabela257911131517192123[CATEGORIA],K10,Tabela257911131517192123[VALOR])</f>
        <v>200</v>
      </c>
    </row>
    <row r="11" spans="1:12" ht="16.5" thickTop="1" thickBot="1" x14ac:dyDescent="0.3">
      <c r="A11" s="16">
        <v>42773</v>
      </c>
      <c r="B11" t="s">
        <v>18</v>
      </c>
      <c r="C11" t="s">
        <v>36</v>
      </c>
      <c r="D11" s="11">
        <v>1534</v>
      </c>
      <c r="F11" s="16"/>
      <c r="I11" s="11"/>
      <c r="K11" s="7" t="s">
        <v>15</v>
      </c>
      <c r="L11" s="15">
        <f>SUMIF(Tabela257911131517192123[CATEGORIA],K11,Tabela257911131517192123[VALOR])</f>
        <v>0</v>
      </c>
    </row>
    <row r="12" spans="1:12" ht="16.5" thickTop="1" thickBot="1" x14ac:dyDescent="0.3">
      <c r="A12" s="16">
        <v>42780</v>
      </c>
      <c r="B12" t="s">
        <v>26</v>
      </c>
      <c r="C12" t="s">
        <v>47</v>
      </c>
      <c r="D12" s="11">
        <v>63</v>
      </c>
      <c r="F12" s="16"/>
      <c r="I12" s="11"/>
      <c r="K12" s="10" t="s">
        <v>16</v>
      </c>
      <c r="L12" s="15">
        <f>SUMIF(Tabela257911131517192123[CATEGORIA],K12,Tabela257911131517192123[VALOR])</f>
        <v>400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SUMIF(Tabela257911131517192123[CATEGORIA],K13,Tabela257911131517192123[VALOR])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SUMIF(Tabela257911131517192123[CATEGORIA],K14,Tabela257911131517192123[VALOR])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SUMIF(Tabela146810121416182022[CATEGORIA],K17,Tabela146810121416182022[VALOR])</f>
        <v>1534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SUMIF(Tabela146810121416182022[CATEGORIA],K18,Tabela146810121416182022[VALOR])</f>
        <v>77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SUMIF(Tabela146810121416182022[CATEGORIA],K19,Tabela146810121416182022[VALOR])</f>
        <v>4400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SUMIF(Tabela146810121416182022[CATEGORIA],K20,Tabela146810121416182022[VALOR])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SUMIF(Tabela146810121416182022[CATEGORIA],K21,Tabela146810121416182022[VALOR])</f>
        <v>519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SUMIF(Tabela146810121416182022[CATEGORIA],K22,Tabela146810121416182022[VALOR])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SUMIF(Tabela146810121416182022[CATEGORIA],K23,Tabela146810121416182022[VALOR])</f>
        <v>2300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SUMIF(Tabela146810121416182022[CATEGORIA],K24,Tabela146810121416182022[VALOR])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SUMIF(Tabela146810121416182022[CATEGORIA],K25,Tabela146810121416182022[VALOR])</f>
        <v>1063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SUMIF(Tabela146810121416182022[CATEGORIA],K26,Tabela146810121416182022[VALOR])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SUMIF(Tabela146810121416182022[CATEGORIA],K27,Tabela146810121416182022[VALOR])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SUMIF(Tabela146810121416182022[CATEGORIA],K28,Tabela146810121416182022[VALOR])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G3:G32">
      <formula1>$K$7:$K$14</formula1>
    </dataValidation>
    <dataValidation type="list" allowBlank="1" showInputMessage="1" showErrorMessage="1" sqref="B3:B102">
      <formula1>$K$17:$K$28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C7" sqref="C7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3" customWidth="1"/>
    <col min="6" max="6" width="11.28515625" bestFit="1" customWidth="1"/>
    <col min="7" max="7" width="11.28515625" customWidth="1"/>
    <col min="8" max="8" width="13.85546875" customWidth="1"/>
    <col min="9" max="9" width="12.7109375" bestFit="1" customWidth="1"/>
    <col min="11" max="11" width="17.42578125" customWidth="1"/>
    <col min="12" max="12" width="13.425781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5060</v>
      </c>
    </row>
    <row r="3" spans="1:12" x14ac:dyDescent="0.25">
      <c r="A3" s="16">
        <v>42796</v>
      </c>
      <c r="B3" t="s">
        <v>26</v>
      </c>
      <c r="C3" t="s">
        <v>46</v>
      </c>
      <c r="D3" s="11">
        <v>1000</v>
      </c>
      <c r="F3" s="16">
        <v>42796</v>
      </c>
      <c r="G3" t="s">
        <v>16</v>
      </c>
      <c r="H3" t="s">
        <v>44</v>
      </c>
      <c r="I3" s="11">
        <v>60</v>
      </c>
      <c r="K3" s="4" t="s">
        <v>7</v>
      </c>
      <c r="L3" s="13">
        <f>SUM(D3:D102)</f>
        <v>4355</v>
      </c>
    </row>
    <row r="4" spans="1:12" ht="15.75" thickBot="1" x14ac:dyDescent="0.3">
      <c r="A4" s="16">
        <v>42801</v>
      </c>
      <c r="B4" t="s">
        <v>19</v>
      </c>
      <c r="C4" t="s">
        <v>27</v>
      </c>
      <c r="D4" s="11">
        <v>45</v>
      </c>
      <c r="F4" s="16">
        <v>42799</v>
      </c>
      <c r="G4" t="s">
        <v>11</v>
      </c>
      <c r="H4" t="s">
        <v>32</v>
      </c>
      <c r="I4" s="11">
        <v>2600</v>
      </c>
      <c r="K4" s="5" t="s">
        <v>8</v>
      </c>
      <c r="L4" s="14">
        <f>SUM(L2-L3)</f>
        <v>705</v>
      </c>
    </row>
    <row r="5" spans="1:12" ht="15.75" thickBot="1" x14ac:dyDescent="0.3">
      <c r="A5" s="16">
        <v>42801</v>
      </c>
      <c r="B5" t="s">
        <v>20</v>
      </c>
      <c r="C5" t="s">
        <v>56</v>
      </c>
      <c r="D5" s="11">
        <v>63</v>
      </c>
      <c r="F5" s="16">
        <v>42801</v>
      </c>
      <c r="G5" t="s">
        <v>11</v>
      </c>
      <c r="H5" t="s">
        <v>43</v>
      </c>
      <c r="I5" s="11">
        <v>2200</v>
      </c>
    </row>
    <row r="6" spans="1:12" ht="16.5" thickTop="1" thickBot="1" x14ac:dyDescent="0.3">
      <c r="A6" s="16">
        <v>42801</v>
      </c>
      <c r="B6" t="s">
        <v>21</v>
      </c>
      <c r="C6" t="s">
        <v>12</v>
      </c>
      <c r="D6" s="11">
        <v>800</v>
      </c>
      <c r="F6" s="16">
        <v>42801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42801</v>
      </c>
      <c r="B7" t="s">
        <v>22</v>
      </c>
      <c r="C7" t="s">
        <v>33</v>
      </c>
      <c r="D7" s="11">
        <v>55</v>
      </c>
      <c r="F7" s="16"/>
      <c r="I7" s="11"/>
      <c r="K7" s="10" t="s">
        <v>11</v>
      </c>
      <c r="L7" s="15">
        <f>SUMIF(Tabela2579111315171921[CATEGORIA],K7,Tabela2579111315171921[VALOR])</f>
        <v>4800</v>
      </c>
    </row>
    <row r="8" spans="1:12" ht="16.5" thickTop="1" thickBot="1" x14ac:dyDescent="0.3">
      <c r="A8" s="16">
        <v>42801</v>
      </c>
      <c r="B8" t="s">
        <v>22</v>
      </c>
      <c r="C8" t="s">
        <v>34</v>
      </c>
      <c r="D8" s="11">
        <v>304</v>
      </c>
      <c r="F8" s="16"/>
      <c r="I8" s="11"/>
      <c r="K8" s="8" t="s">
        <v>12</v>
      </c>
      <c r="L8" s="15">
        <f>SUMIF(Tabela2579111315171921[CATEGORIA],K8,Tabela2579111315171921[VALOR])</f>
        <v>0</v>
      </c>
    </row>
    <row r="9" spans="1:12" ht="16.5" thickTop="1" thickBot="1" x14ac:dyDescent="0.3">
      <c r="A9" s="16">
        <v>42801</v>
      </c>
      <c r="B9" t="s">
        <v>23</v>
      </c>
      <c r="C9" t="s">
        <v>35</v>
      </c>
      <c r="D9" s="11">
        <v>602</v>
      </c>
      <c r="F9" s="16"/>
      <c r="I9" s="11"/>
      <c r="K9" s="10" t="s">
        <v>13</v>
      </c>
      <c r="L9" s="15">
        <f>SUMIF(Tabela2579111315171921[CATEGORIA],K9,Tabela2579111315171921[VALOR])</f>
        <v>0</v>
      </c>
    </row>
    <row r="10" spans="1:12" ht="16.5" thickTop="1" thickBot="1" x14ac:dyDescent="0.3">
      <c r="A10" s="16">
        <v>42801</v>
      </c>
      <c r="B10" t="s">
        <v>18</v>
      </c>
      <c r="C10" t="s">
        <v>36</v>
      </c>
      <c r="D10" s="11">
        <v>1423</v>
      </c>
      <c r="F10" s="16"/>
      <c r="I10" s="11"/>
      <c r="K10" s="8" t="s">
        <v>14</v>
      </c>
      <c r="L10" s="15">
        <f>SUMIF(Tabela2579111315171921[CATEGORIA],K10,Tabela2579111315171921[VALOR])</f>
        <v>200</v>
      </c>
    </row>
    <row r="11" spans="1:12" ht="16.5" thickTop="1" thickBot="1" x14ac:dyDescent="0.3">
      <c r="A11" s="16">
        <v>42808</v>
      </c>
      <c r="B11" t="s">
        <v>26</v>
      </c>
      <c r="C11" t="s">
        <v>47</v>
      </c>
      <c r="D11" s="11">
        <v>63</v>
      </c>
      <c r="F11" s="16"/>
      <c r="I11" s="11"/>
      <c r="K11" s="7" t="s">
        <v>15</v>
      </c>
      <c r="L11" s="15">
        <f>SUMIF(Tabela2579111315171921[CATEGORIA],K11,Tabela2579111315171921[VALOR])</f>
        <v>0</v>
      </c>
    </row>
    <row r="12" spans="1:12" ht="16.5" thickTop="1" thickBot="1" x14ac:dyDescent="0.3">
      <c r="A12" s="16"/>
      <c r="D12" s="11"/>
      <c r="F12" s="16"/>
      <c r="I12" s="11"/>
      <c r="K12" s="10" t="s">
        <v>16</v>
      </c>
      <c r="L12" s="15">
        <f>SUMIF(Tabela2579111315171921[CATEGORIA],K12,Tabela2579111315171921[VALOR])</f>
        <v>60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SUMIF(Tabela2579111315171921[CATEGORIA],K13,Tabela2579111315171921[VALOR])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SUMIF(Tabela2579111315171921[CATEGORIA],K14,Tabela2579111315171921[VALOR])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SUMIF(Tabela1468101214161820[CATEGORIA],K17,Tabela1468101214161820[VALOR])</f>
        <v>1423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SUMIF(Tabela1468101214161820[CATEGORIA],K18,Tabela1468101214161820[VALOR])</f>
        <v>45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SUMIF(Tabela1468101214161820[CATEGORIA],K19,Tabela1468101214161820[VALOR])</f>
        <v>63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SUMIF(Tabela1468101214161820[CATEGORIA],K20,Tabela1468101214161820[VALOR])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SUMIF(Tabela1468101214161820[CATEGORIA],K21,Tabela1468101214161820[VALOR])</f>
        <v>359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SUMIF(Tabela1468101214161820[CATEGORIA],K22,Tabela1468101214161820[VALOR])</f>
        <v>602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SUMIF(Tabela1468101214161820[CATEGORIA],K23,Tabela1468101214161820[VALOR])</f>
        <v>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SUMIF(Tabela1468101214161820[CATEGORIA],K24,Tabela1468101214161820[VALOR])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SUMIF(Tabela1468101214161820[CATEGORIA],K25,Tabela1468101214161820[VALOR])</f>
        <v>1063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SUMIF(Tabela1468101214161820[CATEGORIA],K26,Tabela1468101214161820[VALOR])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SUMIF(Tabela1468101214161820[CATEGORIA],K27,Tabela1468101214161820[VALOR])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SUMIF(Tabela1468101214161820[CATEGORIA],K28,Tabela1468101214161820[VALOR])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B3:B102">
      <formula1>$K$17:$K$28</formula1>
    </dataValidation>
    <dataValidation type="list" allowBlank="1" showInputMessage="1" showErrorMessage="1" sqref="G3:G32">
      <formula1>$K$7:$K$14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D13" sqref="D13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3.140625" customWidth="1"/>
    <col min="6" max="6" width="11.28515625" bestFit="1" customWidth="1"/>
    <col min="7" max="7" width="11.28515625" customWidth="1"/>
    <col min="8" max="8" width="17.5703125" customWidth="1"/>
    <col min="9" max="9" width="12.7109375" bestFit="1" customWidth="1"/>
    <col min="11" max="11" width="17.42578125" customWidth="1"/>
    <col min="12" max="12" width="13.425781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5420</v>
      </c>
    </row>
    <row r="3" spans="1:12" x14ac:dyDescent="0.25">
      <c r="A3" s="16">
        <v>42827</v>
      </c>
      <c r="B3" t="s">
        <v>26</v>
      </c>
      <c r="C3" t="s">
        <v>46</v>
      </c>
      <c r="D3" s="11">
        <v>1000</v>
      </c>
      <c r="F3" s="16">
        <v>42827</v>
      </c>
      <c r="G3" t="s">
        <v>16</v>
      </c>
      <c r="H3" t="s">
        <v>49</v>
      </c>
      <c r="I3" s="11">
        <v>520</v>
      </c>
      <c r="K3" s="4" t="s">
        <v>7</v>
      </c>
      <c r="L3" s="13">
        <f>SUM(D3:D102)</f>
        <v>4211</v>
      </c>
    </row>
    <row r="4" spans="1:12" ht="15.75" thickBot="1" x14ac:dyDescent="0.3">
      <c r="A4" s="16">
        <v>42832</v>
      </c>
      <c r="B4" t="s">
        <v>19</v>
      </c>
      <c r="C4" t="s">
        <v>27</v>
      </c>
      <c r="D4" s="11">
        <v>99</v>
      </c>
      <c r="F4" s="16">
        <v>42830</v>
      </c>
      <c r="G4" t="s">
        <v>11</v>
      </c>
      <c r="H4" t="s">
        <v>32</v>
      </c>
      <c r="I4" s="11">
        <v>2500</v>
      </c>
      <c r="K4" s="5" t="s">
        <v>8</v>
      </c>
      <c r="L4" s="14">
        <f>SUM(L2-L3)</f>
        <v>1209</v>
      </c>
    </row>
    <row r="5" spans="1:12" ht="15.75" thickBot="1" x14ac:dyDescent="0.3">
      <c r="A5" s="16">
        <v>42832</v>
      </c>
      <c r="B5" t="s">
        <v>20</v>
      </c>
      <c r="C5" t="s">
        <v>56</v>
      </c>
      <c r="D5" s="11">
        <v>36</v>
      </c>
      <c r="F5" s="16">
        <v>42832</v>
      </c>
      <c r="G5" t="s">
        <v>11</v>
      </c>
      <c r="H5" t="s">
        <v>45</v>
      </c>
      <c r="I5" s="11">
        <v>2200</v>
      </c>
    </row>
    <row r="6" spans="1:12" ht="16.5" thickTop="1" thickBot="1" x14ac:dyDescent="0.3">
      <c r="A6" s="16">
        <v>42832</v>
      </c>
      <c r="B6" t="s">
        <v>21</v>
      </c>
      <c r="C6" t="s">
        <v>12</v>
      </c>
      <c r="D6" s="11">
        <v>800</v>
      </c>
      <c r="F6" s="16">
        <v>42832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42832</v>
      </c>
      <c r="B7" t="s">
        <v>22</v>
      </c>
      <c r="C7" t="s">
        <v>33</v>
      </c>
      <c r="D7" s="11">
        <v>99</v>
      </c>
      <c r="F7" s="16"/>
      <c r="I7" s="11"/>
      <c r="K7" s="10" t="s">
        <v>11</v>
      </c>
      <c r="L7" s="15">
        <f>SUMIF(Tabela25791113151719[CATEGORIA],K7,Tabela25791113151719[VALOR])</f>
        <v>4700</v>
      </c>
    </row>
    <row r="8" spans="1:12" ht="16.5" thickTop="1" thickBot="1" x14ac:dyDescent="0.3">
      <c r="A8" s="16">
        <v>42832</v>
      </c>
      <c r="B8" t="s">
        <v>22</v>
      </c>
      <c r="C8" t="s">
        <v>34</v>
      </c>
      <c r="D8" s="11">
        <v>524</v>
      </c>
      <c r="F8" s="16"/>
      <c r="I8" s="11"/>
      <c r="K8" s="8" t="s">
        <v>12</v>
      </c>
      <c r="L8" s="15">
        <f>SUMIF(Tabela25791113151719[CATEGORIA],K8,Tabela25791113151719[VALOR])</f>
        <v>0</v>
      </c>
    </row>
    <row r="9" spans="1:12" ht="16.5" thickTop="1" thickBot="1" x14ac:dyDescent="0.3">
      <c r="A9" s="16">
        <v>42832</v>
      </c>
      <c r="B9" t="s">
        <v>23</v>
      </c>
      <c r="C9" t="s">
        <v>35</v>
      </c>
      <c r="D9" s="11">
        <v>600</v>
      </c>
      <c r="F9" s="16"/>
      <c r="I9" s="11"/>
      <c r="K9" s="10" t="s">
        <v>13</v>
      </c>
      <c r="L9" s="15">
        <f>SUMIF(Tabela25791113151719[CATEGORIA],K9,Tabela25791113151719[VALOR])</f>
        <v>0</v>
      </c>
    </row>
    <row r="10" spans="1:12" ht="16.5" thickTop="1" thickBot="1" x14ac:dyDescent="0.3">
      <c r="A10" s="16">
        <v>42832</v>
      </c>
      <c r="B10" t="s">
        <v>18</v>
      </c>
      <c r="C10" t="s">
        <v>36</v>
      </c>
      <c r="D10" s="11">
        <v>930</v>
      </c>
      <c r="F10" s="16"/>
      <c r="I10" s="11"/>
      <c r="K10" s="8" t="s">
        <v>14</v>
      </c>
      <c r="L10" s="15">
        <f>SUMIF(Tabela25791113151719[CATEGORIA],K10,Tabela25791113151719[VALOR])</f>
        <v>200</v>
      </c>
    </row>
    <row r="11" spans="1:12" ht="16.5" thickTop="1" thickBot="1" x14ac:dyDescent="0.3">
      <c r="A11" s="16">
        <v>42839</v>
      </c>
      <c r="B11" t="s">
        <v>26</v>
      </c>
      <c r="C11" t="s">
        <v>47</v>
      </c>
      <c r="D11" s="11">
        <v>63</v>
      </c>
      <c r="F11" s="16"/>
      <c r="I11" s="11"/>
      <c r="K11" s="7" t="s">
        <v>15</v>
      </c>
      <c r="L11" s="15">
        <f>SUMIF(Tabela25791113151719[CATEGORIA],K11,Tabela25791113151719[VALOR])</f>
        <v>0</v>
      </c>
    </row>
    <row r="12" spans="1:12" ht="16.5" thickTop="1" thickBot="1" x14ac:dyDescent="0.3">
      <c r="A12" s="16">
        <v>42841</v>
      </c>
      <c r="B12" t="s">
        <v>24</v>
      </c>
      <c r="C12" t="s">
        <v>48</v>
      </c>
      <c r="D12" s="11">
        <v>60</v>
      </c>
      <c r="F12" s="16"/>
      <c r="I12" s="11"/>
      <c r="K12" s="10" t="s">
        <v>16</v>
      </c>
      <c r="L12" s="15">
        <f>SUMIF(Tabela25791113151719[CATEGORIA],K12,Tabela25791113151719[VALOR])</f>
        <v>520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SUMIF(Tabela25791113151719[CATEGORIA],K13,Tabela25791113151719[VALOR])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SUMIF(Tabela25791113151719[CATEGORIA],K14,Tabela25791113151719[VALOR])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SUMIF(Tabela14681012141618[CATEGORIA],K17,Tabela14681012141618[VALOR])</f>
        <v>930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SUMIF(Tabela14681012141618[CATEGORIA],K18,Tabela14681012141618[VALOR])</f>
        <v>99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SUMIF(Tabela14681012141618[CATEGORIA],K19,Tabela14681012141618[VALOR])</f>
        <v>36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SUMIF(Tabela14681012141618[CATEGORIA],K20,Tabela14681012141618[VALOR])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SUMIF(Tabela14681012141618[CATEGORIA],K21,Tabela14681012141618[VALOR])</f>
        <v>623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SUMIF(Tabela14681012141618[CATEGORIA],K22,Tabela14681012141618[VALOR])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SUMIF(Tabela14681012141618[CATEGORIA],K23,Tabela14681012141618[VALOR])</f>
        <v>60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SUMIF(Tabela14681012141618[CATEGORIA],K24,Tabela14681012141618[VALOR])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SUMIF(Tabela14681012141618[CATEGORIA],K25,Tabela14681012141618[VALOR])</f>
        <v>1063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SUMIF(Tabela14681012141618[CATEGORIA],K26,Tabela14681012141618[VALOR])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SUMIF(Tabela14681012141618[CATEGORIA],K27,Tabela14681012141618[VALOR])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SUMIF(Tabela14681012141618[CATEGORIA],K28,Tabela14681012141618[VALOR])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G3:G32">
      <formula1>$K$7:$K$14</formula1>
    </dataValidation>
    <dataValidation type="list" allowBlank="1" showInputMessage="1" showErrorMessage="1" sqref="B3:B102">
      <formula1>$K$17:$K$28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C7" sqref="C7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3.42578125" customWidth="1"/>
    <col min="6" max="6" width="11.28515625" bestFit="1" customWidth="1"/>
    <col min="7" max="7" width="11.28515625" customWidth="1"/>
    <col min="8" max="8" width="17.7109375" customWidth="1"/>
    <col min="9" max="9" width="12.7109375" bestFit="1" customWidth="1"/>
    <col min="11" max="11" width="17.42578125" customWidth="1"/>
    <col min="12" max="12" width="13.425781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5520</v>
      </c>
    </row>
    <row r="3" spans="1:12" x14ac:dyDescent="0.25">
      <c r="A3" s="16">
        <v>42857</v>
      </c>
      <c r="B3" t="s">
        <v>26</v>
      </c>
      <c r="C3" t="s">
        <v>46</v>
      </c>
      <c r="D3" s="11">
        <v>1000</v>
      </c>
      <c r="F3" s="16">
        <v>42857</v>
      </c>
      <c r="G3" t="s">
        <v>16</v>
      </c>
      <c r="H3" t="s">
        <v>51</v>
      </c>
      <c r="I3" s="11">
        <v>620</v>
      </c>
      <c r="K3" s="4" t="s">
        <v>7</v>
      </c>
      <c r="L3" s="13">
        <f>SUM(D3:D102)</f>
        <v>4070</v>
      </c>
    </row>
    <row r="4" spans="1:12" ht="15.75" thickBot="1" x14ac:dyDescent="0.3">
      <c r="A4" s="16">
        <v>42862</v>
      </c>
      <c r="B4" t="s">
        <v>19</v>
      </c>
      <c r="C4" t="s">
        <v>27</v>
      </c>
      <c r="D4" s="11">
        <v>50</v>
      </c>
      <c r="F4" s="16">
        <v>42860</v>
      </c>
      <c r="G4" t="s">
        <v>11</v>
      </c>
      <c r="H4" t="s">
        <v>32</v>
      </c>
      <c r="I4" s="11">
        <v>2500</v>
      </c>
      <c r="K4" s="5" t="s">
        <v>8</v>
      </c>
      <c r="L4" s="14">
        <f>SUM(L2-L3)</f>
        <v>1450</v>
      </c>
    </row>
    <row r="5" spans="1:12" ht="15.75" thickBot="1" x14ac:dyDescent="0.3">
      <c r="A5" s="16">
        <v>42862</v>
      </c>
      <c r="B5" t="s">
        <v>20</v>
      </c>
      <c r="C5" t="s">
        <v>28</v>
      </c>
      <c r="D5" s="11">
        <v>8</v>
      </c>
      <c r="F5" s="16">
        <v>42862</v>
      </c>
      <c r="G5" t="s">
        <v>11</v>
      </c>
      <c r="H5" t="s">
        <v>53</v>
      </c>
      <c r="I5" s="11">
        <v>2200</v>
      </c>
    </row>
    <row r="6" spans="1:12" ht="16.5" thickTop="1" thickBot="1" x14ac:dyDescent="0.3">
      <c r="A6" s="16">
        <v>42862</v>
      </c>
      <c r="B6" t="s">
        <v>21</v>
      </c>
      <c r="C6" t="s">
        <v>12</v>
      </c>
      <c r="D6" s="11">
        <v>800</v>
      </c>
      <c r="F6" s="16">
        <v>42862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42862</v>
      </c>
      <c r="B7" t="s">
        <v>22</v>
      </c>
      <c r="C7" t="s">
        <v>33</v>
      </c>
      <c r="D7" s="11">
        <v>77</v>
      </c>
      <c r="F7" s="16"/>
      <c r="I7" s="11"/>
      <c r="K7" s="10" t="s">
        <v>11</v>
      </c>
      <c r="L7" s="15">
        <f>SUMIF(Tabela257911131517[CATEGORIA],K7,Tabela257911131517[VALOR])</f>
        <v>4700</v>
      </c>
    </row>
    <row r="8" spans="1:12" ht="16.5" thickTop="1" thickBot="1" x14ac:dyDescent="0.3">
      <c r="A8" s="16">
        <v>42862</v>
      </c>
      <c r="B8" t="s">
        <v>22</v>
      </c>
      <c r="C8" t="s">
        <v>34</v>
      </c>
      <c r="D8" s="11">
        <v>440</v>
      </c>
      <c r="F8" s="16"/>
      <c r="I8" s="11"/>
      <c r="K8" s="8" t="s">
        <v>12</v>
      </c>
      <c r="L8" s="15">
        <f>SUMIF(Tabela257911131517[CATEGORIA],K8,Tabela257911131517[VALOR])</f>
        <v>0</v>
      </c>
    </row>
    <row r="9" spans="1:12" ht="16.5" thickTop="1" thickBot="1" x14ac:dyDescent="0.3">
      <c r="A9" s="16">
        <v>42862</v>
      </c>
      <c r="B9" t="s">
        <v>23</v>
      </c>
      <c r="C9" t="s">
        <v>35</v>
      </c>
      <c r="D9" s="11">
        <v>600</v>
      </c>
      <c r="F9" s="16"/>
      <c r="I9" s="11"/>
      <c r="K9" s="10" t="s">
        <v>13</v>
      </c>
      <c r="L9" s="15">
        <f>SUMIF(Tabela257911131517[CATEGORIA],K9,Tabela257911131517[VALOR])</f>
        <v>0</v>
      </c>
    </row>
    <row r="10" spans="1:12" ht="16.5" thickTop="1" thickBot="1" x14ac:dyDescent="0.3">
      <c r="A10" s="16">
        <v>42862</v>
      </c>
      <c r="B10" t="s">
        <v>18</v>
      </c>
      <c r="C10" t="s">
        <v>36</v>
      </c>
      <c r="D10" s="11">
        <v>880</v>
      </c>
      <c r="F10" s="16"/>
      <c r="I10" s="11"/>
      <c r="K10" s="8" t="s">
        <v>14</v>
      </c>
      <c r="L10" s="15">
        <f>SUMIF(Tabela257911131517[CATEGORIA],K10,Tabela257911131517[VALOR])</f>
        <v>200</v>
      </c>
    </row>
    <row r="11" spans="1:12" ht="16.5" thickTop="1" thickBot="1" x14ac:dyDescent="0.3">
      <c r="A11" s="16">
        <v>42869</v>
      </c>
      <c r="B11" t="s">
        <v>26</v>
      </c>
      <c r="C11" t="s">
        <v>47</v>
      </c>
      <c r="D11" s="11">
        <v>63</v>
      </c>
      <c r="F11" s="16"/>
      <c r="I11" s="11"/>
      <c r="K11" s="7" t="s">
        <v>15</v>
      </c>
      <c r="L11" s="15">
        <f>SUMIF(Tabela257911131517[CATEGORIA],K11,Tabela257911131517[VALOR])</f>
        <v>0</v>
      </c>
    </row>
    <row r="12" spans="1:12" ht="16.5" thickTop="1" thickBot="1" x14ac:dyDescent="0.3">
      <c r="A12" s="16">
        <v>42869</v>
      </c>
      <c r="B12" t="s">
        <v>24</v>
      </c>
      <c r="C12" t="s">
        <v>50</v>
      </c>
      <c r="D12" s="11">
        <v>152</v>
      </c>
      <c r="F12" s="16"/>
      <c r="I12" s="11"/>
      <c r="K12" s="10" t="s">
        <v>16</v>
      </c>
      <c r="L12" s="15">
        <f>SUMIF(Tabela257911131517[CATEGORIA],K12,Tabela257911131517[VALOR])</f>
        <v>620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SUMIF(Tabela257911131517[CATEGORIA],K13,Tabela257911131517[VALOR])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SUMIF(Tabela257911131517[CATEGORIA],K14,Tabela257911131517[VALOR])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SUMIF(Tabela146810121416[CATEGORIA],K17,Tabela146810121416[VALOR])</f>
        <v>880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SUMIF(Tabela146810121416[CATEGORIA],K18,Tabela146810121416[VALOR])</f>
        <v>50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SUMIF(Tabela146810121416[CATEGORIA],K19,Tabela146810121416[VALOR])</f>
        <v>8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SUMIF(Tabela146810121416[CATEGORIA],K20,Tabela146810121416[VALOR])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SUMIF(Tabela146810121416[CATEGORIA],K21,Tabela146810121416[VALOR])</f>
        <v>517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SUMIF(Tabela146810121416[CATEGORIA],K22,Tabela146810121416[VALOR])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SUMIF(Tabela146810121416[CATEGORIA],K23,Tabela146810121416[VALOR])</f>
        <v>152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SUMIF(Tabela146810121416[CATEGORIA],K24,Tabela146810121416[VALOR])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SUMIF(Tabela146810121416[CATEGORIA],K25,Tabela146810121416[VALOR])</f>
        <v>1063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SUMIF(Tabela146810121416[CATEGORIA],K26,Tabela146810121416[VALOR])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SUMIF(Tabela146810121416[CATEGORIA],K27,Tabela146810121416[VALOR])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SUMIF(Tabela146810121416[CATEGORIA],K28,Tabela146810121416[VALOR])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B3:B102">
      <formula1>$K$17:$K$28</formula1>
    </dataValidation>
    <dataValidation type="list" allowBlank="1" showInputMessage="1" showErrorMessage="1" sqref="G3:G32">
      <formula1>$K$7:$K$14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C6" sqref="C6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2.7109375" customWidth="1"/>
    <col min="6" max="6" width="11.28515625" bestFit="1" customWidth="1"/>
    <col min="7" max="7" width="11.28515625" customWidth="1"/>
    <col min="8" max="8" width="13.85546875" customWidth="1"/>
    <col min="9" max="9" width="12.7109375" bestFit="1" customWidth="1"/>
    <col min="11" max="11" width="17.42578125" customWidth="1"/>
    <col min="12" max="12" width="13.425781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6325</v>
      </c>
    </row>
    <row r="3" spans="1:12" x14ac:dyDescent="0.25">
      <c r="A3" s="16">
        <v>42888</v>
      </c>
      <c r="B3" t="s">
        <v>26</v>
      </c>
      <c r="C3" t="s">
        <v>46</v>
      </c>
      <c r="D3" s="11">
        <v>1000</v>
      </c>
      <c r="F3" s="16">
        <v>42888</v>
      </c>
      <c r="G3" t="s">
        <v>16</v>
      </c>
      <c r="H3" t="s">
        <v>55</v>
      </c>
      <c r="I3" s="11">
        <v>1425</v>
      </c>
      <c r="K3" s="4" t="s">
        <v>7</v>
      </c>
      <c r="L3" s="13">
        <f>SUM(D3:D102)</f>
        <v>3804</v>
      </c>
    </row>
    <row r="4" spans="1:12" ht="15.75" thickBot="1" x14ac:dyDescent="0.3">
      <c r="A4" s="16">
        <v>42893</v>
      </c>
      <c r="B4" t="s">
        <v>19</v>
      </c>
      <c r="C4" t="s">
        <v>27</v>
      </c>
      <c r="D4" s="11">
        <v>50</v>
      </c>
      <c r="F4" s="16">
        <v>42893</v>
      </c>
      <c r="G4" t="s">
        <v>11</v>
      </c>
      <c r="H4" t="s">
        <v>52</v>
      </c>
      <c r="I4" s="11">
        <v>2200</v>
      </c>
      <c r="K4" s="5" t="s">
        <v>8</v>
      </c>
      <c r="L4" s="14">
        <f>SUM(L2-L3)</f>
        <v>2521</v>
      </c>
    </row>
    <row r="5" spans="1:12" ht="15.75" thickBot="1" x14ac:dyDescent="0.3">
      <c r="A5" s="16">
        <v>42893</v>
      </c>
      <c r="B5" t="s">
        <v>20</v>
      </c>
      <c r="C5" t="s">
        <v>28</v>
      </c>
      <c r="D5" s="11">
        <v>60</v>
      </c>
      <c r="F5" s="16">
        <v>42893</v>
      </c>
      <c r="G5" t="s">
        <v>14</v>
      </c>
      <c r="H5" t="s">
        <v>30</v>
      </c>
      <c r="I5" s="11">
        <v>200</v>
      </c>
    </row>
    <row r="6" spans="1:12" ht="16.5" thickTop="1" thickBot="1" x14ac:dyDescent="0.3">
      <c r="A6" s="16">
        <v>42893</v>
      </c>
      <c r="B6" t="s">
        <v>21</v>
      </c>
      <c r="C6" t="s">
        <v>12</v>
      </c>
      <c r="D6" s="11">
        <v>800</v>
      </c>
      <c r="F6" s="16">
        <v>42891</v>
      </c>
      <c r="G6" t="s">
        <v>11</v>
      </c>
      <c r="H6" t="s">
        <v>32</v>
      </c>
      <c r="I6" s="11">
        <v>2500</v>
      </c>
      <c r="K6" s="7" t="s">
        <v>9</v>
      </c>
      <c r="L6" s="6" t="s">
        <v>10</v>
      </c>
    </row>
    <row r="7" spans="1:12" ht="16.5" thickTop="1" thickBot="1" x14ac:dyDescent="0.3">
      <c r="A7" s="16">
        <v>42893</v>
      </c>
      <c r="B7" t="s">
        <v>22</v>
      </c>
      <c r="C7" t="s">
        <v>33</v>
      </c>
      <c r="D7" s="11">
        <v>65</v>
      </c>
      <c r="F7" s="16"/>
      <c r="I7" s="11"/>
      <c r="K7" s="10" t="s">
        <v>11</v>
      </c>
      <c r="L7" s="15">
        <f>SUMIF(Tabela2579111315[CATEGORIA],K7,Tabela2579111315[VALOR])</f>
        <v>4700</v>
      </c>
    </row>
    <row r="8" spans="1:12" ht="16.5" thickTop="1" thickBot="1" x14ac:dyDescent="0.3">
      <c r="A8" s="16">
        <v>42893</v>
      </c>
      <c r="B8" t="s">
        <v>22</v>
      </c>
      <c r="C8" t="s">
        <v>34</v>
      </c>
      <c r="D8" s="11">
        <v>222</v>
      </c>
      <c r="F8" s="16"/>
      <c r="I8" s="11"/>
      <c r="K8" s="8" t="s">
        <v>12</v>
      </c>
      <c r="L8" s="15">
        <f>SUMIF(Tabela2579111315[CATEGORIA],K8,Tabela2579111315[VALOR])</f>
        <v>0</v>
      </c>
    </row>
    <row r="9" spans="1:12" ht="16.5" thickTop="1" thickBot="1" x14ac:dyDescent="0.3">
      <c r="A9" s="16">
        <v>42893</v>
      </c>
      <c r="B9" t="s">
        <v>23</v>
      </c>
      <c r="C9" t="s">
        <v>35</v>
      </c>
      <c r="D9" s="11">
        <v>600</v>
      </c>
      <c r="F9" s="16"/>
      <c r="I9" s="11"/>
      <c r="K9" s="10" t="s">
        <v>13</v>
      </c>
      <c r="L9" s="15">
        <f>SUMIF(Tabela2579111315[CATEGORIA],K9,Tabela2579111315[VALOR])</f>
        <v>0</v>
      </c>
    </row>
    <row r="10" spans="1:12" ht="16.5" thickTop="1" thickBot="1" x14ac:dyDescent="0.3">
      <c r="A10" s="16">
        <v>42893</v>
      </c>
      <c r="B10" t="s">
        <v>18</v>
      </c>
      <c r="C10" t="s">
        <v>36</v>
      </c>
      <c r="D10" s="11">
        <v>694</v>
      </c>
      <c r="F10" s="16"/>
      <c r="I10" s="11"/>
      <c r="K10" s="8" t="s">
        <v>14</v>
      </c>
      <c r="L10" s="15">
        <f>SUMIF(Tabela2579111315[CATEGORIA],K10,Tabela2579111315[VALOR])</f>
        <v>200</v>
      </c>
    </row>
    <row r="11" spans="1:12" ht="16.5" thickTop="1" thickBot="1" x14ac:dyDescent="0.3">
      <c r="A11" s="16">
        <v>42900</v>
      </c>
      <c r="B11" t="s">
        <v>26</v>
      </c>
      <c r="C11" t="s">
        <v>47</v>
      </c>
      <c r="D11" s="11">
        <v>63</v>
      </c>
      <c r="F11" s="16"/>
      <c r="I11" s="11"/>
      <c r="K11" s="7" t="s">
        <v>15</v>
      </c>
      <c r="L11" s="15">
        <f>SUMIF(Tabela2579111315[CATEGORIA],K11,Tabela2579111315[VALOR])</f>
        <v>0</v>
      </c>
    </row>
    <row r="12" spans="1:12" ht="16.5" thickTop="1" thickBot="1" x14ac:dyDescent="0.3">
      <c r="A12" s="16">
        <v>42910</v>
      </c>
      <c r="B12" t="s">
        <v>16</v>
      </c>
      <c r="C12" t="s">
        <v>54</v>
      </c>
      <c r="D12" s="11">
        <v>250</v>
      </c>
      <c r="F12" s="16"/>
      <c r="I12" s="11"/>
      <c r="K12" s="10" t="s">
        <v>16</v>
      </c>
      <c r="L12" s="15">
        <f>SUMIF(Tabela2579111315[CATEGORIA],K12,Tabela2579111315[VALOR])</f>
        <v>1425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SUMIF(Tabela2579111315[CATEGORIA],K13,Tabela2579111315[VALOR])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SUMIF(Tabela2579111315[CATEGORIA],K14,Tabela2579111315[VALOR])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SUMIF(Tabela1468101214[CATEGORIA],K17,Tabela1468101214[VALOR])</f>
        <v>694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SUMIF(Tabela1468101214[CATEGORIA],K18,Tabela1468101214[VALOR])</f>
        <v>50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SUMIF(Tabela1468101214[CATEGORIA],K19,Tabela1468101214[VALOR])</f>
        <v>60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SUMIF(Tabela1468101214[CATEGORIA],K20,Tabela1468101214[VALOR])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SUMIF(Tabela1468101214[CATEGORIA],K21,Tabela1468101214[VALOR])</f>
        <v>287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SUMIF(Tabela1468101214[CATEGORIA],K22,Tabela1468101214[VALOR])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SUMIF(Tabela1468101214[CATEGORIA],K23,Tabela1468101214[VALOR])</f>
        <v>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SUMIF(Tabela1468101214[CATEGORIA],K24,Tabela1468101214[VALOR])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SUMIF(Tabela1468101214[CATEGORIA],K25,Tabela1468101214[VALOR])</f>
        <v>1063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SUMIF(Tabela1468101214[CATEGORIA],K26,Tabela1468101214[VALOR])</f>
        <v>250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SUMIF(Tabela1468101214[CATEGORIA],K27,Tabela1468101214[VALOR])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SUMIF(Tabela1468101214[CATEGORIA],K28,Tabela1468101214[VALOR])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G3:G32">
      <formula1>$K$7:$K$14</formula1>
    </dataValidation>
    <dataValidation type="list" allowBlank="1" showInputMessage="1" showErrorMessage="1" sqref="B3:B102">
      <formula1>$K$17:$K$28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0.7109375" bestFit="1" customWidth="1"/>
    <col min="6" max="6" width="11.28515625" bestFit="1" customWidth="1"/>
    <col min="7" max="7" width="11.28515625" customWidth="1"/>
    <col min="8" max="8" width="13.85546875" customWidth="1"/>
    <col min="9" max="9" width="12.7109375" bestFit="1" customWidth="1"/>
    <col min="11" max="11" width="17.42578125" customWidth="1"/>
    <col min="12" max="12" width="13.425781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5100</v>
      </c>
    </row>
    <row r="3" spans="1:12" x14ac:dyDescent="0.25">
      <c r="A3" s="16">
        <v>42917</v>
      </c>
      <c r="B3" t="s">
        <v>25</v>
      </c>
      <c r="C3" t="s">
        <v>58</v>
      </c>
      <c r="D3" s="11">
        <v>899</v>
      </c>
      <c r="F3" s="16">
        <v>42918</v>
      </c>
      <c r="G3" t="s">
        <v>16</v>
      </c>
      <c r="H3" t="s">
        <v>31</v>
      </c>
      <c r="I3" s="11">
        <v>100</v>
      </c>
      <c r="K3" s="4" t="s">
        <v>7</v>
      </c>
      <c r="L3" s="13">
        <f>SUM(D3:D102)</f>
        <v>4288</v>
      </c>
    </row>
    <row r="4" spans="1:12" ht="15.75" thickBot="1" x14ac:dyDescent="0.3">
      <c r="A4" s="16">
        <v>42923</v>
      </c>
      <c r="B4" t="s">
        <v>19</v>
      </c>
      <c r="C4" t="s">
        <v>27</v>
      </c>
      <c r="D4" s="11">
        <v>99</v>
      </c>
      <c r="F4" s="16">
        <v>42921</v>
      </c>
      <c r="G4" t="s">
        <v>11</v>
      </c>
      <c r="H4" t="s">
        <v>32</v>
      </c>
      <c r="I4" s="11">
        <v>2500</v>
      </c>
      <c r="K4" s="5" t="s">
        <v>8</v>
      </c>
      <c r="L4" s="14">
        <f>SUM(L2-L3)</f>
        <v>812</v>
      </c>
    </row>
    <row r="5" spans="1:12" ht="15.75" thickBot="1" x14ac:dyDescent="0.3">
      <c r="A5" s="16">
        <v>42923</v>
      </c>
      <c r="B5" t="s">
        <v>20</v>
      </c>
      <c r="C5" t="s">
        <v>56</v>
      </c>
      <c r="D5" s="11">
        <v>30</v>
      </c>
      <c r="F5" s="16">
        <v>42923</v>
      </c>
      <c r="G5" t="s">
        <v>11</v>
      </c>
      <c r="H5" t="s">
        <v>76</v>
      </c>
      <c r="I5" s="11">
        <v>2300</v>
      </c>
    </row>
    <row r="6" spans="1:12" ht="16.5" thickTop="1" thickBot="1" x14ac:dyDescent="0.3">
      <c r="A6" s="16">
        <v>42923</v>
      </c>
      <c r="B6" t="s">
        <v>21</v>
      </c>
      <c r="C6" t="s">
        <v>12</v>
      </c>
      <c r="D6" s="11">
        <v>800</v>
      </c>
      <c r="F6" s="16">
        <v>42923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42923</v>
      </c>
      <c r="B7" t="s">
        <v>22</v>
      </c>
      <c r="C7" t="s">
        <v>33</v>
      </c>
      <c r="D7" s="11">
        <v>250</v>
      </c>
      <c r="F7" s="16"/>
      <c r="I7" s="11"/>
      <c r="K7" s="10" t="s">
        <v>11</v>
      </c>
      <c r="L7" s="15">
        <f>SUMIF(Tabela25791113[CATEGORIA],K7,Tabela25791113[VALOR])</f>
        <v>4800</v>
      </c>
    </row>
    <row r="8" spans="1:12" ht="16.5" thickTop="1" thickBot="1" x14ac:dyDescent="0.3">
      <c r="A8" s="16">
        <v>42923</v>
      </c>
      <c r="B8" t="s">
        <v>22</v>
      </c>
      <c r="C8" t="s">
        <v>34</v>
      </c>
      <c r="D8" s="11">
        <v>620</v>
      </c>
      <c r="F8" s="16"/>
      <c r="I8" s="11"/>
      <c r="K8" s="8" t="s">
        <v>12</v>
      </c>
      <c r="L8" s="15">
        <f>SUMIF(Tabela25791113[CATEGORIA],K8,Tabela25791113[VALOR])</f>
        <v>0</v>
      </c>
    </row>
    <row r="9" spans="1:12" ht="16.5" thickTop="1" thickBot="1" x14ac:dyDescent="0.3">
      <c r="A9" s="16">
        <v>42923</v>
      </c>
      <c r="B9" t="s">
        <v>23</v>
      </c>
      <c r="C9" t="s">
        <v>35</v>
      </c>
      <c r="D9" s="11">
        <v>600</v>
      </c>
      <c r="F9" s="16"/>
      <c r="I9" s="11"/>
      <c r="K9" s="10" t="s">
        <v>13</v>
      </c>
      <c r="L9" s="15">
        <f>SUMIF(Tabela25791113[CATEGORIA],K9,Tabela25791113[VALOR])</f>
        <v>0</v>
      </c>
    </row>
    <row r="10" spans="1:12" ht="16.5" thickTop="1" thickBot="1" x14ac:dyDescent="0.3">
      <c r="A10" s="16">
        <v>42923</v>
      </c>
      <c r="B10" t="s">
        <v>18</v>
      </c>
      <c r="C10" t="s">
        <v>36</v>
      </c>
      <c r="D10" s="11">
        <v>990</v>
      </c>
      <c r="F10" s="16"/>
      <c r="I10" s="11"/>
      <c r="K10" s="8" t="s">
        <v>14</v>
      </c>
      <c r="L10" s="15">
        <f>SUMIF(Tabela25791113[CATEGORIA],K10,Tabela25791113[VALOR])</f>
        <v>200</v>
      </c>
    </row>
    <row r="11" spans="1:12" ht="16.5" thickTop="1" thickBot="1" x14ac:dyDescent="0.3">
      <c r="A11" s="16"/>
      <c r="D11" s="11"/>
      <c r="F11" s="16"/>
      <c r="I11" s="11"/>
      <c r="K11" s="7" t="s">
        <v>15</v>
      </c>
      <c r="L11" s="15">
        <f>SUMIF(Tabela25791113[CATEGORIA],K11,Tabela25791113[VALOR])</f>
        <v>0</v>
      </c>
    </row>
    <row r="12" spans="1:12" ht="16.5" thickTop="1" thickBot="1" x14ac:dyDescent="0.3">
      <c r="A12" s="16"/>
      <c r="D12" s="11"/>
      <c r="F12" s="16"/>
      <c r="I12" s="11"/>
      <c r="K12" s="10" t="s">
        <v>16</v>
      </c>
      <c r="L12" s="15">
        <f>SUMIF(Tabela25791113[CATEGORIA],K12,Tabela25791113[VALOR])</f>
        <v>100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SUMIF(Tabela25791113[CATEGORIA],K13,Tabela25791113[VALOR])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SUMIF(Tabela25791113[CATEGORIA],K14,Tabela25791113[VALOR])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SUMIF(Tabela14681012[CATEGORIA],K17,Tabela14681012[VALOR])</f>
        <v>990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SUMIF(Tabela14681012[CATEGORIA],K18,Tabela14681012[VALOR])</f>
        <v>99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SUMIF(Tabela14681012[CATEGORIA],K19,Tabela14681012[VALOR])</f>
        <v>30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SUMIF(Tabela14681012[CATEGORIA],K20,Tabela14681012[VALOR])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SUMIF(Tabela14681012[CATEGORIA],K21,Tabela14681012[VALOR])</f>
        <v>870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SUMIF(Tabela14681012[CATEGORIA],K22,Tabela14681012[VALOR])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SUMIF(Tabela14681012[CATEGORIA],K23,Tabela14681012[VALOR])</f>
        <v>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SUMIF(Tabela14681012[CATEGORIA],K24,Tabela14681012[VALOR])</f>
        <v>899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SUMIF(Tabela14681012[CATEGORIA],K25,Tabela14681012[VALOR])</f>
        <v>0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SUMIF(Tabela14681012[CATEGORIA],K26,Tabela14681012[VALOR])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SUMIF(Tabela14681012[CATEGORIA],K27,Tabela14681012[VALOR])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SUMIF(Tabela14681012[CATEGORIA],K28,Tabela14681012[VALOR])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B3:B102">
      <formula1>$K$17:$K$28</formula1>
    </dataValidation>
    <dataValidation type="list" allowBlank="1" showInputMessage="1" showErrorMessage="1" sqref="G3:G32">
      <formula1>$K$7:$K$14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30" zoomScaleNormal="130"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13.28515625" customWidth="1"/>
    <col min="3" max="3" width="21.42578125" customWidth="1"/>
    <col min="4" max="4" width="13.7109375" customWidth="1"/>
    <col min="6" max="6" width="11.28515625" bestFit="1" customWidth="1"/>
    <col min="7" max="7" width="11.28515625" customWidth="1"/>
    <col min="8" max="8" width="13.85546875" customWidth="1"/>
    <col min="9" max="9" width="12.7109375" bestFit="1" customWidth="1"/>
    <col min="11" max="11" width="17.42578125" customWidth="1"/>
    <col min="12" max="12" width="15.140625" customWidth="1"/>
  </cols>
  <sheetData>
    <row r="1" spans="1:12" ht="15.75" thickBot="1" x14ac:dyDescent="0.3">
      <c r="A1" s="24" t="s">
        <v>4</v>
      </c>
      <c r="B1" s="24"/>
      <c r="C1" s="24"/>
      <c r="D1" s="24"/>
      <c r="F1" s="25" t="s">
        <v>5</v>
      </c>
      <c r="G1" s="25"/>
      <c r="H1" s="25"/>
      <c r="I1" s="2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3" t="s">
        <v>6</v>
      </c>
      <c r="L2" s="12">
        <f>SUM(I3:I32)</f>
        <v>5000</v>
      </c>
    </row>
    <row r="3" spans="1:12" x14ac:dyDescent="0.25">
      <c r="A3" s="16">
        <v>42954</v>
      </c>
      <c r="B3" t="s">
        <v>19</v>
      </c>
      <c r="C3" t="s">
        <v>27</v>
      </c>
      <c r="D3" s="11">
        <v>50</v>
      </c>
      <c r="F3" s="16">
        <v>42949</v>
      </c>
      <c r="G3" t="s">
        <v>16</v>
      </c>
      <c r="H3" t="s">
        <v>31</v>
      </c>
      <c r="I3" s="11">
        <v>100</v>
      </c>
      <c r="K3" s="4" t="s">
        <v>7</v>
      </c>
      <c r="L3" s="13">
        <f>SUM(D3:D102)</f>
        <v>14118</v>
      </c>
    </row>
    <row r="4" spans="1:12" ht="15.75" thickBot="1" x14ac:dyDescent="0.3">
      <c r="A4" s="16">
        <v>42954</v>
      </c>
      <c r="B4" t="s">
        <v>20</v>
      </c>
      <c r="C4" t="s">
        <v>28</v>
      </c>
      <c r="D4" s="11">
        <v>8</v>
      </c>
      <c r="F4" s="16">
        <v>42952</v>
      </c>
      <c r="G4" t="s">
        <v>11</v>
      </c>
      <c r="H4" t="s">
        <v>32</v>
      </c>
      <c r="I4" s="11">
        <v>2500</v>
      </c>
      <c r="K4" s="5" t="s">
        <v>8</v>
      </c>
      <c r="L4" s="14">
        <f>SUM(L2-L3)</f>
        <v>-9118</v>
      </c>
    </row>
    <row r="5" spans="1:12" ht="15.75" thickBot="1" x14ac:dyDescent="0.3">
      <c r="A5" s="16">
        <v>42954</v>
      </c>
      <c r="B5" t="s">
        <v>21</v>
      </c>
      <c r="C5" t="s">
        <v>12</v>
      </c>
      <c r="D5" s="11">
        <v>800</v>
      </c>
      <c r="F5" s="16">
        <v>42954</v>
      </c>
      <c r="G5" t="s">
        <v>11</v>
      </c>
      <c r="H5" t="s">
        <v>29</v>
      </c>
      <c r="I5" s="11">
        <v>2200</v>
      </c>
    </row>
    <row r="6" spans="1:12" ht="16.5" thickTop="1" thickBot="1" x14ac:dyDescent="0.3">
      <c r="A6" s="16">
        <v>42954</v>
      </c>
      <c r="B6" t="s">
        <v>22</v>
      </c>
      <c r="C6" t="s">
        <v>33</v>
      </c>
      <c r="D6" s="11">
        <v>70</v>
      </c>
      <c r="F6" s="16">
        <v>42954</v>
      </c>
      <c r="G6" t="s">
        <v>14</v>
      </c>
      <c r="H6" t="s">
        <v>30</v>
      </c>
      <c r="I6" s="11">
        <v>200</v>
      </c>
      <c r="K6" s="7" t="s">
        <v>9</v>
      </c>
      <c r="L6" s="6" t="s">
        <v>10</v>
      </c>
    </row>
    <row r="7" spans="1:12" ht="16.5" thickTop="1" thickBot="1" x14ac:dyDescent="0.3">
      <c r="A7" s="16">
        <v>42954</v>
      </c>
      <c r="B7" t="s">
        <v>22</v>
      </c>
      <c r="C7" t="s">
        <v>34</v>
      </c>
      <c r="D7" s="11">
        <v>120</v>
      </c>
      <c r="F7" s="16"/>
      <c r="I7" s="11"/>
      <c r="K7" s="10" t="s">
        <v>11</v>
      </c>
      <c r="L7" s="15">
        <f>SUMIF(Tabela257911[CATEGORIA],K7,Tabela257911[VALOR])</f>
        <v>4700</v>
      </c>
    </row>
    <row r="8" spans="1:12" ht="16.5" thickTop="1" thickBot="1" x14ac:dyDescent="0.3">
      <c r="A8" s="16">
        <v>42954</v>
      </c>
      <c r="B8" t="s">
        <v>23</v>
      </c>
      <c r="C8" t="s">
        <v>35</v>
      </c>
      <c r="D8" s="11">
        <v>600</v>
      </c>
      <c r="F8" s="16"/>
      <c r="I8" s="11"/>
      <c r="K8" s="8" t="s">
        <v>12</v>
      </c>
      <c r="L8" s="15">
        <f>SUMIF(Tabela257911[CATEGORIA],K8,Tabela257911[VALOR])</f>
        <v>0</v>
      </c>
    </row>
    <row r="9" spans="1:12" ht="16.5" thickTop="1" thickBot="1" x14ac:dyDescent="0.3">
      <c r="A9" s="16">
        <v>42954</v>
      </c>
      <c r="B9" t="s">
        <v>18</v>
      </c>
      <c r="C9" t="s">
        <v>36</v>
      </c>
      <c r="D9" s="11">
        <v>500</v>
      </c>
      <c r="F9" s="16"/>
      <c r="I9" s="11"/>
      <c r="K9" s="10" t="s">
        <v>13</v>
      </c>
      <c r="L9" s="15">
        <f>SUMIF(Tabela257911[CATEGORIA],K9,Tabela257911[VALOR])</f>
        <v>0</v>
      </c>
    </row>
    <row r="10" spans="1:12" ht="16.5" thickTop="1" thickBot="1" x14ac:dyDescent="0.3">
      <c r="A10" s="16">
        <v>42960</v>
      </c>
      <c r="B10" t="s">
        <v>24</v>
      </c>
      <c r="C10" t="s">
        <v>59</v>
      </c>
      <c r="D10" s="11">
        <v>420</v>
      </c>
      <c r="F10" s="16"/>
      <c r="I10" s="11"/>
      <c r="K10" s="8" t="s">
        <v>14</v>
      </c>
      <c r="L10" s="15">
        <f>SUMIF(Tabela257911[CATEGORIA],K10,Tabela257911[VALOR])</f>
        <v>200</v>
      </c>
    </row>
    <row r="11" spans="1:12" ht="16.5" thickTop="1" thickBot="1" x14ac:dyDescent="0.3">
      <c r="A11" s="16">
        <v>42967</v>
      </c>
      <c r="B11" t="s">
        <v>24</v>
      </c>
      <c r="C11" t="s">
        <v>61</v>
      </c>
      <c r="D11" s="11">
        <v>11550</v>
      </c>
      <c r="F11" s="16"/>
      <c r="I11" s="11"/>
      <c r="K11" s="7" t="s">
        <v>15</v>
      </c>
      <c r="L11" s="15">
        <f>SUMIF(Tabela257911[CATEGORIA],K11,Tabela257911[VALOR])</f>
        <v>0</v>
      </c>
    </row>
    <row r="12" spans="1:12" ht="16.5" thickTop="1" thickBot="1" x14ac:dyDescent="0.3">
      <c r="A12" s="16"/>
      <c r="D12" s="11"/>
      <c r="F12" s="16"/>
      <c r="I12" s="11"/>
      <c r="K12" s="10" t="s">
        <v>16</v>
      </c>
      <c r="L12" s="15">
        <f>SUMIF(Tabela257911[CATEGORIA],K12,Tabela257911[VALOR])</f>
        <v>100</v>
      </c>
    </row>
    <row r="13" spans="1:12" ht="16.5" thickTop="1" thickBot="1" x14ac:dyDescent="0.3">
      <c r="A13" s="16"/>
      <c r="D13" s="11"/>
      <c r="F13" s="16"/>
      <c r="I13" s="11"/>
      <c r="K13" s="9"/>
      <c r="L13" s="15">
        <f>SUMIF(Tabela257911[CATEGORIA],K13,Tabela257911[VALOR])</f>
        <v>0</v>
      </c>
    </row>
    <row r="14" spans="1:12" ht="16.5" thickTop="1" thickBot="1" x14ac:dyDescent="0.3">
      <c r="A14" s="16"/>
      <c r="D14" s="11"/>
      <c r="F14" s="16"/>
      <c r="I14" s="11"/>
      <c r="K14" s="9"/>
      <c r="L14" s="15">
        <f>SUMIF(Tabela257911[CATEGORIA],K14,Tabela257911[VALOR])</f>
        <v>0</v>
      </c>
    </row>
    <row r="15" spans="1:12" ht="16.5" thickTop="1" thickBot="1" x14ac:dyDescent="0.3">
      <c r="A15" s="16"/>
      <c r="D15" s="11"/>
      <c r="F15" s="16"/>
      <c r="I15" s="11"/>
    </row>
    <row r="16" spans="1:12" ht="16.5" thickTop="1" thickBot="1" x14ac:dyDescent="0.3">
      <c r="A16" s="16"/>
      <c r="D16" s="11"/>
      <c r="F16" s="16"/>
      <c r="I16" s="11"/>
      <c r="K16" s="7" t="s">
        <v>17</v>
      </c>
      <c r="L16" s="6" t="s">
        <v>10</v>
      </c>
    </row>
    <row r="17" spans="1:12" ht="16.5" thickTop="1" thickBot="1" x14ac:dyDescent="0.3">
      <c r="A17" s="16"/>
      <c r="D17" s="11"/>
      <c r="F17" s="16"/>
      <c r="I17" s="11"/>
      <c r="K17" s="10" t="s">
        <v>18</v>
      </c>
      <c r="L17" s="15">
        <f>SUMIF(Tabela146810[CATEGORIA],K17,Tabela146810[VALOR])</f>
        <v>500</v>
      </c>
    </row>
    <row r="18" spans="1:12" ht="16.5" thickTop="1" thickBot="1" x14ac:dyDescent="0.3">
      <c r="A18" s="16"/>
      <c r="D18" s="11"/>
      <c r="F18" s="16"/>
      <c r="I18" s="11"/>
      <c r="K18" s="9" t="s">
        <v>19</v>
      </c>
      <c r="L18" s="15">
        <f>SUMIF(Tabela146810[CATEGORIA],K18,Tabela146810[VALOR])</f>
        <v>50</v>
      </c>
    </row>
    <row r="19" spans="1:12" ht="16.5" thickTop="1" thickBot="1" x14ac:dyDescent="0.3">
      <c r="A19" s="16"/>
      <c r="D19" s="11"/>
      <c r="F19" s="16"/>
      <c r="I19" s="11"/>
      <c r="K19" s="10" t="s">
        <v>20</v>
      </c>
      <c r="L19" s="15">
        <f>SUMIF(Tabela146810[CATEGORIA],K19,Tabela146810[VALOR])</f>
        <v>8</v>
      </c>
    </row>
    <row r="20" spans="1:12" ht="16.5" thickTop="1" thickBot="1" x14ac:dyDescent="0.3">
      <c r="A20" s="16"/>
      <c r="D20" s="11"/>
      <c r="F20" s="16"/>
      <c r="I20" s="11"/>
      <c r="K20" s="9" t="s">
        <v>21</v>
      </c>
      <c r="L20" s="15">
        <f>SUMIF(Tabela146810[CATEGORIA],K20,Tabela146810[VALOR])</f>
        <v>800</v>
      </c>
    </row>
    <row r="21" spans="1:12" ht="16.5" thickTop="1" thickBot="1" x14ac:dyDescent="0.3">
      <c r="A21" s="16"/>
      <c r="D21" s="11"/>
      <c r="F21" s="16"/>
      <c r="I21" s="11"/>
      <c r="K21" s="7" t="s">
        <v>22</v>
      </c>
      <c r="L21" s="15">
        <f>SUMIF(Tabela146810[CATEGORIA],K21,Tabela146810[VALOR])</f>
        <v>190</v>
      </c>
    </row>
    <row r="22" spans="1:12" ht="16.5" thickTop="1" thickBot="1" x14ac:dyDescent="0.3">
      <c r="A22" s="16"/>
      <c r="D22" s="11"/>
      <c r="F22" s="16"/>
      <c r="I22" s="11"/>
      <c r="K22" s="10" t="s">
        <v>23</v>
      </c>
      <c r="L22" s="15">
        <f>SUMIF(Tabela146810[CATEGORIA],K22,Tabela146810[VALOR])</f>
        <v>600</v>
      </c>
    </row>
    <row r="23" spans="1:12" ht="16.5" thickTop="1" thickBot="1" x14ac:dyDescent="0.3">
      <c r="A23" s="16"/>
      <c r="D23" s="11"/>
      <c r="F23" s="16"/>
      <c r="I23" s="11"/>
      <c r="K23" s="9" t="s">
        <v>24</v>
      </c>
      <c r="L23" s="15">
        <f>SUMIF(Tabela146810[CATEGORIA],K23,Tabela146810[VALOR])</f>
        <v>11970</v>
      </c>
    </row>
    <row r="24" spans="1:12" ht="16.5" thickTop="1" thickBot="1" x14ac:dyDescent="0.3">
      <c r="A24" s="16"/>
      <c r="D24" s="11"/>
      <c r="F24" s="16"/>
      <c r="I24" s="11"/>
      <c r="K24" s="8" t="s">
        <v>25</v>
      </c>
      <c r="L24" s="15">
        <f>SUMIF(Tabela146810[CATEGORIA],K24,Tabela146810[VALOR])</f>
        <v>0</v>
      </c>
    </row>
    <row r="25" spans="1:12" ht="16.5" thickTop="1" thickBot="1" x14ac:dyDescent="0.3">
      <c r="A25" s="16"/>
      <c r="D25" s="11"/>
      <c r="F25" s="16"/>
      <c r="I25" s="11"/>
      <c r="K25" s="10" t="s">
        <v>26</v>
      </c>
      <c r="L25" s="15">
        <f>SUMIF(Tabela146810[CATEGORIA],K25,Tabela146810[VALOR])</f>
        <v>0</v>
      </c>
    </row>
    <row r="26" spans="1:12" ht="16.5" thickTop="1" thickBot="1" x14ac:dyDescent="0.3">
      <c r="A26" s="16"/>
      <c r="D26" s="11"/>
      <c r="F26" s="16"/>
      <c r="I26" s="11"/>
      <c r="K26" s="8" t="s">
        <v>16</v>
      </c>
      <c r="L26" s="15">
        <f>SUMIF(Tabela146810[CATEGORIA],K26,Tabela146810[VALOR])</f>
        <v>0</v>
      </c>
    </row>
    <row r="27" spans="1:12" ht="16.5" thickTop="1" thickBot="1" x14ac:dyDescent="0.3">
      <c r="A27" s="16"/>
      <c r="D27" s="11"/>
      <c r="F27" s="16"/>
      <c r="I27" s="11"/>
      <c r="K27" s="10"/>
      <c r="L27" s="15">
        <f>SUMIF(Tabela146810[CATEGORIA],K27,Tabela146810[VALOR])</f>
        <v>0</v>
      </c>
    </row>
    <row r="28" spans="1:12" ht="16.5" thickTop="1" thickBot="1" x14ac:dyDescent="0.3">
      <c r="A28" s="16"/>
      <c r="D28" s="11"/>
      <c r="F28" s="16"/>
      <c r="I28" s="11"/>
      <c r="K28" s="9"/>
      <c r="L28" s="15">
        <f>SUMIF(Tabela146810[CATEGORIA],K28,Tabela146810[VALOR])</f>
        <v>0</v>
      </c>
    </row>
    <row r="29" spans="1:12" ht="15.75" thickTop="1" x14ac:dyDescent="0.25">
      <c r="A29" s="16"/>
      <c r="D29" s="11"/>
      <c r="F29" s="16"/>
      <c r="I29" s="11"/>
    </row>
    <row r="30" spans="1:12" x14ac:dyDescent="0.25">
      <c r="A30" s="16"/>
      <c r="D30" s="11"/>
      <c r="F30" s="16"/>
      <c r="I30" s="11"/>
    </row>
    <row r="31" spans="1:12" x14ac:dyDescent="0.25">
      <c r="A31" s="16"/>
      <c r="D31" s="11"/>
      <c r="F31" s="16"/>
      <c r="I31" s="11"/>
    </row>
    <row r="32" spans="1:12" x14ac:dyDescent="0.25">
      <c r="A32" s="16"/>
      <c r="D32" s="11"/>
      <c r="F32" s="16"/>
      <c r="I32" s="11"/>
    </row>
    <row r="33" spans="1:4" x14ac:dyDescent="0.25">
      <c r="A33" s="16"/>
      <c r="D33" s="11"/>
    </row>
    <row r="34" spans="1:4" x14ac:dyDescent="0.25">
      <c r="A34" s="16"/>
      <c r="D34" s="11"/>
    </row>
    <row r="35" spans="1:4" x14ac:dyDescent="0.25">
      <c r="A35" s="16"/>
      <c r="D35" s="11"/>
    </row>
    <row r="36" spans="1:4" x14ac:dyDescent="0.25">
      <c r="A36" s="16"/>
      <c r="D36" s="11"/>
    </row>
    <row r="37" spans="1:4" x14ac:dyDescent="0.25">
      <c r="A37" s="16"/>
      <c r="D37" s="11"/>
    </row>
    <row r="38" spans="1:4" x14ac:dyDescent="0.25">
      <c r="A38" s="16"/>
      <c r="D38" s="11"/>
    </row>
    <row r="39" spans="1:4" x14ac:dyDescent="0.25">
      <c r="A39" s="16"/>
      <c r="D39" s="11"/>
    </row>
    <row r="40" spans="1:4" x14ac:dyDescent="0.25">
      <c r="A40" s="16"/>
      <c r="D40" s="11"/>
    </row>
    <row r="41" spans="1:4" x14ac:dyDescent="0.25">
      <c r="A41" s="16"/>
      <c r="D41" s="11"/>
    </row>
    <row r="42" spans="1:4" x14ac:dyDescent="0.25">
      <c r="A42" s="16"/>
      <c r="D42" s="11"/>
    </row>
    <row r="43" spans="1:4" x14ac:dyDescent="0.25">
      <c r="A43" s="16"/>
      <c r="D43" s="11"/>
    </row>
    <row r="44" spans="1:4" x14ac:dyDescent="0.25">
      <c r="A44" s="16"/>
      <c r="D44" s="11"/>
    </row>
    <row r="45" spans="1:4" x14ac:dyDescent="0.25">
      <c r="A45" s="16"/>
      <c r="D45" s="11"/>
    </row>
    <row r="46" spans="1:4" x14ac:dyDescent="0.25">
      <c r="A46" s="16"/>
      <c r="D46" s="11"/>
    </row>
    <row r="47" spans="1:4" x14ac:dyDescent="0.25">
      <c r="A47" s="16"/>
      <c r="D47" s="11"/>
    </row>
    <row r="48" spans="1:4" x14ac:dyDescent="0.25">
      <c r="A48" s="16"/>
      <c r="D48" s="11"/>
    </row>
    <row r="49" spans="1:4" x14ac:dyDescent="0.25">
      <c r="A49" s="16"/>
      <c r="D49" s="11"/>
    </row>
    <row r="50" spans="1:4" x14ac:dyDescent="0.25">
      <c r="A50" s="16"/>
      <c r="D50" s="11"/>
    </row>
    <row r="51" spans="1:4" x14ac:dyDescent="0.25">
      <c r="A51" s="16"/>
      <c r="D51" s="11"/>
    </row>
    <row r="52" spans="1:4" x14ac:dyDescent="0.25">
      <c r="A52" s="16"/>
      <c r="D52" s="11"/>
    </row>
    <row r="53" spans="1:4" x14ac:dyDescent="0.25">
      <c r="A53" s="16"/>
      <c r="D53" s="11"/>
    </row>
    <row r="54" spans="1:4" x14ac:dyDescent="0.25">
      <c r="A54" s="16"/>
      <c r="D54" s="11"/>
    </row>
    <row r="55" spans="1:4" x14ac:dyDescent="0.25">
      <c r="A55" s="16"/>
      <c r="D55" s="11"/>
    </row>
    <row r="56" spans="1:4" x14ac:dyDescent="0.25">
      <c r="A56" s="16"/>
      <c r="D56" s="11"/>
    </row>
    <row r="57" spans="1:4" x14ac:dyDescent="0.25">
      <c r="A57" s="16"/>
      <c r="D57" s="11"/>
    </row>
    <row r="58" spans="1:4" x14ac:dyDescent="0.25">
      <c r="A58" s="16"/>
      <c r="D58" s="11"/>
    </row>
    <row r="59" spans="1:4" x14ac:dyDescent="0.25">
      <c r="A59" s="16"/>
      <c r="D59" s="11"/>
    </row>
    <row r="60" spans="1:4" x14ac:dyDescent="0.25">
      <c r="A60" s="16"/>
      <c r="D60" s="11"/>
    </row>
    <row r="61" spans="1:4" x14ac:dyDescent="0.25">
      <c r="A61" s="16"/>
      <c r="D61" s="11"/>
    </row>
    <row r="62" spans="1:4" x14ac:dyDescent="0.25">
      <c r="A62" s="16"/>
      <c r="D62" s="11"/>
    </row>
    <row r="63" spans="1:4" x14ac:dyDescent="0.25">
      <c r="A63" s="16"/>
      <c r="D63" s="11"/>
    </row>
    <row r="64" spans="1:4" x14ac:dyDescent="0.25">
      <c r="A64" s="16"/>
      <c r="D64" s="11"/>
    </row>
    <row r="65" spans="1:4" x14ac:dyDescent="0.25">
      <c r="A65" s="16"/>
      <c r="D65" s="11"/>
    </row>
    <row r="66" spans="1:4" x14ac:dyDescent="0.25">
      <c r="A66" s="16"/>
      <c r="D66" s="11"/>
    </row>
    <row r="67" spans="1:4" x14ac:dyDescent="0.25">
      <c r="A67" s="16"/>
      <c r="D67" s="11"/>
    </row>
    <row r="68" spans="1:4" x14ac:dyDescent="0.25">
      <c r="A68" s="16"/>
      <c r="D68" s="11"/>
    </row>
    <row r="69" spans="1:4" x14ac:dyDescent="0.25">
      <c r="A69" s="16"/>
      <c r="D69" s="11"/>
    </row>
    <row r="70" spans="1:4" x14ac:dyDescent="0.25">
      <c r="A70" s="16"/>
      <c r="D70" s="11"/>
    </row>
    <row r="71" spans="1:4" x14ac:dyDescent="0.25">
      <c r="A71" s="16"/>
      <c r="D71" s="11"/>
    </row>
    <row r="72" spans="1:4" x14ac:dyDescent="0.25">
      <c r="A72" s="16"/>
      <c r="D72" s="11"/>
    </row>
    <row r="73" spans="1:4" x14ac:dyDescent="0.25">
      <c r="A73" s="16"/>
      <c r="D73" s="11"/>
    </row>
    <row r="74" spans="1:4" x14ac:dyDescent="0.25">
      <c r="A74" s="16"/>
      <c r="D74" s="11"/>
    </row>
    <row r="75" spans="1:4" x14ac:dyDescent="0.25">
      <c r="A75" s="16"/>
      <c r="D75" s="11"/>
    </row>
    <row r="76" spans="1:4" x14ac:dyDescent="0.25">
      <c r="A76" s="16"/>
      <c r="D76" s="11"/>
    </row>
    <row r="77" spans="1:4" x14ac:dyDescent="0.25">
      <c r="A77" s="16"/>
      <c r="D77" s="11"/>
    </row>
    <row r="78" spans="1:4" x14ac:dyDescent="0.25">
      <c r="A78" s="16"/>
      <c r="D78" s="11"/>
    </row>
    <row r="79" spans="1:4" x14ac:dyDescent="0.25">
      <c r="A79" s="16"/>
      <c r="D79" s="11"/>
    </row>
    <row r="80" spans="1:4" x14ac:dyDescent="0.25">
      <c r="A80" s="16"/>
      <c r="D80" s="11"/>
    </row>
    <row r="81" spans="1:4" x14ac:dyDescent="0.25">
      <c r="A81" s="16"/>
      <c r="D81" s="11"/>
    </row>
    <row r="82" spans="1:4" x14ac:dyDescent="0.25">
      <c r="A82" s="16"/>
      <c r="D82" s="11"/>
    </row>
    <row r="83" spans="1:4" x14ac:dyDescent="0.25">
      <c r="A83" s="16"/>
      <c r="D83" s="11"/>
    </row>
    <row r="84" spans="1:4" x14ac:dyDescent="0.25">
      <c r="A84" s="16"/>
      <c r="D84" s="11"/>
    </row>
    <row r="85" spans="1:4" x14ac:dyDescent="0.25">
      <c r="A85" s="16"/>
      <c r="D85" s="11"/>
    </row>
    <row r="86" spans="1:4" x14ac:dyDescent="0.25">
      <c r="A86" s="16"/>
      <c r="D86" s="11"/>
    </row>
    <row r="87" spans="1:4" x14ac:dyDescent="0.25">
      <c r="A87" s="16"/>
      <c r="D87" s="11"/>
    </row>
    <row r="88" spans="1:4" x14ac:dyDescent="0.25">
      <c r="A88" s="16"/>
      <c r="D88" s="11"/>
    </row>
    <row r="89" spans="1:4" x14ac:dyDescent="0.25">
      <c r="A89" s="16"/>
      <c r="D89" s="11"/>
    </row>
    <row r="90" spans="1:4" x14ac:dyDescent="0.25">
      <c r="A90" s="16"/>
      <c r="D90" s="11"/>
    </row>
    <row r="91" spans="1:4" x14ac:dyDescent="0.25">
      <c r="A91" s="16"/>
      <c r="D91" s="11"/>
    </row>
    <row r="92" spans="1:4" x14ac:dyDescent="0.25">
      <c r="A92" s="16"/>
      <c r="D92" s="11"/>
    </row>
    <row r="93" spans="1:4" x14ac:dyDescent="0.25">
      <c r="A93" s="16"/>
      <c r="D93" s="11"/>
    </row>
    <row r="94" spans="1:4" x14ac:dyDescent="0.25">
      <c r="A94" s="16"/>
      <c r="D94" s="11"/>
    </row>
    <row r="95" spans="1:4" x14ac:dyDescent="0.25">
      <c r="A95" s="16"/>
      <c r="D95" s="11"/>
    </row>
    <row r="96" spans="1:4" x14ac:dyDescent="0.25">
      <c r="A96" s="16"/>
      <c r="D96" s="11"/>
    </row>
    <row r="97" spans="1:4" x14ac:dyDescent="0.25">
      <c r="A97" s="16"/>
      <c r="D97" s="11"/>
    </row>
    <row r="98" spans="1:4" x14ac:dyDescent="0.25">
      <c r="A98" s="16"/>
      <c r="D98" s="11"/>
    </row>
    <row r="99" spans="1:4" x14ac:dyDescent="0.25">
      <c r="A99" s="16"/>
      <c r="D99" s="11"/>
    </row>
    <row r="100" spans="1:4" x14ac:dyDescent="0.25">
      <c r="A100" s="16"/>
      <c r="D100" s="11"/>
    </row>
    <row r="101" spans="1:4" x14ac:dyDescent="0.25">
      <c r="A101" s="16"/>
      <c r="D101" s="11"/>
    </row>
    <row r="102" spans="1:4" x14ac:dyDescent="0.25">
      <c r="A102" s="16"/>
      <c r="D102" s="11"/>
    </row>
  </sheetData>
  <mergeCells count="2">
    <mergeCell ref="A1:D1"/>
    <mergeCell ref="F1:I1"/>
  </mergeCells>
  <dataValidations count="2">
    <dataValidation type="list" allowBlank="1" showInputMessage="1" showErrorMessage="1" sqref="G3:G32">
      <formula1>$K$7:$K$14</formula1>
    </dataValidation>
    <dataValidation type="list" allowBlank="1" showInputMessage="1" showErrorMessage="1" sqref="B3:B102">
      <formula1>$K$17:$K$28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RESUMO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Oliveira Ropke</dc:creator>
  <cp:lastModifiedBy>Vitor Oliveira Ropke</cp:lastModifiedBy>
  <dcterms:created xsi:type="dcterms:W3CDTF">2017-08-07T16:51:41Z</dcterms:created>
  <dcterms:modified xsi:type="dcterms:W3CDTF">2017-08-14T18:36:05Z</dcterms:modified>
</cp:coreProperties>
</file>