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253c05616cd49/Documentos/"/>
    </mc:Choice>
  </mc:AlternateContent>
  <xr:revisionPtr revIDLastSave="3" documentId="11_56E470748E4E818C6D0DDCBF50BF0550BE264BF0" xr6:coauthVersionLast="47" xr6:coauthVersionMax="47" xr10:uidLastSave="{796E1B61-ADFC-434D-98F5-EE950B8E831E}"/>
  <bookViews>
    <workbookView xWindow="-120" yWindow="-120" windowWidth="20730" windowHeight="11160" activeTab="1" xr2:uid="{00000000-000D-0000-FFFF-FFFF00000000}"/>
  </bookViews>
  <sheets>
    <sheet name="Planilha1" sheetId="1" r:id="rId1"/>
    <sheet name="Planilha2" sheetId="3" r:id="rId2"/>
    <sheet name="Plan1" sheetId="2" r:id="rId3"/>
  </sheets>
  <externalReferences>
    <externalReference r:id="rId4"/>
    <externalReference r:id="rId5"/>
  </externalReferences>
  <definedNames>
    <definedName name="MEDIA_BAIXO">Planilha1!$C$6:$C$20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D19" i="3" a="1"/>
  <c r="D19" i="3" s="1"/>
  <c r="R2" i="3"/>
  <c r="R3" i="3"/>
  <c r="R9" i="3" l="1"/>
  <c r="Q9" i="3"/>
  <c r="P9" i="3"/>
  <c r="O9" i="3"/>
  <c r="N9" i="3"/>
  <c r="M9" i="3"/>
  <c r="L9" i="3"/>
  <c r="K9" i="3"/>
  <c r="J9" i="3"/>
  <c r="H9" i="3"/>
  <c r="G9" i="3"/>
  <c r="F9" i="3"/>
  <c r="E9" i="3"/>
  <c r="D9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D8" i="3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E14" i="3"/>
  <c r="D14" i="3"/>
  <c r="H10" i="3" l="1"/>
  <c r="K10" i="3"/>
  <c r="O10" i="3"/>
  <c r="F10" i="3"/>
  <c r="G10" i="3"/>
  <c r="L10" i="3"/>
  <c r="P10" i="3"/>
  <c r="M10" i="3"/>
  <c r="Q10" i="3"/>
  <c r="E10" i="3"/>
  <c r="J10" i="3"/>
  <c r="N10" i="3"/>
  <c r="R10" i="3"/>
  <c r="M21" i="3"/>
  <c r="J21" i="3"/>
  <c r="D10" i="3"/>
  <c r="D17" i="3"/>
  <c r="N21" i="3"/>
  <c r="R21" i="3"/>
  <c r="G21" i="3"/>
  <c r="K21" i="3"/>
  <c r="O21" i="3"/>
  <c r="F21" i="3"/>
  <c r="D21" i="3"/>
  <c r="H21" i="3"/>
  <c r="L21" i="3"/>
  <c r="P21" i="3"/>
  <c r="E21" i="3"/>
  <c r="I21" i="3"/>
  <c r="I9" i="3" s="1"/>
  <c r="I10" i="3" s="1"/>
  <c r="Q21" i="3"/>
  <c r="D11" i="3"/>
  <c r="D15" i="3"/>
  <c r="D13" i="3"/>
  <c r="D16" i="3"/>
  <c r="D12" i="3"/>
  <c r="R151" i="2" l="1"/>
  <c r="R152" i="2" s="1"/>
  <c r="Q151" i="2"/>
  <c r="P151" i="2"/>
  <c r="O151" i="2"/>
  <c r="O152" i="2" s="1"/>
  <c r="N151" i="2"/>
  <c r="N152" i="2" s="1"/>
  <c r="M151" i="2"/>
  <c r="L151" i="2"/>
  <c r="K151" i="2"/>
  <c r="K152" i="2" s="1"/>
  <c r="J151" i="2"/>
  <c r="J152" i="2" s="1"/>
  <c r="I151" i="2"/>
  <c r="H151" i="2"/>
  <c r="G151" i="2"/>
  <c r="G152" i="2" s="1"/>
  <c r="F151" i="2"/>
  <c r="F152" i="2" s="1"/>
  <c r="E151" i="2"/>
  <c r="D151" i="2"/>
  <c r="R150" i="2"/>
  <c r="Q150" i="2"/>
  <c r="Q152" i="2" s="1"/>
  <c r="P150" i="2"/>
  <c r="O150" i="2"/>
  <c r="N150" i="2"/>
  <c r="M150" i="2"/>
  <c r="M152" i="2" s="1"/>
  <c r="L150" i="2"/>
  <c r="K150" i="2"/>
  <c r="J150" i="2"/>
  <c r="I150" i="2"/>
  <c r="I152" i="2" s="1"/>
  <c r="H150" i="2"/>
  <c r="G150" i="2"/>
  <c r="F150" i="2"/>
  <c r="E150" i="2"/>
  <c r="E152" i="2" s="1"/>
  <c r="D150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R111" i="2"/>
  <c r="Q111" i="2"/>
  <c r="P111" i="2"/>
  <c r="O111" i="2"/>
  <c r="N111" i="2"/>
  <c r="M111" i="2"/>
  <c r="K111" i="2"/>
  <c r="J111" i="2"/>
  <c r="I111" i="2"/>
  <c r="H111" i="2"/>
  <c r="G111" i="2"/>
  <c r="F111" i="2"/>
  <c r="E111" i="2"/>
  <c r="D111" i="2"/>
  <c r="Q110" i="2"/>
  <c r="O110" i="2"/>
  <c r="M110" i="2"/>
  <c r="K110" i="2"/>
  <c r="I110" i="2"/>
  <c r="G110" i="2"/>
  <c r="D110" i="2"/>
  <c r="B110" i="2"/>
  <c r="Q109" i="2"/>
  <c r="O109" i="2"/>
  <c r="M109" i="2"/>
  <c r="K109" i="2"/>
  <c r="I109" i="2"/>
  <c r="G109" i="2"/>
  <c r="D109" i="2"/>
  <c r="B109" i="2"/>
  <c r="Q108" i="2"/>
  <c r="O108" i="2"/>
  <c r="M108" i="2"/>
  <c r="K108" i="2"/>
  <c r="I108" i="2"/>
  <c r="G108" i="2"/>
  <c r="D108" i="2"/>
  <c r="B108" i="2"/>
  <c r="I103" i="2"/>
  <c r="R102" i="2"/>
  <c r="Q102" i="2"/>
  <c r="Q103" i="2" s="1"/>
  <c r="P102" i="2"/>
  <c r="P103" i="2" s="1"/>
  <c r="O102" i="2"/>
  <c r="N102" i="2"/>
  <c r="M102" i="2"/>
  <c r="M103" i="2" s="1"/>
  <c r="L102" i="2"/>
  <c r="L103" i="2" s="1"/>
  <c r="K102" i="2"/>
  <c r="J102" i="2"/>
  <c r="I102" i="2"/>
  <c r="H102" i="2"/>
  <c r="H103" i="2" s="1"/>
  <c r="G102" i="2"/>
  <c r="F102" i="2"/>
  <c r="E102" i="2"/>
  <c r="E103" i="2" s="1"/>
  <c r="D102" i="2"/>
  <c r="D103" i="2" s="1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R62" i="2"/>
  <c r="Q62" i="2"/>
  <c r="P62" i="2"/>
  <c r="O62" i="2"/>
  <c r="N62" i="2"/>
  <c r="M62" i="2"/>
  <c r="K62" i="2"/>
  <c r="J62" i="2"/>
  <c r="I62" i="2"/>
  <c r="H62" i="2"/>
  <c r="G62" i="2"/>
  <c r="F62" i="2"/>
  <c r="E62" i="2"/>
  <c r="D62" i="2"/>
  <c r="Q61" i="2"/>
  <c r="O61" i="2"/>
  <c r="M61" i="2"/>
  <c r="K61" i="2"/>
  <c r="I61" i="2"/>
  <c r="G61" i="2"/>
  <c r="D61" i="2"/>
  <c r="B61" i="2"/>
  <c r="Q60" i="2"/>
  <c r="O60" i="2"/>
  <c r="M60" i="2"/>
  <c r="K60" i="2"/>
  <c r="I60" i="2"/>
  <c r="G60" i="2"/>
  <c r="D60" i="2"/>
  <c r="B60" i="2"/>
  <c r="Q59" i="2"/>
  <c r="O59" i="2"/>
  <c r="M59" i="2"/>
  <c r="K59" i="2"/>
  <c r="I59" i="2"/>
  <c r="G59" i="2"/>
  <c r="D59" i="2"/>
  <c r="B59" i="2"/>
  <c r="N58" i="2"/>
  <c r="K58" i="2"/>
  <c r="E58" i="2"/>
  <c r="B58" i="2"/>
  <c r="R49" i="2"/>
  <c r="R50" i="2" s="1"/>
  <c r="Q49" i="2"/>
  <c r="P49" i="2"/>
  <c r="O49" i="2"/>
  <c r="N49" i="2"/>
  <c r="N50" i="2" s="1"/>
  <c r="M49" i="2"/>
  <c r="M50" i="2" s="1"/>
  <c r="L49" i="2"/>
  <c r="K49" i="2"/>
  <c r="J49" i="2"/>
  <c r="J50" i="2" s="1"/>
  <c r="I49" i="2"/>
  <c r="I50" i="2" s="1"/>
  <c r="H49" i="2"/>
  <c r="G49" i="2"/>
  <c r="F49" i="2"/>
  <c r="F50" i="2" s="1"/>
  <c r="E49" i="2"/>
  <c r="D49" i="2"/>
  <c r="R48" i="2"/>
  <c r="Q48" i="2"/>
  <c r="Q50" i="2" s="1"/>
  <c r="P48" i="2"/>
  <c r="O48" i="2"/>
  <c r="N48" i="2"/>
  <c r="M48" i="2"/>
  <c r="L48" i="2"/>
  <c r="K48" i="2"/>
  <c r="J48" i="2"/>
  <c r="I48" i="2"/>
  <c r="H48" i="2"/>
  <c r="G48" i="2"/>
  <c r="F48" i="2"/>
  <c r="E48" i="2"/>
  <c r="E50" i="2" s="1"/>
  <c r="D48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R9" i="2"/>
  <c r="Q9" i="2"/>
  <c r="P9" i="2"/>
  <c r="O9" i="2"/>
  <c r="N9" i="2"/>
  <c r="M9" i="2"/>
  <c r="K9" i="2"/>
  <c r="J9" i="2"/>
  <c r="I9" i="2"/>
  <c r="H9" i="2"/>
  <c r="G9" i="2"/>
  <c r="F9" i="2"/>
  <c r="E9" i="2"/>
  <c r="D9" i="2"/>
  <c r="Q8" i="2"/>
  <c r="O8" i="2"/>
  <c r="M8" i="2"/>
  <c r="K8" i="2"/>
  <c r="I8" i="2"/>
  <c r="G8" i="2"/>
  <c r="D8" i="2"/>
  <c r="B8" i="2"/>
  <c r="Q7" i="2"/>
  <c r="O7" i="2"/>
  <c r="M7" i="2"/>
  <c r="K7" i="2"/>
  <c r="I7" i="2"/>
  <c r="G7" i="2"/>
  <c r="D7" i="2"/>
  <c r="B7" i="2"/>
  <c r="Q6" i="2"/>
  <c r="O6" i="2"/>
  <c r="M6" i="2"/>
  <c r="K6" i="2"/>
  <c r="I6" i="2"/>
  <c r="G6" i="2"/>
  <c r="D6" i="2"/>
  <c r="B6" i="2"/>
  <c r="G50" i="2" l="1"/>
  <c r="K50" i="2"/>
  <c r="O50" i="2"/>
  <c r="D50" i="2"/>
  <c r="H50" i="2"/>
  <c r="L50" i="2"/>
  <c r="P50" i="2"/>
  <c r="F103" i="2"/>
  <c r="J103" i="2"/>
  <c r="N103" i="2"/>
  <c r="R103" i="2"/>
  <c r="D152" i="2"/>
  <c r="H152" i="2"/>
  <c r="L152" i="2"/>
  <c r="P152" i="2"/>
  <c r="G103" i="2"/>
  <c r="K103" i="2"/>
  <c r="O1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<sst xmlns="http://schemas.openxmlformats.org/spreadsheetml/2006/main" count="277" uniqueCount="91">
  <si>
    <t>LEUC</t>
  </si>
  <si>
    <t>HEM</t>
  </si>
  <si>
    <t>HB</t>
  </si>
  <si>
    <t>HT</t>
  </si>
  <si>
    <t>VCM</t>
  </si>
  <si>
    <t>HCM</t>
  </si>
  <si>
    <t>CHCM</t>
  </si>
  <si>
    <t>PLAQ</t>
  </si>
  <si>
    <t>RDW- CV</t>
  </si>
  <si>
    <t>MPV</t>
  </si>
  <si>
    <t>NEUT#</t>
  </si>
  <si>
    <t>LINFO#</t>
  </si>
  <si>
    <t>MONO#</t>
  </si>
  <si>
    <t>EOSIN#</t>
  </si>
  <si>
    <t>BASO#</t>
  </si>
  <si>
    <t>NÍVEL 1 - BAIXO</t>
  </si>
  <si>
    <t>NÍVEL 2 - NORMAL</t>
  </si>
  <si>
    <t>NÍVEL 3 - ALTO</t>
  </si>
  <si>
    <t>MÉDIA</t>
  </si>
  <si>
    <t>DP</t>
  </si>
  <si>
    <t>Lim. Inf.</t>
  </si>
  <si>
    <t>Lim. Sup.</t>
  </si>
  <si>
    <t>ANALITO</t>
  </si>
  <si>
    <t>DADOS DO CONTROLE</t>
  </si>
  <si>
    <t>Target - D.P</t>
  </si>
  <si>
    <t>VALORES DE BULA</t>
  </si>
  <si>
    <t>PROFISSIONAL</t>
  </si>
  <si>
    <t>DATA - ABERTURA</t>
  </si>
  <si>
    <t>VALORES DO PRÓPRIO LABORATÓRIO</t>
  </si>
  <si>
    <t/>
  </si>
  <si>
    <t>Analítos (MNE)</t>
  </si>
  <si>
    <t>RDW</t>
  </si>
  <si>
    <t>Média</t>
  </si>
  <si>
    <t>Desvio Padrão</t>
  </si>
  <si>
    <t>Limite Inferior</t>
  </si>
  <si>
    <t>(-) 2DP</t>
  </si>
  <si>
    <t>(+) 2DP</t>
  </si>
  <si>
    <t>Limite Superior</t>
  </si>
  <si>
    <t>DET</t>
  </si>
  <si>
    <t>DIAS</t>
  </si>
  <si>
    <t>CV%</t>
  </si>
  <si>
    <t>Fabricante</t>
  </si>
  <si>
    <t>-----</t>
  </si>
  <si>
    <t>SMILE</t>
  </si>
  <si>
    <t>ANALÍTO</t>
  </si>
  <si>
    <t>LEUCÓCITOS</t>
  </si>
  <si>
    <t>CONTROLE:</t>
  </si>
  <si>
    <t>XN-CHECK</t>
  </si>
  <si>
    <t>EQUIPAMENTO/FABRICANTE</t>
  </si>
  <si>
    <t>REAGENTE</t>
  </si>
  <si>
    <t>IDENTIFICAÇÃO</t>
  </si>
  <si>
    <t>MÊS/ANO</t>
  </si>
  <si>
    <t>XN 1000</t>
  </si>
  <si>
    <t>/</t>
  </si>
  <si>
    <t>SYSMEX</t>
  </si>
  <si>
    <t>N/S 18567</t>
  </si>
  <si>
    <t>DEZEMBRO - LABORATÓRIO</t>
  </si>
  <si>
    <t>NÍVEIS</t>
  </si>
  <si>
    <t>LOTE</t>
  </si>
  <si>
    <t>VALIDADE</t>
  </si>
  <si>
    <t>CV</t>
  </si>
  <si>
    <t>(-) 3DP</t>
  </si>
  <si>
    <t>(-) 1DP</t>
  </si>
  <si>
    <t>(+) 1DP</t>
  </si>
  <si>
    <t>(+) 3DP</t>
  </si>
  <si>
    <t>N1</t>
  </si>
  <si>
    <t>BAIXO</t>
  </si>
  <si>
    <t>N2</t>
  </si>
  <si>
    <t>NORMAL</t>
  </si>
  <si>
    <t>N3</t>
  </si>
  <si>
    <t>ALTO</t>
  </si>
  <si>
    <t>OBSERVAÇÕES</t>
  </si>
  <si>
    <t>HEMATOLOGIA - CONTROLE INTERNO</t>
  </si>
  <si>
    <t>EQUIPAMENTO:</t>
  </si>
  <si>
    <t xml:space="preserve"> (+) 3 DP</t>
  </si>
  <si>
    <t xml:space="preserve"> (+) 2 DP</t>
  </si>
  <si>
    <t>(+) 1 DP</t>
  </si>
  <si>
    <t>(-) 3 DP</t>
  </si>
  <si>
    <t>(-) 2 DP</t>
  </si>
  <si>
    <t>(-) 1 DP</t>
  </si>
  <si>
    <t>NÍVEL BAIXO</t>
  </si>
  <si>
    <t>VA LORES DO LABORATÓRIO</t>
  </si>
  <si>
    <t>BULA OU LABORATÓRIO</t>
  </si>
  <si>
    <t>DATA</t>
  </si>
  <si>
    <t>DIA</t>
  </si>
  <si>
    <t>QUANTOS D.P ?</t>
  </si>
  <si>
    <t>XN1000</t>
  </si>
  <si>
    <t>EMPRESA</t>
  </si>
  <si>
    <t>ANO</t>
  </si>
  <si>
    <t>MÊS</t>
  </si>
  <si>
    <t>01/01/2023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</si>
</sst>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mmmm\-yyyy"/>
    <numFmt numFmtId="166" formatCode="d/m;@"/>
    <numFmt numFmtId="167" formatCode="yyyy"/>
    <numFmt numFmtId="168" formatCode="mmmm"/>
    <numFmt numFmtId="172" formatCode="0.000"/>
  </numFmts>
  <fonts count="36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40"/>
      <color rgb="FFFF0000"/>
      <name val="Segoe MDL2 Assets"/>
      <family val="1"/>
    </font>
    <font>
      <sz val="18"/>
      <name val="Arial"/>
      <family val="2"/>
    </font>
    <font>
      <sz val="22"/>
      <name val="Arial"/>
      <family val="2"/>
    </font>
    <font>
      <b/>
      <sz val="14"/>
      <color theme="1"/>
      <name val="Microsoft Tai Le"/>
      <family val="2"/>
    </font>
    <font>
      <b/>
      <sz val="20"/>
      <color theme="1"/>
      <name val="Microsoft Himalaya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name val="Castellar"/>
      <family val="1"/>
    </font>
    <font>
      <b/>
      <sz val="11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00FF"/>
      <name val="Arial"/>
      <family val="2"/>
    </font>
    <font>
      <b/>
      <sz val="11"/>
      <color theme="9" tint="-0.249977111117893"/>
      <name val="Arial"/>
      <family val="2"/>
    </font>
    <font>
      <sz val="11"/>
      <color theme="0"/>
      <name val="Arial"/>
      <family val="2"/>
    </font>
    <font>
      <sz val="11"/>
      <color rgb="FFFF0000"/>
      <name val="Segoe MDL2 Assets"/>
      <family val="1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36"/>
      <color theme="0"/>
      <name val="Segoe MDL2 Assets"/>
      <family val="1"/>
    </font>
    <font>
      <b/>
      <sz val="14"/>
      <color rgb="FFFF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,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03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2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0" fillId="3" borderId="0" xfId="0" applyFill="1"/>
    <xf numFmtId="2" fontId="4" fillId="0" borderId="1" xfId="0" applyNumberFormat="1" applyFont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/>
    </xf>
    <xf numFmtId="0" fontId="0" fillId="4" borderId="0" xfId="0" applyFill="1"/>
    <xf numFmtId="164" fontId="3" fillId="10" borderId="1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164" fontId="1" fillId="9" borderId="8" xfId="0" applyNumberFormat="1" applyFont="1" applyFill="1" applyBorder="1" applyAlignment="1">
      <alignment horizontal="center" vertical="center"/>
    </xf>
    <xf numFmtId="164" fontId="1" fillId="9" borderId="5" xfId="0" applyNumberFormat="1" applyFont="1" applyFill="1" applyBorder="1" applyAlignment="1">
      <alignment horizontal="center" vertical="center"/>
    </xf>
    <xf numFmtId="164" fontId="1" fillId="9" borderId="9" xfId="0" applyNumberFormat="1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164" fontId="1" fillId="8" borderId="5" xfId="0" applyNumberFormat="1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164" fontId="1" fillId="7" borderId="5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164" fontId="3" fillId="4" borderId="11" xfId="0" applyNumberFormat="1" applyFont="1" applyFill="1" applyBorder="1" applyAlignment="1">
      <alignment horizontal="center" vertical="center"/>
    </xf>
    <xf numFmtId="164" fontId="3" fillId="4" borderId="19" xfId="0" applyNumberFormat="1" applyFont="1" applyFill="1" applyBorder="1" applyAlignment="1">
      <alignment horizontal="center" vertical="center"/>
    </xf>
    <xf numFmtId="0" fontId="0" fillId="13" borderId="29" xfId="0" applyFill="1" applyBorder="1"/>
    <xf numFmtId="1" fontId="6" fillId="13" borderId="30" xfId="0" applyNumberFormat="1" applyFont="1" applyFill="1" applyBorder="1" applyAlignment="1">
      <alignment horizontal="center" vertical="center"/>
    </xf>
    <xf numFmtId="1" fontId="7" fillId="13" borderId="30" xfId="0" applyNumberFormat="1" applyFont="1" applyFill="1" applyBorder="1" applyAlignment="1">
      <alignment horizontal="center" vertical="center"/>
    </xf>
    <xf numFmtId="2" fontId="4" fillId="13" borderId="30" xfId="0" applyNumberFormat="1" applyFont="1" applyFill="1" applyBorder="1" applyAlignment="1">
      <alignment horizontal="center" vertical="center"/>
    </xf>
    <xf numFmtId="2" fontId="4" fillId="13" borderId="31" xfId="0" applyNumberFormat="1" applyFont="1" applyFill="1" applyBorder="1" applyAlignment="1">
      <alignment horizontal="center" vertical="center"/>
    </xf>
    <xf numFmtId="2" fontId="1" fillId="12" borderId="32" xfId="0" applyNumberFormat="1" applyFont="1" applyFill="1" applyBorder="1" applyAlignment="1">
      <alignment horizontal="center" vertical="center"/>
    </xf>
    <xf numFmtId="14" fontId="4" fillId="12" borderId="33" xfId="0" applyNumberFormat="1" applyFont="1" applyFill="1" applyBorder="1" applyAlignment="1">
      <alignment horizontal="center" vertical="center"/>
    </xf>
    <xf numFmtId="2" fontId="4" fillId="11" borderId="30" xfId="0" applyNumberFormat="1" applyFont="1" applyFill="1" applyBorder="1" applyAlignment="1">
      <alignment horizontal="center" vertical="center"/>
    </xf>
    <xf numFmtId="2" fontId="1" fillId="12" borderId="33" xfId="0" applyNumberFormat="1" applyFont="1" applyFill="1" applyBorder="1" applyAlignment="1">
      <alignment horizontal="center" vertical="center"/>
    </xf>
    <xf numFmtId="2" fontId="4" fillId="12" borderId="33" xfId="0" applyNumberFormat="1" applyFont="1" applyFill="1" applyBorder="1" applyAlignment="1">
      <alignment horizontal="center" vertical="center"/>
    </xf>
    <xf numFmtId="2" fontId="4" fillId="11" borderId="31" xfId="0" applyNumberFormat="1" applyFont="1" applyFill="1" applyBorder="1" applyAlignment="1">
      <alignment horizontal="center" vertical="center"/>
    </xf>
    <xf numFmtId="0" fontId="0" fillId="4" borderId="0" xfId="0" quotePrefix="1" applyFill="1"/>
    <xf numFmtId="0" fontId="2" fillId="0" borderId="1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2" fontId="3" fillId="14" borderId="1" xfId="0" applyNumberFormat="1" applyFont="1" applyFill="1" applyBorder="1" applyAlignment="1">
      <alignment horizontal="center"/>
    </xf>
    <xf numFmtId="2" fontId="3" fillId="14" borderId="1" xfId="0" applyNumberFormat="1" applyFont="1" applyFill="1" applyBorder="1" applyAlignment="1">
      <alignment horizontal="center" vertical="center"/>
    </xf>
    <xf numFmtId="2" fontId="3" fillId="14" borderId="2" xfId="0" applyNumberFormat="1" applyFont="1" applyFill="1" applyBorder="1" applyAlignment="1">
      <alignment horizontal="center"/>
    </xf>
    <xf numFmtId="0" fontId="10" fillId="15" borderId="1" xfId="0" applyFont="1" applyFill="1" applyBorder="1" applyAlignment="1" applyProtection="1">
      <alignment horizontal="center" vertical="center"/>
      <protection hidden="1"/>
    </xf>
    <xf numFmtId="0" fontId="10" fillId="14" borderId="1" xfId="0" applyFont="1" applyFill="1" applyBorder="1" applyAlignment="1" applyProtection="1">
      <alignment horizontal="center" vertical="center"/>
      <protection hidden="1"/>
    </xf>
    <xf numFmtId="2" fontId="13" fillId="0" borderId="1" xfId="0" applyNumberFormat="1" applyFont="1" applyBorder="1" applyAlignment="1" applyProtection="1">
      <alignment horizontal="center" vertical="center"/>
      <protection hidden="1"/>
    </xf>
    <xf numFmtId="0" fontId="10" fillId="16" borderId="1" xfId="0" applyFont="1" applyFill="1" applyBorder="1" applyAlignment="1" applyProtection="1">
      <alignment horizontal="center" vertical="center"/>
      <protection hidden="1"/>
    </xf>
    <xf numFmtId="2" fontId="13" fillId="0" borderId="1" xfId="0" applyNumberFormat="1" applyFont="1" applyBorder="1" applyAlignment="1" applyProtection="1">
      <alignment horizontal="center" vertical="center"/>
      <protection locked="0" hidden="1"/>
    </xf>
    <xf numFmtId="0" fontId="10" fillId="16" borderId="5" xfId="0" applyFont="1" applyFill="1" applyBorder="1" applyAlignment="1" applyProtection="1">
      <alignment horizontal="center" vertical="center"/>
      <protection hidden="1"/>
    </xf>
    <xf numFmtId="0" fontId="10" fillId="14" borderId="5" xfId="0" applyFont="1" applyFill="1" applyBorder="1" applyAlignment="1" applyProtection="1">
      <alignment horizontal="center" vertical="center"/>
      <protection hidden="1"/>
    </xf>
    <xf numFmtId="2" fontId="11" fillId="14" borderId="1" xfId="0" applyNumberFormat="1" applyFont="1" applyFill="1" applyBorder="1" applyAlignment="1" applyProtection="1">
      <alignment horizontal="center"/>
      <protection hidden="1"/>
    </xf>
    <xf numFmtId="2" fontId="11" fillId="14" borderId="1" xfId="0" applyNumberFormat="1" applyFont="1" applyFill="1" applyBorder="1" applyAlignment="1" applyProtection="1">
      <alignment horizontal="center" vertical="center"/>
      <protection hidden="1"/>
    </xf>
    <xf numFmtId="2" fontId="11" fillId="14" borderId="1" xfId="0" quotePrefix="1" applyNumberFormat="1" applyFont="1" applyFill="1" applyBorder="1" applyAlignment="1" applyProtection="1">
      <alignment horizontal="center" vertical="center"/>
      <protection hidden="1"/>
    </xf>
    <xf numFmtId="2" fontId="11" fillId="17" borderId="1" xfId="0" applyNumberFormat="1" applyFont="1" applyFill="1" applyBorder="1" applyAlignment="1" applyProtection="1">
      <alignment horizontal="center" vertical="center"/>
      <protection hidden="1"/>
    </xf>
    <xf numFmtId="2" fontId="11" fillId="19" borderId="1" xfId="0" quotePrefix="1" applyNumberFormat="1" applyFont="1" applyFill="1" applyBorder="1" applyAlignment="1" applyProtection="1">
      <alignment horizontal="center" vertical="center"/>
      <protection hidden="1"/>
    </xf>
    <xf numFmtId="2" fontId="11" fillId="19" borderId="1" xfId="0" applyNumberFormat="1" applyFont="1" applyFill="1" applyBorder="1" applyAlignment="1" applyProtection="1">
      <alignment horizontal="center" vertical="center"/>
      <protection hidden="1"/>
    </xf>
    <xf numFmtId="2" fontId="11" fillId="17" borderId="1" xfId="0" applyNumberFormat="1" applyFont="1" applyFill="1" applyBorder="1" applyAlignment="1" applyProtection="1">
      <alignment horizontal="center"/>
      <protection hidden="1"/>
    </xf>
    <xf numFmtId="1" fontId="14" fillId="0" borderId="0" xfId="0" applyNumberFormat="1" applyFont="1" applyAlignment="1" applyProtection="1">
      <alignment vertical="center"/>
      <protection locked="0" hidden="1"/>
    </xf>
    <xf numFmtId="0" fontId="15" fillId="0" borderId="0" xfId="0" applyFont="1"/>
    <xf numFmtId="1" fontId="14" fillId="0" borderId="0" xfId="0" applyNumberFormat="1" applyFont="1" applyAlignment="1" applyProtection="1">
      <alignment horizontal="left" vertical="center"/>
      <protection locked="0" hidden="1"/>
    </xf>
    <xf numFmtId="0" fontId="16" fillId="0" borderId="0" xfId="0" applyFont="1" applyAlignment="1" applyProtection="1">
      <alignment vertical="center"/>
      <protection hidden="1"/>
    </xf>
    <xf numFmtId="164" fontId="11" fillId="14" borderId="1" xfId="0" applyNumberFormat="1" applyFont="1" applyFill="1" applyBorder="1" applyAlignment="1" applyProtection="1">
      <alignment horizontal="center"/>
      <protection hidden="1"/>
    </xf>
    <xf numFmtId="2" fontId="11" fillId="14" borderId="2" xfId="0" applyNumberFormat="1" applyFont="1" applyFill="1" applyBorder="1" applyAlignment="1" applyProtection="1">
      <alignment horizontal="center"/>
      <protection hidden="1"/>
    </xf>
    <xf numFmtId="0" fontId="17" fillId="0" borderId="1" xfId="0" applyFont="1" applyBorder="1" applyAlignment="1" applyProtection="1">
      <alignment horizontal="center" vertical="center"/>
      <protection hidden="1"/>
    </xf>
    <xf numFmtId="0" fontId="17" fillId="0" borderId="1" xfId="0" applyFont="1" applyBorder="1" applyAlignment="1" applyProtection="1">
      <alignment horizontal="left" vertical="center"/>
      <protection hidden="1"/>
    </xf>
    <xf numFmtId="0" fontId="19" fillId="0" borderId="0" xfId="0" applyFont="1"/>
    <xf numFmtId="0" fontId="17" fillId="0" borderId="0" xfId="0" applyFont="1" applyAlignment="1" applyProtection="1">
      <alignment vertical="center"/>
      <protection hidden="1"/>
    </xf>
    <xf numFmtId="0" fontId="17" fillId="0" borderId="37" xfId="0" applyFont="1" applyBorder="1" applyAlignment="1" applyProtection="1">
      <alignment horizontal="center" vertical="center"/>
      <protection hidden="1"/>
    </xf>
    <xf numFmtId="0" fontId="17" fillId="0" borderId="2" xfId="0" applyFont="1" applyBorder="1" applyAlignment="1" applyProtection="1">
      <alignment horizontal="right" vertical="center"/>
      <protection hidden="1"/>
    </xf>
    <xf numFmtId="0" fontId="17" fillId="0" borderId="36" xfId="0" applyFont="1" applyBorder="1" applyAlignment="1" applyProtection="1">
      <alignment horizontal="left" vertical="center"/>
      <protection hidden="1"/>
    </xf>
    <xf numFmtId="165" fontId="17" fillId="0" borderId="1" xfId="0" applyNumberFormat="1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/>
      <protection hidden="1"/>
    </xf>
    <xf numFmtId="0" fontId="21" fillId="0" borderId="1" xfId="0" applyFont="1" applyBorder="1" applyAlignment="1" applyProtection="1">
      <alignment horizontal="center" vertical="center"/>
      <protection hidden="1"/>
    </xf>
    <xf numFmtId="0" fontId="22" fillId="0" borderId="1" xfId="0" applyFont="1" applyBorder="1" applyAlignment="1" applyProtection="1">
      <alignment horizontal="center" vertical="center"/>
      <protection hidden="1"/>
    </xf>
    <xf numFmtId="49" fontId="17" fillId="4" borderId="4" xfId="0" applyNumberFormat="1" applyFont="1" applyFill="1" applyBorder="1" applyAlignment="1" applyProtection="1">
      <alignment horizontal="center" vertical="center"/>
      <protection hidden="1"/>
    </xf>
    <xf numFmtId="1" fontId="19" fillId="4" borderId="1" xfId="0" applyNumberFormat="1" applyFont="1" applyFill="1" applyBorder="1" applyAlignment="1" applyProtection="1">
      <alignment horizontal="center" vertical="center"/>
      <protection hidden="1"/>
    </xf>
    <xf numFmtId="14" fontId="19" fillId="4" borderId="2" xfId="0" applyNumberFormat="1" applyFont="1" applyFill="1" applyBorder="1" applyAlignment="1" applyProtection="1">
      <alignment horizontal="center" vertical="center"/>
      <protection hidden="1"/>
    </xf>
    <xf numFmtId="2" fontId="17" fillId="4" borderId="1" xfId="0" applyNumberFormat="1" applyFont="1" applyFill="1" applyBorder="1" applyAlignment="1" applyProtection="1">
      <alignment horizontal="center" vertical="center"/>
      <protection hidden="1"/>
    </xf>
    <xf numFmtId="2" fontId="19" fillId="4" borderId="1" xfId="0" applyNumberFormat="1" applyFont="1" applyFill="1" applyBorder="1" applyAlignment="1" applyProtection="1">
      <alignment horizontal="center" vertical="center"/>
      <protection hidden="1"/>
    </xf>
    <xf numFmtId="164" fontId="19" fillId="4" borderId="1" xfId="0" applyNumberFormat="1" applyFont="1" applyFill="1" applyBorder="1" applyAlignment="1" applyProtection="1">
      <alignment horizontal="center" vertical="center"/>
      <protection hidden="1"/>
    </xf>
    <xf numFmtId="2" fontId="20" fillId="4" borderId="1" xfId="0" applyNumberFormat="1" applyFont="1" applyFill="1" applyBorder="1" applyAlignment="1" applyProtection="1">
      <alignment horizontal="center" vertical="center"/>
      <protection hidden="1"/>
    </xf>
    <xf numFmtId="2" fontId="21" fillId="4" borderId="1" xfId="0" applyNumberFormat="1" applyFont="1" applyFill="1" applyBorder="1" applyAlignment="1" applyProtection="1">
      <alignment horizontal="center" vertical="center"/>
      <protection hidden="1"/>
    </xf>
    <xf numFmtId="2" fontId="22" fillId="4" borderId="1" xfId="0" applyNumberFormat="1" applyFont="1" applyFill="1" applyBorder="1" applyAlignment="1" applyProtection="1">
      <alignment horizontal="center" vertical="center"/>
      <protection hidden="1"/>
    </xf>
    <xf numFmtId="0" fontId="17" fillId="20" borderId="1" xfId="0" applyFont="1" applyFill="1" applyBorder="1" applyAlignment="1" applyProtection="1">
      <alignment horizontal="center" vertical="center"/>
      <protection hidden="1"/>
    </xf>
    <xf numFmtId="1" fontId="19" fillId="20" borderId="1" xfId="0" applyNumberFormat="1" applyFont="1" applyFill="1" applyBorder="1" applyAlignment="1" applyProtection="1">
      <alignment horizontal="center" vertical="center"/>
      <protection hidden="1"/>
    </xf>
    <xf numFmtId="14" fontId="19" fillId="20" borderId="2" xfId="0" applyNumberFormat="1" applyFont="1" applyFill="1" applyBorder="1" applyAlignment="1" applyProtection="1">
      <alignment horizontal="center" vertical="center"/>
      <protection hidden="1"/>
    </xf>
    <xf numFmtId="2" fontId="17" fillId="20" borderId="1" xfId="0" applyNumberFormat="1" applyFont="1" applyFill="1" applyBorder="1" applyAlignment="1" applyProtection="1">
      <alignment horizontal="center" vertical="center"/>
      <protection hidden="1"/>
    </xf>
    <xf numFmtId="2" fontId="19" fillId="20" borderId="1" xfId="0" applyNumberFormat="1" applyFont="1" applyFill="1" applyBorder="1" applyAlignment="1" applyProtection="1">
      <alignment horizontal="center" vertical="center"/>
      <protection hidden="1"/>
    </xf>
    <xf numFmtId="164" fontId="19" fillId="20" borderId="1" xfId="0" applyNumberFormat="1" applyFont="1" applyFill="1" applyBorder="1" applyAlignment="1" applyProtection="1">
      <alignment horizontal="center" vertical="center"/>
      <protection hidden="1"/>
    </xf>
    <xf numFmtId="2" fontId="20" fillId="20" borderId="1" xfId="0" applyNumberFormat="1" applyFont="1" applyFill="1" applyBorder="1" applyAlignment="1" applyProtection="1">
      <alignment horizontal="center" vertical="center"/>
      <protection hidden="1"/>
    </xf>
    <xf numFmtId="2" fontId="21" fillId="20" borderId="1" xfId="0" applyNumberFormat="1" applyFont="1" applyFill="1" applyBorder="1" applyAlignment="1" applyProtection="1">
      <alignment horizontal="center" vertical="center"/>
      <protection hidden="1"/>
    </xf>
    <xf numFmtId="2" fontId="22" fillId="20" borderId="1" xfId="0" applyNumberFormat="1" applyFont="1" applyFill="1" applyBorder="1" applyAlignment="1" applyProtection="1">
      <alignment horizontal="center" vertical="center"/>
      <protection hidden="1"/>
    </xf>
    <xf numFmtId="0" fontId="17" fillId="18" borderId="1" xfId="0" applyFont="1" applyFill="1" applyBorder="1" applyAlignment="1" applyProtection="1">
      <alignment horizontal="center" vertical="center"/>
      <protection hidden="1"/>
    </xf>
    <xf numFmtId="1" fontId="19" fillId="18" borderId="1" xfId="0" applyNumberFormat="1" applyFont="1" applyFill="1" applyBorder="1" applyAlignment="1" applyProtection="1">
      <alignment horizontal="center" vertical="center"/>
      <protection hidden="1"/>
    </xf>
    <xf numFmtId="14" fontId="19" fillId="18" borderId="2" xfId="0" applyNumberFormat="1" applyFont="1" applyFill="1" applyBorder="1" applyAlignment="1" applyProtection="1">
      <alignment horizontal="center" vertical="center"/>
      <protection hidden="1"/>
    </xf>
    <xf numFmtId="2" fontId="17" fillId="18" borderId="1" xfId="0" applyNumberFormat="1" applyFont="1" applyFill="1" applyBorder="1" applyAlignment="1" applyProtection="1">
      <alignment horizontal="center" vertical="center"/>
      <protection hidden="1"/>
    </xf>
    <xf numFmtId="2" fontId="19" fillId="18" borderId="1" xfId="0" applyNumberFormat="1" applyFont="1" applyFill="1" applyBorder="1" applyAlignment="1" applyProtection="1">
      <alignment horizontal="center" vertical="center"/>
      <protection hidden="1"/>
    </xf>
    <xf numFmtId="164" fontId="19" fillId="18" borderId="1" xfId="0" applyNumberFormat="1" applyFont="1" applyFill="1" applyBorder="1" applyAlignment="1" applyProtection="1">
      <alignment horizontal="center" vertical="center"/>
      <protection hidden="1"/>
    </xf>
    <xf numFmtId="2" fontId="20" fillId="18" borderId="1" xfId="0" applyNumberFormat="1" applyFont="1" applyFill="1" applyBorder="1" applyAlignment="1" applyProtection="1">
      <alignment horizontal="center" vertical="center"/>
      <protection hidden="1"/>
    </xf>
    <xf numFmtId="2" fontId="21" fillId="18" borderId="1" xfId="0" applyNumberFormat="1" applyFont="1" applyFill="1" applyBorder="1" applyAlignment="1" applyProtection="1">
      <alignment horizontal="center" vertical="center"/>
      <protection hidden="1"/>
    </xf>
    <xf numFmtId="2" fontId="22" fillId="18" borderId="1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Alignment="1" applyProtection="1">
      <alignment horizontal="center" vertical="center" wrapText="1"/>
      <protection hidden="1"/>
    </xf>
    <xf numFmtId="0" fontId="17" fillId="4" borderId="1" xfId="0" applyFont="1" applyFill="1" applyBorder="1" applyAlignment="1" applyProtection="1">
      <alignment horizontal="center" vertical="center"/>
      <protection hidden="1"/>
    </xf>
    <xf numFmtId="2" fontId="23" fillId="0" borderId="0" xfId="0" applyNumberFormat="1" applyFont="1" applyAlignment="1" applyProtection="1">
      <alignment horizontal="center" vertical="center"/>
      <protection hidden="1"/>
    </xf>
    <xf numFmtId="1" fontId="17" fillId="0" borderId="1" xfId="0" applyNumberFormat="1" applyFont="1" applyBorder="1" applyAlignment="1" applyProtection="1">
      <alignment horizontal="center" vertical="center"/>
      <protection hidden="1"/>
    </xf>
    <xf numFmtId="2" fontId="19" fillId="0" borderId="0" xfId="0" applyNumberFormat="1" applyFont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164" fontId="4" fillId="0" borderId="1" xfId="0" applyNumberFormat="1" applyFont="1" applyBorder="1" applyAlignment="1">
      <alignment horizontal="center" vertical="center"/>
    </xf>
    <xf numFmtId="164" fontId="3" fillId="4" borderId="11" xfId="0" applyNumberFormat="1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 vertical="center"/>
    </xf>
    <xf numFmtId="164" fontId="3" fillId="5" borderId="11" xfId="0" applyNumberFormat="1" applyFont="1" applyFill="1" applyBorder="1" applyAlignment="1">
      <alignment horizontal="center"/>
    </xf>
    <xf numFmtId="164" fontId="3" fillId="10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 vertical="center"/>
    </xf>
    <xf numFmtId="164" fontId="4" fillId="10" borderId="13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 vertical="center"/>
    </xf>
    <xf numFmtId="164" fontId="4" fillId="10" borderId="2" xfId="0" applyNumberFormat="1" applyFont="1" applyFill="1" applyBorder="1" applyAlignment="1">
      <alignment horizontal="center" vertical="center"/>
    </xf>
    <xf numFmtId="164" fontId="4" fillId="10" borderId="15" xfId="0" applyNumberFormat="1" applyFont="1" applyFill="1" applyBorder="1" applyAlignment="1">
      <alignment horizontal="center" vertical="center"/>
    </xf>
    <xf numFmtId="164" fontId="4" fillId="10" borderId="1" xfId="0" applyNumberFormat="1" applyFont="1" applyFill="1" applyBorder="1" applyAlignment="1">
      <alignment horizontal="center" vertical="center"/>
    </xf>
    <xf numFmtId="164" fontId="4" fillId="10" borderId="16" xfId="0" applyNumberFormat="1" applyFont="1" applyFill="1" applyBorder="1" applyAlignment="1">
      <alignment horizontal="center" vertical="center"/>
    </xf>
    <xf numFmtId="164" fontId="4" fillId="10" borderId="17" xfId="0" applyNumberFormat="1" applyFont="1" applyFill="1" applyBorder="1" applyAlignment="1">
      <alignment horizontal="center" vertical="center"/>
    </xf>
    <xf numFmtId="164" fontId="3" fillId="4" borderId="19" xfId="0" applyNumberFormat="1" applyFont="1" applyFill="1" applyBorder="1" applyAlignment="1">
      <alignment horizontal="center"/>
    </xf>
    <xf numFmtId="164" fontId="4" fillId="4" borderId="20" xfId="0" applyNumberFormat="1" applyFont="1" applyFill="1" applyBorder="1" applyAlignment="1">
      <alignment horizontal="center" vertical="center"/>
    </xf>
    <xf numFmtId="164" fontId="3" fillId="5" borderId="21" xfId="0" applyNumberFormat="1" applyFont="1" applyFill="1" applyBorder="1" applyAlignment="1">
      <alignment horizontal="center"/>
    </xf>
    <xf numFmtId="164" fontId="3" fillId="5" borderId="20" xfId="0" applyNumberFormat="1" applyFont="1" applyFill="1" applyBorder="1" applyAlignment="1">
      <alignment horizontal="center"/>
    </xf>
    <xf numFmtId="164" fontId="3" fillId="10" borderId="20" xfId="0" applyNumberFormat="1" applyFont="1" applyFill="1" applyBorder="1" applyAlignment="1">
      <alignment horizontal="center"/>
    </xf>
    <xf numFmtId="164" fontId="4" fillId="10" borderId="20" xfId="0" applyNumberFormat="1" applyFont="1" applyFill="1" applyBorder="1" applyAlignment="1">
      <alignment horizontal="center" vertical="center"/>
    </xf>
    <xf numFmtId="164" fontId="4" fillId="10" borderId="21" xfId="0" applyNumberFormat="1" applyFont="1" applyFill="1" applyBorder="1" applyAlignment="1">
      <alignment horizontal="center" vertical="center"/>
    </xf>
    <xf numFmtId="0" fontId="25" fillId="15" borderId="1" xfId="0" applyFont="1" applyFill="1" applyBorder="1" applyAlignment="1" applyProtection="1">
      <alignment horizontal="center" vertical="center"/>
      <protection hidden="1"/>
    </xf>
    <xf numFmtId="166" fontId="10" fillId="14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/>
    <xf numFmtId="0" fontId="27" fillId="17" borderId="36" xfId="0" applyFont="1" applyFill="1" applyBorder="1" applyAlignment="1" applyProtection="1">
      <alignment horizontal="center" vertical="center"/>
      <protection hidden="1"/>
    </xf>
    <xf numFmtId="0" fontId="27" fillId="0" borderId="1" xfId="0" applyFont="1" applyBorder="1" applyAlignment="1" applyProtection="1">
      <alignment horizontal="center" vertical="center"/>
      <protection hidden="1"/>
    </xf>
    <xf numFmtId="0" fontId="24" fillId="2" borderId="0" xfId="0" applyFont="1" applyFill="1"/>
    <xf numFmtId="0" fontId="28" fillId="2" borderId="0" xfId="0" applyFont="1" applyFill="1" applyAlignment="1">
      <alignment vertical="center"/>
    </xf>
    <xf numFmtId="10" fontId="30" fillId="0" borderId="1" xfId="0" applyNumberFormat="1" applyFont="1" applyBorder="1" applyAlignment="1" applyProtection="1">
      <alignment horizontal="center" vertical="center"/>
      <protection hidden="1"/>
    </xf>
    <xf numFmtId="0" fontId="34" fillId="0" borderId="2" xfId="0" applyFont="1" applyBorder="1" applyAlignment="1" applyProtection="1">
      <alignment horizontal="center" vertical="center"/>
      <protection hidden="1"/>
    </xf>
    <xf numFmtId="167" fontId="0" fillId="0" borderId="48" xfId="0" applyNumberFormat="1" applyBorder="1" applyAlignment="1">
      <alignment horizontal="center"/>
    </xf>
    <xf numFmtId="168" fontId="33" fillId="0" borderId="45" xfId="0" applyNumberFormat="1" applyFont="1" applyBorder="1" applyAlignment="1">
      <alignment horizontal="center"/>
    </xf>
    <xf numFmtId="0" fontId="35" fillId="0" borderId="43" xfId="0" applyFont="1" applyBorder="1" applyAlignment="1">
      <alignment horizontal="center" vertical="center"/>
    </xf>
    <xf numFmtId="0" fontId="35" fillId="0" borderId="46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2" borderId="26" xfId="0" applyFont="1" applyFill="1" applyBorder="1" applyAlignment="1">
      <alignment horizontal="center" vertical="center"/>
    </xf>
    <xf numFmtId="0" fontId="8" fillId="12" borderId="27" xfId="0" applyFont="1" applyFill="1" applyBorder="1" applyAlignment="1">
      <alignment horizontal="center" vertical="center"/>
    </xf>
    <xf numFmtId="0" fontId="8" fillId="12" borderId="28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13" borderId="29" xfId="0" applyFont="1" applyFill="1" applyBorder="1" applyAlignment="1">
      <alignment horizontal="center" vertical="center"/>
    </xf>
    <xf numFmtId="0" fontId="1" fillId="13" borderId="31" xfId="0" applyFont="1" applyFill="1" applyBorder="1" applyAlignment="1">
      <alignment horizontal="center" vertical="center"/>
    </xf>
    <xf numFmtId="1" fontId="11" fillId="0" borderId="6" xfId="0" applyNumberFormat="1" applyFont="1" applyBorder="1" applyAlignment="1" applyProtection="1">
      <alignment horizontal="center" vertical="center" wrapText="1"/>
      <protection hidden="1"/>
    </xf>
    <xf numFmtId="1" fontId="11" fillId="0" borderId="35" xfId="0" applyNumberFormat="1" applyFont="1" applyBorder="1" applyAlignment="1" applyProtection="1">
      <alignment horizontal="center" vertical="center" wrapText="1"/>
      <protection hidden="1"/>
    </xf>
    <xf numFmtId="1" fontId="10" fillId="0" borderId="2" xfId="0" applyNumberFormat="1" applyFont="1" applyBorder="1" applyAlignment="1" applyProtection="1">
      <alignment horizontal="center" vertical="center" wrapText="1"/>
      <protection hidden="1"/>
    </xf>
    <xf numFmtId="1" fontId="10" fillId="0" borderId="36" xfId="0" applyNumberFormat="1" applyFont="1" applyBorder="1" applyAlignment="1" applyProtection="1">
      <alignment horizontal="center" vertical="center" wrapText="1"/>
      <protection hidden="1"/>
    </xf>
    <xf numFmtId="1" fontId="11" fillId="0" borderId="2" xfId="0" applyNumberFormat="1" applyFont="1" applyBorder="1" applyAlignment="1" applyProtection="1">
      <alignment horizontal="center" vertical="center" wrapText="1"/>
      <protection hidden="1"/>
    </xf>
    <xf numFmtId="1" fontId="11" fillId="0" borderId="36" xfId="0" applyNumberFormat="1" applyFont="1" applyBorder="1" applyAlignment="1" applyProtection="1">
      <alignment horizontal="center" vertical="center" wrapText="1"/>
      <protection hidden="1"/>
    </xf>
    <xf numFmtId="0" fontId="31" fillId="0" borderId="43" xfId="0" applyFont="1" applyBorder="1" applyAlignment="1">
      <alignment horizontal="center" vertical="center"/>
    </xf>
    <xf numFmtId="0" fontId="31" fillId="0" borderId="44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/>
    </xf>
    <xf numFmtId="0" fontId="31" fillId="0" borderId="4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10" fillId="0" borderId="1" xfId="0" applyFont="1" applyBorder="1" applyAlignment="1" applyProtection="1">
      <alignment horizontal="center" vertical="center" wrapText="1"/>
      <protection hidden="1"/>
    </xf>
    <xf numFmtId="0" fontId="11" fillId="4" borderId="6" xfId="0" applyFont="1" applyFill="1" applyBorder="1" applyAlignment="1" applyProtection="1">
      <alignment horizontal="center" vertical="center" wrapText="1"/>
      <protection hidden="1"/>
    </xf>
    <xf numFmtId="0" fontId="11" fillId="4" borderId="34" xfId="0" applyFont="1" applyFill="1" applyBorder="1" applyAlignment="1" applyProtection="1">
      <alignment horizontal="center" vertical="center" wrapText="1"/>
      <protection hidden="1"/>
    </xf>
    <xf numFmtId="0" fontId="11" fillId="4" borderId="35" xfId="0" applyFont="1" applyFill="1" applyBorder="1" applyAlignment="1" applyProtection="1">
      <alignment horizontal="center" vertical="center" wrapText="1"/>
      <protection hidden="1"/>
    </xf>
    <xf numFmtId="1" fontId="10" fillId="0" borderId="6" xfId="0" applyNumberFormat="1" applyFont="1" applyBorder="1" applyAlignment="1" applyProtection="1">
      <alignment horizontal="center" vertical="center" wrapText="1"/>
      <protection hidden="1"/>
    </xf>
    <xf numFmtId="1" fontId="10" fillId="0" borderId="35" xfId="0" applyNumberFormat="1" applyFont="1" applyBorder="1" applyAlignment="1" applyProtection="1">
      <alignment horizontal="center" vertical="center" wrapText="1"/>
      <protection hidden="1"/>
    </xf>
    <xf numFmtId="1" fontId="12" fillId="0" borderId="2" xfId="0" applyNumberFormat="1" applyFont="1" applyBorder="1" applyAlignment="1" applyProtection="1">
      <alignment horizontal="center" vertical="center" wrapText="1"/>
      <protection hidden="1"/>
    </xf>
    <xf numFmtId="1" fontId="12" fillId="0" borderId="36" xfId="0" applyNumberFormat="1" applyFont="1" applyBorder="1" applyAlignment="1" applyProtection="1">
      <alignment horizontal="center" vertical="center" wrapText="1"/>
      <protection hidden="1"/>
    </xf>
    <xf numFmtId="14" fontId="11" fillId="4" borderId="6" xfId="0" applyNumberFormat="1" applyFont="1" applyFill="1" applyBorder="1" applyAlignment="1" applyProtection="1">
      <alignment horizontal="center" vertical="center" wrapText="1"/>
      <protection hidden="1"/>
    </xf>
    <xf numFmtId="1" fontId="11" fillId="4" borderId="6" xfId="0" applyNumberFormat="1" applyFont="1" applyFill="1" applyBorder="1" applyAlignment="1" applyProtection="1">
      <alignment horizontal="center" vertical="center" wrapText="1"/>
      <protection hidden="1"/>
    </xf>
    <xf numFmtId="0" fontId="29" fillId="2" borderId="40" xfId="0" applyFont="1" applyFill="1" applyBorder="1" applyAlignment="1" applyProtection="1">
      <alignment horizontal="center" vertical="center" wrapText="1"/>
      <protection hidden="1"/>
    </xf>
    <xf numFmtId="0" fontId="29" fillId="2" borderId="41" xfId="0" applyFont="1" applyFill="1" applyBorder="1" applyAlignment="1" applyProtection="1">
      <alignment horizontal="center" vertical="center" wrapText="1"/>
      <protection hidden="1"/>
    </xf>
    <xf numFmtId="0" fontId="29" fillId="2" borderId="42" xfId="0" applyFont="1" applyFill="1" applyBorder="1" applyAlignment="1" applyProtection="1">
      <alignment horizontal="center" vertical="center" wrapText="1"/>
      <protection hidden="1"/>
    </xf>
    <xf numFmtId="0" fontId="10" fillId="17" borderId="38" xfId="0" applyFont="1" applyFill="1" applyBorder="1" applyAlignment="1" applyProtection="1">
      <alignment horizontal="center" vertical="center" wrapText="1"/>
      <protection hidden="1"/>
    </xf>
    <xf numFmtId="0" fontId="10" fillId="17" borderId="3" xfId="0" applyFont="1" applyFill="1" applyBorder="1" applyAlignment="1" applyProtection="1">
      <alignment horizontal="center" vertical="center" wrapText="1"/>
      <protection hidden="1"/>
    </xf>
    <xf numFmtId="0" fontId="10" fillId="17" borderId="39" xfId="0" applyFont="1" applyFill="1" applyBorder="1" applyAlignment="1" applyProtection="1">
      <alignment horizontal="center" vertical="center" wrapText="1"/>
      <protection hidden="1"/>
    </xf>
    <xf numFmtId="0" fontId="10" fillId="17" borderId="2" xfId="0" applyFont="1" applyFill="1" applyBorder="1" applyAlignment="1" applyProtection="1">
      <alignment horizontal="center" vertical="center"/>
      <protection hidden="1"/>
    </xf>
    <xf numFmtId="0" fontId="10" fillId="17" borderId="37" xfId="0" applyFont="1" applyFill="1" applyBorder="1" applyAlignment="1" applyProtection="1">
      <alignment horizontal="center" vertical="center"/>
      <protection hidden="1"/>
    </xf>
    <xf numFmtId="0" fontId="10" fillId="17" borderId="36" xfId="0" applyFont="1" applyFill="1" applyBorder="1" applyAlignment="1" applyProtection="1">
      <alignment horizontal="center" vertical="center"/>
      <protection hidden="1"/>
    </xf>
    <xf numFmtId="0" fontId="10" fillId="14" borderId="1" xfId="0" applyFont="1" applyFill="1" applyBorder="1" applyAlignment="1" applyProtection="1">
      <alignment horizontal="center"/>
      <protection hidden="1"/>
    </xf>
    <xf numFmtId="0" fontId="25" fillId="15" borderId="2" xfId="0" applyFont="1" applyFill="1" applyBorder="1" applyAlignment="1" applyProtection="1">
      <alignment horizontal="center" vertical="center"/>
      <protection hidden="1"/>
    </xf>
    <xf numFmtId="0" fontId="25" fillId="15" borderId="36" xfId="0" applyFont="1" applyFill="1" applyBorder="1" applyAlignment="1" applyProtection="1">
      <alignment horizontal="center" vertical="center"/>
      <protection hidden="1"/>
    </xf>
    <xf numFmtId="0" fontId="10" fillId="21" borderId="2" xfId="0" applyFont="1" applyFill="1" applyBorder="1" applyAlignment="1" applyProtection="1">
      <alignment horizontal="center" vertical="center"/>
      <protection hidden="1"/>
    </xf>
    <xf numFmtId="0" fontId="10" fillId="21" borderId="36" xfId="0" applyFont="1" applyFill="1" applyBorder="1" applyAlignment="1" applyProtection="1">
      <alignment horizontal="center" vertical="center"/>
      <protection hidden="1"/>
    </xf>
    <xf numFmtId="0" fontId="10" fillId="21" borderId="1" xfId="0" applyFont="1" applyFill="1" applyBorder="1" applyAlignment="1" applyProtection="1">
      <alignment horizontal="center" vertical="center"/>
      <protection hidden="1"/>
    </xf>
    <xf numFmtId="0" fontId="10" fillId="14" borderId="1" xfId="0" applyFont="1" applyFill="1" applyBorder="1" applyAlignment="1" applyProtection="1">
      <alignment horizontal="center" vertical="center"/>
      <protection hidden="1"/>
    </xf>
    <xf numFmtId="0" fontId="31" fillId="0" borderId="49" xfId="0" applyFont="1" applyBorder="1" applyAlignment="1">
      <alignment horizontal="center" vertical="center"/>
    </xf>
    <xf numFmtId="0" fontId="31" fillId="0" borderId="51" xfId="0" applyFont="1" applyBorder="1" applyAlignment="1">
      <alignment horizontal="center" vertical="center"/>
    </xf>
    <xf numFmtId="0" fontId="31" fillId="0" borderId="50" xfId="0" applyFont="1" applyBorder="1" applyAlignment="1">
      <alignment horizontal="center" vertical="center"/>
    </xf>
    <xf numFmtId="0" fontId="31" fillId="0" borderId="52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2" fillId="0" borderId="49" xfId="0" applyFont="1" applyBorder="1" applyAlignment="1">
      <alignment horizontal="center" vertical="center"/>
    </xf>
    <xf numFmtId="0" fontId="32" fillId="0" borderId="51" xfId="0" applyFont="1" applyBorder="1" applyAlignment="1">
      <alignment horizontal="center" vertical="center"/>
    </xf>
    <xf numFmtId="0" fontId="32" fillId="0" borderId="50" xfId="0" applyFont="1" applyBorder="1" applyAlignment="1">
      <alignment horizontal="center" vertical="center"/>
    </xf>
    <xf numFmtId="0" fontId="32" fillId="0" borderId="52" xfId="0" applyFon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0" fontId="19" fillId="0" borderId="1" xfId="0" applyFont="1" applyBorder="1" applyAlignment="1" applyProtection="1">
      <alignment vertical="top" wrapText="1"/>
      <protection locked="0" hidden="1"/>
    </xf>
    <xf numFmtId="1" fontId="17" fillId="0" borderId="2" xfId="0" applyNumberFormat="1" applyFont="1" applyBorder="1" applyAlignment="1" applyProtection="1">
      <alignment horizontal="center" vertical="center"/>
      <protection hidden="1"/>
    </xf>
    <xf numFmtId="1" fontId="17" fillId="0" borderId="36" xfId="0" applyNumberFormat="1" applyFont="1" applyBorder="1" applyAlignment="1" applyProtection="1">
      <alignment horizontal="center" vertical="center"/>
      <protection hidden="1"/>
    </xf>
    <xf numFmtId="0" fontId="17" fillId="0" borderId="2" xfId="0" applyFont="1" applyBorder="1" applyAlignment="1">
      <alignment horizontal="center"/>
    </xf>
    <xf numFmtId="0" fontId="17" fillId="0" borderId="37" xfId="0" applyFont="1" applyBorder="1" applyAlignment="1">
      <alignment horizontal="center"/>
    </xf>
    <xf numFmtId="0" fontId="17" fillId="4" borderId="38" xfId="0" applyFont="1" applyFill="1" applyBorder="1" applyAlignment="1" applyProtection="1">
      <alignment horizontal="center" vertical="center"/>
      <protection hidden="1"/>
    </xf>
    <xf numFmtId="0" fontId="17" fillId="4" borderId="39" xfId="0" applyFont="1" applyFill="1" applyBorder="1" applyAlignment="1" applyProtection="1">
      <alignment horizontal="center" vertical="center"/>
      <protection hidden="1"/>
    </xf>
    <xf numFmtId="0" fontId="17" fillId="20" borderId="38" xfId="0" applyFont="1" applyFill="1" applyBorder="1" applyAlignment="1" applyProtection="1">
      <alignment horizontal="center" vertical="center"/>
      <protection hidden="1"/>
    </xf>
    <xf numFmtId="0" fontId="17" fillId="20" borderId="39" xfId="0" applyFont="1" applyFill="1" applyBorder="1" applyAlignment="1" applyProtection="1">
      <alignment horizontal="center" vertical="center"/>
      <protection hidden="1"/>
    </xf>
    <xf numFmtId="0" fontId="17" fillId="18" borderId="38" xfId="0" applyFont="1" applyFill="1" applyBorder="1" applyAlignment="1" applyProtection="1">
      <alignment horizontal="center" vertical="center"/>
      <protection hidden="1"/>
    </xf>
    <xf numFmtId="0" fontId="17" fillId="18" borderId="39" xfId="0" applyFont="1" applyFill="1" applyBorder="1" applyAlignment="1" applyProtection="1">
      <alignment horizontal="center" vertical="center"/>
      <protection hidden="1"/>
    </xf>
    <xf numFmtId="0" fontId="19" fillId="0" borderId="2" xfId="0" applyFont="1" applyBorder="1" applyAlignment="1" applyProtection="1">
      <alignment horizontal="center" vertical="center" wrapText="1"/>
      <protection hidden="1"/>
    </xf>
    <xf numFmtId="0" fontId="19" fillId="0" borderId="37" xfId="0" applyFont="1" applyBorder="1" applyAlignment="1" applyProtection="1">
      <alignment horizontal="center" vertical="center" wrapText="1"/>
      <protection hidden="1"/>
    </xf>
    <xf numFmtId="0" fontId="19" fillId="0" borderId="36" xfId="0" applyFont="1" applyBorder="1" applyAlignment="1" applyProtection="1">
      <alignment horizontal="center" vertical="center" wrapText="1"/>
      <protection hidden="1"/>
    </xf>
    <xf numFmtId="0" fontId="18" fillId="5" borderId="1" xfId="0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Alignment="1" applyProtection="1">
      <alignment horizontal="right" vertical="center"/>
      <protection hidden="1"/>
    </xf>
    <xf numFmtId="1" fontId="17" fillId="0" borderId="1" xfId="0" applyNumberFormat="1" applyFont="1" applyBorder="1" applyAlignment="1" applyProtection="1">
      <alignment horizontal="left" vertical="center"/>
      <protection hidden="1"/>
    </xf>
    <xf numFmtId="0" fontId="17" fillId="0" borderId="1" xfId="0" applyFont="1" applyBorder="1" applyAlignment="1" applyProtection="1">
      <alignment horizontal="left" vertical="center"/>
      <protection hidden="1"/>
    </xf>
    <xf numFmtId="0" fontId="17" fillId="0" borderId="2" xfId="0" applyFont="1" applyBorder="1" applyAlignment="1" applyProtection="1">
      <alignment horizontal="center" vertical="center"/>
      <protection hidden="1"/>
    </xf>
    <xf numFmtId="0" fontId="17" fillId="0" borderId="37" xfId="0" applyFont="1" applyBorder="1" applyAlignment="1" applyProtection="1">
      <alignment horizontal="center" vertical="center"/>
      <protection hidden="1"/>
    </xf>
    <xf numFmtId="0" fontId="17" fillId="0" borderId="36" xfId="0" applyFont="1" applyBorder="1" applyAlignment="1" applyProtection="1">
      <alignment horizontal="center" vertical="center"/>
      <protection hidden="1"/>
    </xf>
    <xf numFmtId="0" fontId="17" fillId="0" borderId="1" xfId="0" applyFont="1" applyBorder="1" applyAlignment="1" applyProtection="1">
      <alignment horizontal="center" vertical="center"/>
      <protection hidden="1"/>
    </xf>
    <xf numFmtId="0" fontId="10" fillId="14" borderId="2" xfId="0" applyFont="1" applyFill="1" applyBorder="1" applyAlignment="1" applyProtection="1">
      <alignment horizontal="center" vertical="center"/>
      <protection hidden="1"/>
    </xf>
    <xf numFmtId="0" fontId="10" fillId="14" borderId="36" xfId="0" applyFont="1" applyFill="1" applyBorder="1" applyAlignment="1" applyProtection="1">
      <alignment horizontal="center" vertical="center"/>
      <protection hidden="1"/>
    </xf>
    <xf numFmtId="0" fontId="13" fillId="14" borderId="2" xfId="0" applyFont="1" applyFill="1" applyBorder="1" applyAlignment="1" applyProtection="1">
      <alignment horizontal="center" vertical="center"/>
      <protection hidden="1"/>
    </xf>
    <xf numFmtId="0" fontId="13" fillId="14" borderId="37" xfId="0" applyFont="1" applyFill="1" applyBorder="1" applyAlignment="1" applyProtection="1">
      <alignment horizontal="center" vertical="center"/>
      <protection hidden="1"/>
    </xf>
    <xf numFmtId="0" fontId="10" fillId="14" borderId="2" xfId="0" applyFont="1" applyFill="1" applyBorder="1" applyAlignment="1" applyProtection="1">
      <alignment horizontal="center"/>
      <protection hidden="1"/>
    </xf>
    <xf numFmtId="0" fontId="10" fillId="14" borderId="36" xfId="0" applyFont="1" applyFill="1" applyBorder="1" applyAlignment="1" applyProtection="1">
      <alignment horizontal="center"/>
      <protection hidden="1"/>
    </xf>
    <xf numFmtId="14" fontId="11" fillId="18" borderId="2" xfId="0" applyNumberFormat="1" applyFont="1" applyFill="1" applyBorder="1" applyAlignment="1" applyProtection="1">
      <alignment horizontal="center" vertical="center" wrapText="1"/>
      <protection hidden="1"/>
    </xf>
    <xf numFmtId="14" fontId="11" fillId="18" borderId="37" xfId="0" applyNumberFormat="1" applyFont="1" applyFill="1" applyBorder="1" applyAlignment="1" applyProtection="1">
      <alignment horizontal="center" vertical="center" wrapText="1"/>
      <protection hidden="1"/>
    </xf>
    <xf numFmtId="14" fontId="11" fillId="18" borderId="36" xfId="0" applyNumberFormat="1" applyFont="1" applyFill="1" applyBorder="1" applyAlignment="1" applyProtection="1">
      <alignment horizontal="center" vertical="center" wrapText="1"/>
      <protection hidden="1"/>
    </xf>
    <xf numFmtId="1" fontId="11" fillId="18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18" borderId="37" xfId="0" applyFont="1" applyFill="1" applyBorder="1" applyAlignment="1" applyProtection="1">
      <alignment horizontal="center" vertical="center" wrapText="1"/>
      <protection hidden="1"/>
    </xf>
    <xf numFmtId="0" fontId="11" fillId="18" borderId="36" xfId="0" applyFont="1" applyFill="1" applyBorder="1" applyAlignment="1" applyProtection="1">
      <alignment horizontal="center" vertical="center" wrapText="1"/>
      <protection hidden="1"/>
    </xf>
    <xf numFmtId="0" fontId="11" fillId="18" borderId="6" xfId="0" applyFont="1" applyFill="1" applyBorder="1" applyAlignment="1" applyProtection="1">
      <alignment horizontal="center" vertical="center" wrapText="1"/>
      <protection hidden="1"/>
    </xf>
    <xf numFmtId="0" fontId="11" fillId="18" borderId="34" xfId="0" applyFont="1" applyFill="1" applyBorder="1" applyAlignment="1" applyProtection="1">
      <alignment horizontal="center" vertical="center" wrapText="1"/>
      <protection hidden="1"/>
    </xf>
    <xf numFmtId="0" fontId="11" fillId="18" borderId="35" xfId="0" applyFont="1" applyFill="1" applyBorder="1" applyAlignment="1" applyProtection="1">
      <alignment horizontal="center" vertical="center" wrapText="1"/>
      <protection hidden="1"/>
    </xf>
    <xf numFmtId="14" fontId="11" fillId="20" borderId="2" xfId="0" applyNumberFormat="1" applyFont="1" applyFill="1" applyBorder="1" applyAlignment="1" applyProtection="1">
      <alignment horizontal="center" vertical="center" wrapText="1"/>
      <protection hidden="1"/>
    </xf>
    <xf numFmtId="14" fontId="11" fillId="20" borderId="37" xfId="0" applyNumberFormat="1" applyFont="1" applyFill="1" applyBorder="1" applyAlignment="1" applyProtection="1">
      <alignment horizontal="center" vertical="center" wrapText="1"/>
      <protection hidden="1"/>
    </xf>
    <xf numFmtId="14" fontId="11" fillId="20" borderId="36" xfId="0" applyNumberFormat="1" applyFont="1" applyFill="1" applyBorder="1" applyAlignment="1" applyProtection="1">
      <alignment horizontal="center" vertical="center" wrapText="1"/>
      <protection hidden="1"/>
    </xf>
    <xf numFmtId="1" fontId="11" fillId="20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20" borderId="37" xfId="0" applyFont="1" applyFill="1" applyBorder="1" applyAlignment="1" applyProtection="1">
      <alignment horizontal="center" vertical="center" wrapText="1"/>
      <protection hidden="1"/>
    </xf>
    <xf numFmtId="0" fontId="11" fillId="20" borderId="36" xfId="0" applyFont="1" applyFill="1" applyBorder="1" applyAlignment="1" applyProtection="1">
      <alignment horizontal="center" vertical="center" wrapText="1"/>
      <protection hidden="1"/>
    </xf>
    <xf numFmtId="0" fontId="14" fillId="0" borderId="0" xfId="0" applyFont="1" applyAlignment="1" applyProtection="1">
      <alignment vertical="center"/>
      <protection hidden="1"/>
    </xf>
    <xf numFmtId="0" fontId="11" fillId="20" borderId="6" xfId="0" applyFont="1" applyFill="1" applyBorder="1" applyAlignment="1" applyProtection="1">
      <alignment horizontal="center" vertical="center" wrapText="1"/>
      <protection hidden="1"/>
    </xf>
    <xf numFmtId="0" fontId="11" fillId="20" borderId="34" xfId="0" applyFont="1" applyFill="1" applyBorder="1" applyAlignment="1" applyProtection="1">
      <alignment horizontal="center" vertical="center" wrapText="1"/>
      <protection hidden="1"/>
    </xf>
    <xf numFmtId="0" fontId="11" fillId="20" borderId="35" xfId="0" applyFont="1" applyFill="1" applyBorder="1" applyAlignment="1" applyProtection="1">
      <alignment horizontal="center" vertical="center" wrapText="1"/>
      <protection hidden="1"/>
    </xf>
    <xf numFmtId="0" fontId="10" fillId="17" borderId="1" xfId="0" applyFont="1" applyFill="1" applyBorder="1" applyAlignment="1" applyProtection="1">
      <alignment horizontal="center" vertical="center"/>
      <protection hidden="1"/>
    </xf>
    <xf numFmtId="0" fontId="10" fillId="19" borderId="1" xfId="0" applyFont="1" applyFill="1" applyBorder="1" applyAlignment="1" applyProtection="1">
      <alignment horizontal="center" vertical="center"/>
      <protection hidden="1"/>
    </xf>
    <xf numFmtId="1" fontId="14" fillId="0" borderId="0" xfId="0" applyNumberFormat="1" applyFont="1" applyAlignment="1" applyProtection="1">
      <alignment vertical="center"/>
      <protection hidden="1"/>
    </xf>
    <xf numFmtId="0" fontId="10" fillId="14" borderId="37" xfId="0" applyFont="1" applyFill="1" applyBorder="1" applyAlignment="1" applyProtection="1">
      <alignment horizontal="center" vertical="center"/>
      <protection hidden="1"/>
    </xf>
    <xf numFmtId="0" fontId="10" fillId="17" borderId="2" xfId="0" applyFont="1" applyFill="1" applyBorder="1" applyAlignment="1" applyProtection="1">
      <alignment horizontal="center"/>
      <protection hidden="1"/>
    </xf>
    <xf numFmtId="0" fontId="10" fillId="17" borderId="36" xfId="0" applyFont="1" applyFill="1" applyBorder="1" applyAlignment="1" applyProtection="1">
      <alignment horizontal="center"/>
      <protection hidden="1"/>
    </xf>
    <xf numFmtId="0" fontId="10" fillId="17" borderId="1" xfId="0" applyFont="1" applyFill="1" applyBorder="1" applyAlignment="1" applyProtection="1">
      <alignment horizontal="center"/>
      <protection hidden="1"/>
    </xf>
    <xf numFmtId="2" fontId="0" fillId="0" borderId="0" xfId="0" applyNumberFormat="1" applyAlignment="1">
      <alignment horizontal="center" vertical="center"/>
    </xf>
    <xf numFmtId="172" fontId="30" fillId="0" borderId="1" xfId="0" applyNumberFormat="1" applyFont="1" applyBorder="1" applyAlignment="1" applyProtection="1">
      <alignment horizontal="center" vertical="center"/>
      <protection hidden="1"/>
    </xf>
    <xf numFmtId="0" fontId="10" fillId="22" borderId="2" xfId="0" applyFont="1" applyFill="1" applyBorder="1" applyAlignment="1" applyProtection="1">
      <alignment horizontal="center" vertical="center"/>
      <protection hidden="1"/>
    </xf>
    <xf numFmtId="0" fontId="10" fillId="22" borderId="37" xfId="0" applyFont="1" applyFill="1" applyBorder="1" applyAlignment="1" applyProtection="1">
      <alignment horizontal="center" vertical="center"/>
      <protection hidden="1"/>
    </xf>
    <xf numFmtId="2" fontId="13" fillId="22" borderId="37" xfId="0" applyNumberFormat="1" applyFont="1" applyFill="1" applyBorder="1" applyAlignment="1" applyProtection="1">
      <alignment horizontal="center" vertical="center"/>
      <protection hidden="1"/>
    </xf>
    <xf numFmtId="2" fontId="13" fillId="22" borderId="36" xfId="0" applyNumberFormat="1" applyFont="1" applyFill="1" applyBorder="1" applyAlignment="1" applyProtection="1">
      <alignment horizontal="center" vertical="center"/>
      <protection hidden="1"/>
    </xf>
    <xf numFmtId="0" fontId="0" fillId="22" borderId="0" xfId="0" applyFill="1"/>
  </cellXfs>
  <cellStyles count="1">
    <cellStyle name="Normal" xfId="0" builtinId="0"/>
  </cellStyles>
  <dxfs count="142"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2D2D"/>
      <color rgb="FFFF3737"/>
      <color rgb="FFFF3300"/>
      <color rgb="FFFF8265"/>
      <color rgb="FFFF603B"/>
      <color rgb="FFFF4343"/>
      <color rgb="FFD1551D"/>
      <color rgb="FFEE3300"/>
      <color rgb="FFFFC5B7"/>
      <color rgb="FFC9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pt-BR">
                <a:solidFill>
                  <a:sysClr val="windowText" lastClr="000000"/>
                </a:solidFill>
              </a:rPr>
              <a:t>N ível 1</a:t>
            </a:r>
          </a:p>
        </c:rich>
      </c:tx>
      <c:layout>
        <c:manualLayout>
          <c:xMode val="edge"/>
          <c:yMode val="edge"/>
          <c:x val="0.46317156048377844"/>
          <c:y val="3.6666666666666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36592365734685"/>
          <c:y val="0.14000045573065018"/>
          <c:w val="0.76779119824730591"/>
          <c:h val="0.74000240886200797"/>
        </c:manualLayout>
      </c:layout>
      <c:lineChart>
        <c:grouping val="standard"/>
        <c:varyColors val="0"/>
        <c:ser>
          <c:idx val="6"/>
          <c:order val="0"/>
          <c:tx>
            <c:strRef>
              <c:f>[1]LEUC!$N$5</c:f>
              <c:strCache>
                <c:ptCount val="1"/>
                <c:pt idx="0">
                  <c:v>(+) 3DP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[1]LEUC!$A$10:$A$40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[1]LEUC!$L$9:$L$40</c:f>
              <c:numCache>
                <c:formatCode>General</c:formatCode>
                <c:ptCount val="32"/>
                <c:pt idx="0">
                  <c:v>3.1407209388817989</c:v>
                </c:pt>
                <c:pt idx="1">
                  <c:v>3.1407209388817989</c:v>
                </c:pt>
                <c:pt idx="2">
                  <c:v>3.1407209388817989</c:v>
                </c:pt>
                <c:pt idx="3">
                  <c:v>3.1407209388817989</c:v>
                </c:pt>
                <c:pt idx="4">
                  <c:v>3.1407209388817989</c:v>
                </c:pt>
                <c:pt idx="5">
                  <c:v>3.1407209388817989</c:v>
                </c:pt>
                <c:pt idx="6">
                  <c:v>3.1407209388817989</c:v>
                </c:pt>
                <c:pt idx="7">
                  <c:v>3.1407209388817989</c:v>
                </c:pt>
                <c:pt idx="8">
                  <c:v>3.1407209388817989</c:v>
                </c:pt>
                <c:pt idx="9">
                  <c:v>3.1407209388817989</c:v>
                </c:pt>
                <c:pt idx="10">
                  <c:v>3.1407209388817989</c:v>
                </c:pt>
                <c:pt idx="11">
                  <c:v>3.1407209388817989</c:v>
                </c:pt>
                <c:pt idx="12">
                  <c:v>3.1407209388817989</c:v>
                </c:pt>
                <c:pt idx="13">
                  <c:v>3.1407209388817989</c:v>
                </c:pt>
                <c:pt idx="14">
                  <c:v>3.1407209388817989</c:v>
                </c:pt>
                <c:pt idx="15">
                  <c:v>3.1407209388817989</c:v>
                </c:pt>
                <c:pt idx="16">
                  <c:v>3.1407209388817989</c:v>
                </c:pt>
                <c:pt idx="17">
                  <c:v>3.1407209388817989</c:v>
                </c:pt>
                <c:pt idx="18">
                  <c:v>3.1407209388817989</c:v>
                </c:pt>
                <c:pt idx="19">
                  <c:v>3.1407209388817989</c:v>
                </c:pt>
                <c:pt idx="20">
                  <c:v>3.1407209388817989</c:v>
                </c:pt>
                <c:pt idx="21">
                  <c:v>3.1407209388817989</c:v>
                </c:pt>
                <c:pt idx="22">
                  <c:v>3.1407209388817989</c:v>
                </c:pt>
                <c:pt idx="23">
                  <c:v>3.1407209388817989</c:v>
                </c:pt>
                <c:pt idx="24">
                  <c:v>3.1407209388817989</c:v>
                </c:pt>
                <c:pt idx="25">
                  <c:v>3.1407209388817989</c:v>
                </c:pt>
                <c:pt idx="26">
                  <c:v>3.1407209388817989</c:v>
                </c:pt>
                <c:pt idx="27">
                  <c:v>3.1407209388817989</c:v>
                </c:pt>
                <c:pt idx="28">
                  <c:v>3.1407209388817989</c:v>
                </c:pt>
                <c:pt idx="29">
                  <c:v>3.1407209388817989</c:v>
                </c:pt>
                <c:pt idx="30">
                  <c:v>3.1407209388817989</c:v>
                </c:pt>
                <c:pt idx="31">
                  <c:v>3.1407209388817989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E-4336-8486-9D53C60A7EF3}"/>
            </c:ext>
          </c:extLst>
        </c:ser>
        <c:ser>
          <c:idx val="0"/>
          <c:order val="1"/>
          <c:tx>
            <c:strRef>
              <c:f>[1]LEUC!$M$5</c:f>
              <c:strCache>
                <c:ptCount val="1"/>
                <c:pt idx="0">
                  <c:v>(+) 2DP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[1]LEUC!$A$10:$A$40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[1]LEUC!$K$9:$K$40</c:f>
              <c:numCache>
                <c:formatCode>General</c:formatCode>
                <c:ptCount val="32"/>
                <c:pt idx="0">
                  <c:v>3.0729806259211996</c:v>
                </c:pt>
                <c:pt idx="1">
                  <c:v>3.0729806259211996</c:v>
                </c:pt>
                <c:pt idx="2">
                  <c:v>3.0729806259211996</c:v>
                </c:pt>
                <c:pt idx="3">
                  <c:v>3.0729806259211996</c:v>
                </c:pt>
                <c:pt idx="4">
                  <c:v>3.0729806259211996</c:v>
                </c:pt>
                <c:pt idx="5">
                  <c:v>3.0729806259211996</c:v>
                </c:pt>
                <c:pt idx="6">
                  <c:v>3.0729806259211996</c:v>
                </c:pt>
                <c:pt idx="7">
                  <c:v>3.0729806259211996</c:v>
                </c:pt>
                <c:pt idx="8">
                  <c:v>3.0729806259211996</c:v>
                </c:pt>
                <c:pt idx="9">
                  <c:v>3.0729806259211996</c:v>
                </c:pt>
                <c:pt idx="10">
                  <c:v>3.0729806259211996</c:v>
                </c:pt>
                <c:pt idx="11">
                  <c:v>3.0729806259211996</c:v>
                </c:pt>
                <c:pt idx="12">
                  <c:v>3.0729806259211996</c:v>
                </c:pt>
                <c:pt idx="13">
                  <c:v>3.0729806259211996</c:v>
                </c:pt>
                <c:pt idx="14">
                  <c:v>3.0729806259211996</c:v>
                </c:pt>
                <c:pt idx="15">
                  <c:v>3.0729806259211996</c:v>
                </c:pt>
                <c:pt idx="16">
                  <c:v>3.0729806259211996</c:v>
                </c:pt>
                <c:pt idx="17">
                  <c:v>3.0729806259211996</c:v>
                </c:pt>
                <c:pt idx="18">
                  <c:v>3.0729806259211996</c:v>
                </c:pt>
                <c:pt idx="19">
                  <c:v>3.0729806259211996</c:v>
                </c:pt>
                <c:pt idx="20">
                  <c:v>3.0729806259211996</c:v>
                </c:pt>
                <c:pt idx="21">
                  <c:v>3.0729806259211996</c:v>
                </c:pt>
                <c:pt idx="22">
                  <c:v>3.0729806259211996</c:v>
                </c:pt>
                <c:pt idx="23">
                  <c:v>3.0729806259211996</c:v>
                </c:pt>
                <c:pt idx="24">
                  <c:v>3.0729806259211996</c:v>
                </c:pt>
                <c:pt idx="25">
                  <c:v>3.0729806259211996</c:v>
                </c:pt>
                <c:pt idx="26">
                  <c:v>3.0729806259211996</c:v>
                </c:pt>
                <c:pt idx="27">
                  <c:v>3.0729806259211996</c:v>
                </c:pt>
                <c:pt idx="28">
                  <c:v>3.0729806259211996</c:v>
                </c:pt>
                <c:pt idx="29">
                  <c:v>3.0729806259211996</c:v>
                </c:pt>
                <c:pt idx="30">
                  <c:v>3.0729806259211996</c:v>
                </c:pt>
                <c:pt idx="31">
                  <c:v>3.0729806259211996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E9E-4336-8486-9D53C60A7EF3}"/>
            </c:ext>
          </c:extLst>
        </c:ser>
        <c:ser>
          <c:idx val="1"/>
          <c:order val="2"/>
          <c:tx>
            <c:strRef>
              <c:f>[1]LEUC!$L$5</c:f>
              <c:strCache>
                <c:ptCount val="1"/>
                <c:pt idx="0">
                  <c:v>(+) 1DP</c:v>
                </c:pt>
              </c:strCache>
            </c:strRef>
          </c:tx>
          <c:spPr>
            <a:ln w="127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[1]LEUC!$A$10:$A$40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[1]LEUC!$J$9:$J$40</c:f>
              <c:numCache>
                <c:formatCode>General</c:formatCode>
                <c:ptCount val="32"/>
                <c:pt idx="0">
                  <c:v>3.0052403129605998</c:v>
                </c:pt>
                <c:pt idx="1">
                  <c:v>3.0052403129605998</c:v>
                </c:pt>
                <c:pt idx="2">
                  <c:v>3.0052403129605998</c:v>
                </c:pt>
                <c:pt idx="3">
                  <c:v>3.0052403129605998</c:v>
                </c:pt>
                <c:pt idx="4">
                  <c:v>3.0052403129605998</c:v>
                </c:pt>
                <c:pt idx="5">
                  <c:v>3.0052403129605998</c:v>
                </c:pt>
                <c:pt idx="6">
                  <c:v>3.0052403129605998</c:v>
                </c:pt>
                <c:pt idx="7">
                  <c:v>3.0052403129605998</c:v>
                </c:pt>
                <c:pt idx="8">
                  <c:v>3.0052403129605998</c:v>
                </c:pt>
                <c:pt idx="9">
                  <c:v>3.0052403129605998</c:v>
                </c:pt>
                <c:pt idx="10">
                  <c:v>3.0052403129605998</c:v>
                </c:pt>
                <c:pt idx="11">
                  <c:v>3.0052403129605998</c:v>
                </c:pt>
                <c:pt idx="12">
                  <c:v>3.0052403129605998</c:v>
                </c:pt>
                <c:pt idx="13">
                  <c:v>3.0052403129605998</c:v>
                </c:pt>
                <c:pt idx="14">
                  <c:v>3.0052403129605998</c:v>
                </c:pt>
                <c:pt idx="15">
                  <c:v>3.0052403129605998</c:v>
                </c:pt>
                <c:pt idx="16">
                  <c:v>3.0052403129605998</c:v>
                </c:pt>
                <c:pt idx="17">
                  <c:v>3.0052403129605998</c:v>
                </c:pt>
                <c:pt idx="18">
                  <c:v>3.0052403129605998</c:v>
                </c:pt>
                <c:pt idx="19">
                  <c:v>3.0052403129605998</c:v>
                </c:pt>
                <c:pt idx="20">
                  <c:v>3.0052403129605998</c:v>
                </c:pt>
                <c:pt idx="21">
                  <c:v>3.0052403129605998</c:v>
                </c:pt>
                <c:pt idx="22">
                  <c:v>3.0052403129605998</c:v>
                </c:pt>
                <c:pt idx="23">
                  <c:v>3.0052403129605998</c:v>
                </c:pt>
                <c:pt idx="24">
                  <c:v>3.0052403129605998</c:v>
                </c:pt>
                <c:pt idx="25">
                  <c:v>3.0052403129605998</c:v>
                </c:pt>
                <c:pt idx="26">
                  <c:v>3.0052403129605998</c:v>
                </c:pt>
                <c:pt idx="27">
                  <c:v>3.0052403129605998</c:v>
                </c:pt>
                <c:pt idx="28">
                  <c:v>3.0052403129605998</c:v>
                </c:pt>
                <c:pt idx="29">
                  <c:v>3.0052403129605998</c:v>
                </c:pt>
                <c:pt idx="30">
                  <c:v>3.0052403129605998</c:v>
                </c:pt>
                <c:pt idx="31">
                  <c:v>3.0052403129605998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E9E-4336-8486-9D53C60A7EF3}"/>
            </c:ext>
          </c:extLst>
        </c:ser>
        <c:ser>
          <c:idx val="2"/>
          <c:order val="3"/>
          <c:tx>
            <c:strRef>
              <c:f>[1]LEUC!$F$5</c:f>
              <c:strCache>
                <c:ptCount val="1"/>
                <c:pt idx="0">
                  <c:v>MÉDIA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[1]LEUC!$A$10:$A$40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[1]LEUC!$F$9:$F$40</c:f>
              <c:numCache>
                <c:formatCode>General</c:formatCode>
                <c:ptCount val="32"/>
                <c:pt idx="0">
                  <c:v>2.9375</c:v>
                </c:pt>
                <c:pt idx="1">
                  <c:v>2.9375</c:v>
                </c:pt>
                <c:pt idx="2">
                  <c:v>2.9375</c:v>
                </c:pt>
                <c:pt idx="3">
                  <c:v>2.9375</c:v>
                </c:pt>
                <c:pt idx="4">
                  <c:v>2.9375</c:v>
                </c:pt>
                <c:pt idx="5">
                  <c:v>2.9375</c:v>
                </c:pt>
                <c:pt idx="6">
                  <c:v>2.9375</c:v>
                </c:pt>
                <c:pt idx="7">
                  <c:v>2.9375</c:v>
                </c:pt>
                <c:pt idx="8">
                  <c:v>2.9375</c:v>
                </c:pt>
                <c:pt idx="9">
                  <c:v>2.9375</c:v>
                </c:pt>
                <c:pt idx="10">
                  <c:v>2.9375</c:v>
                </c:pt>
                <c:pt idx="11">
                  <c:v>2.9375</c:v>
                </c:pt>
                <c:pt idx="12">
                  <c:v>2.9375</c:v>
                </c:pt>
                <c:pt idx="13">
                  <c:v>2.9375</c:v>
                </c:pt>
                <c:pt idx="14">
                  <c:v>2.9375</c:v>
                </c:pt>
                <c:pt idx="15">
                  <c:v>2.9375</c:v>
                </c:pt>
                <c:pt idx="16">
                  <c:v>2.9375</c:v>
                </c:pt>
                <c:pt idx="17">
                  <c:v>2.9375</c:v>
                </c:pt>
                <c:pt idx="18">
                  <c:v>2.9375</c:v>
                </c:pt>
                <c:pt idx="19">
                  <c:v>2.9375</c:v>
                </c:pt>
                <c:pt idx="20">
                  <c:v>2.9375</c:v>
                </c:pt>
                <c:pt idx="21">
                  <c:v>2.9375</c:v>
                </c:pt>
                <c:pt idx="22">
                  <c:v>2.9375</c:v>
                </c:pt>
                <c:pt idx="23">
                  <c:v>2.9375</c:v>
                </c:pt>
                <c:pt idx="24">
                  <c:v>2.9375</c:v>
                </c:pt>
                <c:pt idx="25">
                  <c:v>2.9375</c:v>
                </c:pt>
                <c:pt idx="26">
                  <c:v>2.9375</c:v>
                </c:pt>
                <c:pt idx="27">
                  <c:v>2.9375</c:v>
                </c:pt>
                <c:pt idx="28">
                  <c:v>2.9375</c:v>
                </c:pt>
                <c:pt idx="29">
                  <c:v>2.9375</c:v>
                </c:pt>
                <c:pt idx="30">
                  <c:v>2.9375</c:v>
                </c:pt>
                <c:pt idx="31">
                  <c:v>2.9375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E9E-4336-8486-9D53C60A7EF3}"/>
            </c:ext>
          </c:extLst>
        </c:ser>
        <c:ser>
          <c:idx val="3"/>
          <c:order val="4"/>
          <c:tx>
            <c:strRef>
              <c:f>[1]LEUC!$K$5</c:f>
              <c:strCache>
                <c:ptCount val="1"/>
                <c:pt idx="0">
                  <c:v>(-) 1DP</c:v>
                </c:pt>
              </c:strCache>
            </c:strRef>
          </c:tx>
          <c:spPr>
            <a:ln w="12700"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cat>
            <c:numRef>
              <c:f>[1]LEUC!$A$10:$A$40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[1]LEUC!$I$9:$I$40</c:f>
              <c:numCache>
                <c:formatCode>General</c:formatCode>
                <c:ptCount val="32"/>
                <c:pt idx="0">
                  <c:v>2.8697596870394002</c:v>
                </c:pt>
                <c:pt idx="1">
                  <c:v>2.8697596870394002</c:v>
                </c:pt>
                <c:pt idx="2">
                  <c:v>2.8697596870394002</c:v>
                </c:pt>
                <c:pt idx="3">
                  <c:v>2.8697596870394002</c:v>
                </c:pt>
                <c:pt idx="4">
                  <c:v>2.8697596870394002</c:v>
                </c:pt>
                <c:pt idx="5">
                  <c:v>2.8697596870394002</c:v>
                </c:pt>
                <c:pt idx="6">
                  <c:v>2.8697596870394002</c:v>
                </c:pt>
                <c:pt idx="7">
                  <c:v>2.8697596870394002</c:v>
                </c:pt>
                <c:pt idx="8">
                  <c:v>2.8697596870394002</c:v>
                </c:pt>
                <c:pt idx="9">
                  <c:v>2.8697596870394002</c:v>
                </c:pt>
                <c:pt idx="10">
                  <c:v>2.8697596870394002</c:v>
                </c:pt>
                <c:pt idx="11">
                  <c:v>2.8697596870394002</c:v>
                </c:pt>
                <c:pt idx="12">
                  <c:v>2.8697596870394002</c:v>
                </c:pt>
                <c:pt idx="13">
                  <c:v>2.8697596870394002</c:v>
                </c:pt>
                <c:pt idx="14">
                  <c:v>2.8697596870394002</c:v>
                </c:pt>
                <c:pt idx="15">
                  <c:v>2.8697596870394002</c:v>
                </c:pt>
                <c:pt idx="16">
                  <c:v>2.8697596870394002</c:v>
                </c:pt>
                <c:pt idx="17">
                  <c:v>2.8697596870394002</c:v>
                </c:pt>
                <c:pt idx="18">
                  <c:v>2.8697596870394002</c:v>
                </c:pt>
                <c:pt idx="19">
                  <c:v>2.8697596870394002</c:v>
                </c:pt>
                <c:pt idx="20">
                  <c:v>2.8697596870394002</c:v>
                </c:pt>
                <c:pt idx="21">
                  <c:v>2.8697596870394002</c:v>
                </c:pt>
                <c:pt idx="22">
                  <c:v>2.8697596870394002</c:v>
                </c:pt>
                <c:pt idx="23">
                  <c:v>2.8697596870394002</c:v>
                </c:pt>
                <c:pt idx="24">
                  <c:v>2.8697596870394002</c:v>
                </c:pt>
                <c:pt idx="25">
                  <c:v>2.8697596870394002</c:v>
                </c:pt>
                <c:pt idx="26">
                  <c:v>2.8697596870394002</c:v>
                </c:pt>
                <c:pt idx="27">
                  <c:v>2.8697596870394002</c:v>
                </c:pt>
                <c:pt idx="28">
                  <c:v>2.8697596870394002</c:v>
                </c:pt>
                <c:pt idx="29">
                  <c:v>2.8697596870394002</c:v>
                </c:pt>
                <c:pt idx="30">
                  <c:v>2.8697596870394002</c:v>
                </c:pt>
                <c:pt idx="31">
                  <c:v>2.8697596870394002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2E9E-4336-8486-9D53C60A7EF3}"/>
            </c:ext>
          </c:extLst>
        </c:ser>
        <c:ser>
          <c:idx val="4"/>
          <c:order val="5"/>
          <c:tx>
            <c:strRef>
              <c:f>[1]LEUC!$J$5</c:f>
              <c:strCache>
                <c:ptCount val="1"/>
                <c:pt idx="0">
                  <c:v>(-) 2DP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[1]LEUC!$A$10:$A$40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[1]LEUC!$H$9:$H$40</c:f>
              <c:numCache>
                <c:formatCode>General</c:formatCode>
                <c:ptCount val="32"/>
                <c:pt idx="0">
                  <c:v>2.8020193740788004</c:v>
                </c:pt>
                <c:pt idx="1">
                  <c:v>2.8020193740788004</c:v>
                </c:pt>
                <c:pt idx="2">
                  <c:v>2.8020193740788004</c:v>
                </c:pt>
                <c:pt idx="3">
                  <c:v>2.8020193740788004</c:v>
                </c:pt>
                <c:pt idx="4">
                  <c:v>2.8020193740788004</c:v>
                </c:pt>
                <c:pt idx="5">
                  <c:v>2.8020193740788004</c:v>
                </c:pt>
                <c:pt idx="6">
                  <c:v>2.8020193740788004</c:v>
                </c:pt>
                <c:pt idx="7">
                  <c:v>2.8020193740788004</c:v>
                </c:pt>
                <c:pt idx="8">
                  <c:v>2.8020193740788004</c:v>
                </c:pt>
                <c:pt idx="9">
                  <c:v>2.8020193740788004</c:v>
                </c:pt>
                <c:pt idx="10">
                  <c:v>2.8020193740788004</c:v>
                </c:pt>
                <c:pt idx="11">
                  <c:v>2.8020193740788004</c:v>
                </c:pt>
                <c:pt idx="12">
                  <c:v>2.8020193740788004</c:v>
                </c:pt>
                <c:pt idx="13">
                  <c:v>2.8020193740788004</c:v>
                </c:pt>
                <c:pt idx="14">
                  <c:v>2.8020193740788004</c:v>
                </c:pt>
                <c:pt idx="15">
                  <c:v>2.8020193740788004</c:v>
                </c:pt>
                <c:pt idx="16">
                  <c:v>2.8020193740788004</c:v>
                </c:pt>
                <c:pt idx="17">
                  <c:v>2.8020193740788004</c:v>
                </c:pt>
                <c:pt idx="18">
                  <c:v>2.8020193740788004</c:v>
                </c:pt>
                <c:pt idx="19">
                  <c:v>2.8020193740788004</c:v>
                </c:pt>
                <c:pt idx="20">
                  <c:v>2.8020193740788004</c:v>
                </c:pt>
                <c:pt idx="21">
                  <c:v>2.8020193740788004</c:v>
                </c:pt>
                <c:pt idx="22">
                  <c:v>2.8020193740788004</c:v>
                </c:pt>
                <c:pt idx="23">
                  <c:v>2.8020193740788004</c:v>
                </c:pt>
                <c:pt idx="24">
                  <c:v>2.8020193740788004</c:v>
                </c:pt>
                <c:pt idx="25">
                  <c:v>2.8020193740788004</c:v>
                </c:pt>
                <c:pt idx="26">
                  <c:v>2.8020193740788004</c:v>
                </c:pt>
                <c:pt idx="27">
                  <c:v>2.8020193740788004</c:v>
                </c:pt>
                <c:pt idx="28">
                  <c:v>2.8020193740788004</c:v>
                </c:pt>
                <c:pt idx="29">
                  <c:v>2.8020193740788004</c:v>
                </c:pt>
                <c:pt idx="30">
                  <c:v>2.8020193740788004</c:v>
                </c:pt>
                <c:pt idx="31">
                  <c:v>2.8020193740788004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E9E-4336-8486-9D53C60A7EF3}"/>
            </c:ext>
          </c:extLst>
        </c:ser>
        <c:ser>
          <c:idx val="7"/>
          <c:order val="6"/>
          <c:tx>
            <c:strRef>
              <c:f>[1]LEUC!$I$5</c:f>
              <c:strCache>
                <c:ptCount val="1"/>
                <c:pt idx="0">
                  <c:v>(-) 3DP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[1]LEUC!$A$10:$A$40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[1]LEUC!$G$9:$G$40</c:f>
              <c:numCache>
                <c:formatCode>General</c:formatCode>
                <c:ptCount val="32"/>
                <c:pt idx="0">
                  <c:v>2.7342790611182011</c:v>
                </c:pt>
                <c:pt idx="1">
                  <c:v>2.7342790611182011</c:v>
                </c:pt>
                <c:pt idx="2">
                  <c:v>2.7342790611182011</c:v>
                </c:pt>
                <c:pt idx="3">
                  <c:v>2.7342790611182011</c:v>
                </c:pt>
                <c:pt idx="4">
                  <c:v>2.7342790611182011</c:v>
                </c:pt>
                <c:pt idx="5">
                  <c:v>2.7342790611182011</c:v>
                </c:pt>
                <c:pt idx="6">
                  <c:v>2.7342790611182011</c:v>
                </c:pt>
                <c:pt idx="7">
                  <c:v>2.7342790611182011</c:v>
                </c:pt>
                <c:pt idx="8">
                  <c:v>2.7342790611182011</c:v>
                </c:pt>
                <c:pt idx="9">
                  <c:v>2.7342790611182011</c:v>
                </c:pt>
                <c:pt idx="10">
                  <c:v>2.7342790611182011</c:v>
                </c:pt>
                <c:pt idx="11">
                  <c:v>2.7342790611182011</c:v>
                </c:pt>
                <c:pt idx="12">
                  <c:v>2.7342790611182011</c:v>
                </c:pt>
                <c:pt idx="13">
                  <c:v>2.7342790611182011</c:v>
                </c:pt>
                <c:pt idx="14">
                  <c:v>2.7342790611182011</c:v>
                </c:pt>
                <c:pt idx="15">
                  <c:v>2.7342790611182011</c:v>
                </c:pt>
                <c:pt idx="16">
                  <c:v>2.7342790611182011</c:v>
                </c:pt>
                <c:pt idx="17">
                  <c:v>2.7342790611182011</c:v>
                </c:pt>
                <c:pt idx="18">
                  <c:v>2.7342790611182011</c:v>
                </c:pt>
                <c:pt idx="19">
                  <c:v>2.7342790611182011</c:v>
                </c:pt>
                <c:pt idx="20">
                  <c:v>2.7342790611182011</c:v>
                </c:pt>
                <c:pt idx="21">
                  <c:v>2.7342790611182011</c:v>
                </c:pt>
                <c:pt idx="22">
                  <c:v>2.7342790611182011</c:v>
                </c:pt>
                <c:pt idx="23">
                  <c:v>2.7342790611182011</c:v>
                </c:pt>
                <c:pt idx="24">
                  <c:v>2.7342790611182011</c:v>
                </c:pt>
                <c:pt idx="25">
                  <c:v>2.7342790611182011</c:v>
                </c:pt>
                <c:pt idx="26">
                  <c:v>2.7342790611182011</c:v>
                </c:pt>
                <c:pt idx="27">
                  <c:v>2.7342790611182011</c:v>
                </c:pt>
                <c:pt idx="28">
                  <c:v>2.7342790611182011</c:v>
                </c:pt>
                <c:pt idx="29">
                  <c:v>2.7342790611182011</c:v>
                </c:pt>
                <c:pt idx="30">
                  <c:v>2.7342790611182011</c:v>
                </c:pt>
                <c:pt idx="31">
                  <c:v>2.7342790611182011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9E-4336-8486-9D53C60A7EF3}"/>
            </c:ext>
          </c:extLst>
        </c:ser>
        <c:ser>
          <c:idx val="5"/>
          <c:order val="7"/>
          <c:tx>
            <c:strRef>
              <c:f>[1]LEUC!$C$9</c:f>
              <c:strCache>
                <c:ptCount val="1"/>
                <c:pt idx="0">
                  <c:v>N1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[1]LEUC!$A$10:$A$40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[1]LEUC!$C$10:$C$40</c:f>
              <c:numCache>
                <c:formatCode>General</c:formatCode>
                <c:ptCount val="31"/>
                <c:pt idx="0">
                  <c:v>2.86</c:v>
                </c:pt>
                <c:pt idx="1">
                  <c:v>2.97</c:v>
                </c:pt>
                <c:pt idx="2">
                  <c:v>3</c:v>
                </c:pt>
                <c:pt idx="3">
                  <c:v>2.89</c:v>
                </c:pt>
                <c:pt idx="4">
                  <c:v>2.97</c:v>
                </c:pt>
                <c:pt idx="5">
                  <c:v>3.04</c:v>
                </c:pt>
                <c:pt idx="6">
                  <c:v>2.93</c:v>
                </c:pt>
                <c:pt idx="7">
                  <c:v>2.88</c:v>
                </c:pt>
                <c:pt idx="8">
                  <c:v>2.98</c:v>
                </c:pt>
                <c:pt idx="9">
                  <c:v>2.76</c:v>
                </c:pt>
                <c:pt idx="10">
                  <c:v>2.95</c:v>
                </c:pt>
                <c:pt idx="11">
                  <c:v>3.08</c:v>
                </c:pt>
                <c:pt idx="12">
                  <c:v>2.91</c:v>
                </c:pt>
                <c:pt idx="13">
                  <c:v>2.83</c:v>
                </c:pt>
                <c:pt idx="14">
                  <c:v>2.96</c:v>
                </c:pt>
                <c:pt idx="15">
                  <c:v>2.94</c:v>
                </c:pt>
                <c:pt idx="16">
                  <c:v>2.92</c:v>
                </c:pt>
                <c:pt idx="17">
                  <c:v>2.87</c:v>
                </c:pt>
                <c:pt idx="18">
                  <c:v>2.86</c:v>
                </c:pt>
                <c:pt idx="19">
                  <c:v>2.9</c:v>
                </c:pt>
                <c:pt idx="20">
                  <c:v>2.94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2E9E-4336-8486-9D53C60A7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8457584"/>
        <c:axId val="-2068464656"/>
      </c:lineChart>
      <c:catAx>
        <c:axId val="-206845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Dias</a:t>
                </a:r>
              </a:p>
            </c:rich>
          </c:tx>
          <c:layout>
            <c:manualLayout>
              <c:xMode val="edge"/>
              <c:yMode val="edge"/>
              <c:x val="0.90636808975657068"/>
              <c:y val="0.88333613298337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3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-20684646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-2068464656"/>
        <c:scaling>
          <c:orientation val="minMax"/>
          <c:max val="3.3499999999999996"/>
          <c:min val="2.6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Valores</a:t>
                </a:r>
              </a:p>
            </c:rich>
          </c:tx>
          <c:layout>
            <c:manualLayout>
              <c:xMode val="edge"/>
              <c:yMode val="edge"/>
              <c:x val="3.2459425717852687E-2"/>
              <c:y val="0.423334733158355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-2068457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389617964421108"/>
          <c:y val="0.25000069991251095"/>
          <c:w val="0.1161038888888889"/>
          <c:h val="0.5696641040562400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pt-BR">
                <a:solidFill>
                  <a:sysClr val="windowText" lastClr="000000"/>
                </a:solidFill>
              </a:rPr>
              <a:t>Nível 2</a:t>
            </a:r>
          </a:p>
        </c:rich>
      </c:tx>
      <c:layout>
        <c:manualLayout>
          <c:xMode val="edge"/>
          <c:yMode val="edge"/>
          <c:x val="0.46500000000000002"/>
          <c:y val="3.59477124183006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250000000000002E-2"/>
          <c:y val="0.14052332428042114"/>
          <c:w val="0.77625"/>
          <c:h val="0.74183243282919997"/>
        </c:manualLayout>
      </c:layout>
      <c:lineChart>
        <c:grouping val="standard"/>
        <c:varyColors val="0"/>
        <c:ser>
          <c:idx val="6"/>
          <c:order val="0"/>
          <c:tx>
            <c:strRef>
              <c:f>[1]LEUC!$N$5</c:f>
              <c:strCache>
                <c:ptCount val="1"/>
                <c:pt idx="0">
                  <c:v>(+) 3DP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[1]LEUC!$S$9:$S$40</c:f>
              <c:numCache>
                <c:formatCode>General</c:formatCode>
                <c:ptCount val="32"/>
                <c:pt idx="0">
                  <c:v>7.2572998572787499</c:v>
                </c:pt>
                <c:pt idx="1">
                  <c:v>7.2572998572787499</c:v>
                </c:pt>
                <c:pt idx="2">
                  <c:v>7.2572998572787499</c:v>
                </c:pt>
                <c:pt idx="3">
                  <c:v>7.2572998572787499</c:v>
                </c:pt>
                <c:pt idx="4">
                  <c:v>7.2572998572787499</c:v>
                </c:pt>
                <c:pt idx="5">
                  <c:v>7.2572998572787499</c:v>
                </c:pt>
                <c:pt idx="6">
                  <c:v>7.2572998572787499</c:v>
                </c:pt>
                <c:pt idx="7">
                  <c:v>7.2572998572787499</c:v>
                </c:pt>
                <c:pt idx="8">
                  <c:v>7.2572998572787499</c:v>
                </c:pt>
                <c:pt idx="9">
                  <c:v>7.2572998572787499</c:v>
                </c:pt>
                <c:pt idx="10">
                  <c:v>7.2572998572787499</c:v>
                </c:pt>
                <c:pt idx="11">
                  <c:v>7.2572998572787499</c:v>
                </c:pt>
                <c:pt idx="12">
                  <c:v>7.2572998572787499</c:v>
                </c:pt>
                <c:pt idx="13">
                  <c:v>7.2572998572787499</c:v>
                </c:pt>
                <c:pt idx="14">
                  <c:v>7.2572998572787499</c:v>
                </c:pt>
                <c:pt idx="15">
                  <c:v>7.2572998572787499</c:v>
                </c:pt>
                <c:pt idx="16">
                  <c:v>7.2572998572787499</c:v>
                </c:pt>
                <c:pt idx="17">
                  <c:v>7.2572998572787499</c:v>
                </c:pt>
                <c:pt idx="18">
                  <c:v>7.2572998572787499</c:v>
                </c:pt>
                <c:pt idx="19">
                  <c:v>7.2572998572787499</c:v>
                </c:pt>
                <c:pt idx="20">
                  <c:v>7.2572998572787499</c:v>
                </c:pt>
                <c:pt idx="21">
                  <c:v>7.2572998572787499</c:v>
                </c:pt>
                <c:pt idx="22">
                  <c:v>7.2572998572787499</c:v>
                </c:pt>
                <c:pt idx="23">
                  <c:v>7.2572998572787499</c:v>
                </c:pt>
                <c:pt idx="24">
                  <c:v>7.2572998572787499</c:v>
                </c:pt>
                <c:pt idx="25">
                  <c:v>7.2572998572787499</c:v>
                </c:pt>
                <c:pt idx="26">
                  <c:v>7.2572998572787499</c:v>
                </c:pt>
                <c:pt idx="27">
                  <c:v>7.2572998572787499</c:v>
                </c:pt>
                <c:pt idx="28">
                  <c:v>7.2572998572787499</c:v>
                </c:pt>
                <c:pt idx="29">
                  <c:v>7.2572998572787499</c:v>
                </c:pt>
                <c:pt idx="30">
                  <c:v>7.2572998572787499</c:v>
                </c:pt>
                <c:pt idx="31">
                  <c:v>7.2572998572787499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1-495B-B027-48712ED55A33}"/>
            </c:ext>
          </c:extLst>
        </c:ser>
        <c:ser>
          <c:idx val="0"/>
          <c:order val="1"/>
          <c:tx>
            <c:strRef>
              <c:f>[1]LEUC!$M$5</c:f>
              <c:strCache>
                <c:ptCount val="1"/>
                <c:pt idx="0">
                  <c:v>(+) 2DP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[1]LEUC!$R$9:$R$40</c:f>
              <c:numCache>
                <c:formatCode>General</c:formatCode>
                <c:ptCount val="32"/>
                <c:pt idx="0">
                  <c:v>7.1521999048525</c:v>
                </c:pt>
                <c:pt idx="1">
                  <c:v>7.1521999048525</c:v>
                </c:pt>
                <c:pt idx="2">
                  <c:v>7.1521999048525</c:v>
                </c:pt>
                <c:pt idx="3">
                  <c:v>7.1521999048525</c:v>
                </c:pt>
                <c:pt idx="4">
                  <c:v>7.1521999048525</c:v>
                </c:pt>
                <c:pt idx="5">
                  <c:v>7.1521999048525</c:v>
                </c:pt>
                <c:pt idx="6">
                  <c:v>7.1521999048525</c:v>
                </c:pt>
                <c:pt idx="7">
                  <c:v>7.1521999048525</c:v>
                </c:pt>
                <c:pt idx="8">
                  <c:v>7.1521999048525</c:v>
                </c:pt>
                <c:pt idx="9">
                  <c:v>7.1521999048525</c:v>
                </c:pt>
                <c:pt idx="10">
                  <c:v>7.1521999048525</c:v>
                </c:pt>
                <c:pt idx="11">
                  <c:v>7.1521999048525</c:v>
                </c:pt>
                <c:pt idx="12">
                  <c:v>7.1521999048525</c:v>
                </c:pt>
                <c:pt idx="13">
                  <c:v>7.1521999048525</c:v>
                </c:pt>
                <c:pt idx="14">
                  <c:v>7.1521999048525</c:v>
                </c:pt>
                <c:pt idx="15">
                  <c:v>7.1521999048525</c:v>
                </c:pt>
                <c:pt idx="16">
                  <c:v>7.1521999048525</c:v>
                </c:pt>
                <c:pt idx="17">
                  <c:v>7.1521999048525</c:v>
                </c:pt>
                <c:pt idx="18">
                  <c:v>7.1521999048525</c:v>
                </c:pt>
                <c:pt idx="19">
                  <c:v>7.1521999048525</c:v>
                </c:pt>
                <c:pt idx="20">
                  <c:v>7.1521999048525</c:v>
                </c:pt>
                <c:pt idx="21">
                  <c:v>7.1521999048525</c:v>
                </c:pt>
                <c:pt idx="22">
                  <c:v>7.1521999048525</c:v>
                </c:pt>
                <c:pt idx="23">
                  <c:v>7.1521999048525</c:v>
                </c:pt>
                <c:pt idx="24">
                  <c:v>7.1521999048525</c:v>
                </c:pt>
                <c:pt idx="25">
                  <c:v>7.1521999048525</c:v>
                </c:pt>
                <c:pt idx="26">
                  <c:v>7.1521999048525</c:v>
                </c:pt>
                <c:pt idx="27">
                  <c:v>7.1521999048525</c:v>
                </c:pt>
                <c:pt idx="28">
                  <c:v>7.1521999048525</c:v>
                </c:pt>
                <c:pt idx="29">
                  <c:v>7.1521999048525</c:v>
                </c:pt>
                <c:pt idx="30">
                  <c:v>7.1521999048525</c:v>
                </c:pt>
                <c:pt idx="31">
                  <c:v>7.1521999048525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4B1-495B-B027-48712ED55A33}"/>
            </c:ext>
          </c:extLst>
        </c:ser>
        <c:ser>
          <c:idx val="1"/>
          <c:order val="2"/>
          <c:tx>
            <c:strRef>
              <c:f>[1]LEUC!$L$5</c:f>
              <c:strCache>
                <c:ptCount val="1"/>
                <c:pt idx="0">
                  <c:v>(+) 1DP</c:v>
                </c:pt>
              </c:strCache>
            </c:strRef>
          </c:tx>
          <c:spPr>
            <a:ln w="127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[1]LEUC!$Q$9:$Q$40</c:f>
              <c:numCache>
                <c:formatCode>General</c:formatCode>
                <c:ptCount val="32"/>
                <c:pt idx="0">
                  <c:v>7.0470999524262501</c:v>
                </c:pt>
                <c:pt idx="1">
                  <c:v>7.0470999524262501</c:v>
                </c:pt>
                <c:pt idx="2">
                  <c:v>7.0470999524262501</c:v>
                </c:pt>
                <c:pt idx="3">
                  <c:v>7.0470999524262501</c:v>
                </c:pt>
                <c:pt idx="4">
                  <c:v>7.0470999524262501</c:v>
                </c:pt>
                <c:pt idx="5">
                  <c:v>7.0470999524262501</c:v>
                </c:pt>
                <c:pt idx="6">
                  <c:v>7.0470999524262501</c:v>
                </c:pt>
                <c:pt idx="7">
                  <c:v>7.0470999524262501</c:v>
                </c:pt>
                <c:pt idx="8">
                  <c:v>7.0470999524262501</c:v>
                </c:pt>
                <c:pt idx="9">
                  <c:v>7.0470999524262501</c:v>
                </c:pt>
                <c:pt idx="10">
                  <c:v>7.0470999524262501</c:v>
                </c:pt>
                <c:pt idx="11">
                  <c:v>7.0470999524262501</c:v>
                </c:pt>
                <c:pt idx="12">
                  <c:v>7.0470999524262501</c:v>
                </c:pt>
                <c:pt idx="13">
                  <c:v>7.0470999524262501</c:v>
                </c:pt>
                <c:pt idx="14">
                  <c:v>7.0470999524262501</c:v>
                </c:pt>
                <c:pt idx="15">
                  <c:v>7.0470999524262501</c:v>
                </c:pt>
                <c:pt idx="16">
                  <c:v>7.0470999524262501</c:v>
                </c:pt>
                <c:pt idx="17">
                  <c:v>7.0470999524262501</c:v>
                </c:pt>
                <c:pt idx="18">
                  <c:v>7.0470999524262501</c:v>
                </c:pt>
                <c:pt idx="19">
                  <c:v>7.0470999524262501</c:v>
                </c:pt>
                <c:pt idx="20">
                  <c:v>7.0470999524262501</c:v>
                </c:pt>
                <c:pt idx="21">
                  <c:v>7.0470999524262501</c:v>
                </c:pt>
                <c:pt idx="22">
                  <c:v>7.0470999524262501</c:v>
                </c:pt>
                <c:pt idx="23">
                  <c:v>7.0470999524262501</c:v>
                </c:pt>
                <c:pt idx="24">
                  <c:v>7.0470999524262501</c:v>
                </c:pt>
                <c:pt idx="25">
                  <c:v>7.0470999524262501</c:v>
                </c:pt>
                <c:pt idx="26">
                  <c:v>7.0470999524262501</c:v>
                </c:pt>
                <c:pt idx="27">
                  <c:v>7.0470999524262501</c:v>
                </c:pt>
                <c:pt idx="28">
                  <c:v>7.0470999524262501</c:v>
                </c:pt>
                <c:pt idx="29">
                  <c:v>7.0470999524262501</c:v>
                </c:pt>
                <c:pt idx="30">
                  <c:v>7.0470999524262501</c:v>
                </c:pt>
                <c:pt idx="31">
                  <c:v>7.0470999524262501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4B1-495B-B027-48712ED55A33}"/>
            </c:ext>
          </c:extLst>
        </c:ser>
        <c:ser>
          <c:idx val="2"/>
          <c:order val="3"/>
          <c:tx>
            <c:strRef>
              <c:f>[1]LEUC!$F$5</c:f>
              <c:strCache>
                <c:ptCount val="1"/>
                <c:pt idx="0">
                  <c:v>MÉDIA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val>
            <c:numRef>
              <c:f>[1]LEUC!$M$9:$M$40</c:f>
              <c:numCache>
                <c:formatCode>General</c:formatCode>
                <c:ptCount val="32"/>
                <c:pt idx="0">
                  <c:v>6.9420000000000002</c:v>
                </c:pt>
                <c:pt idx="1">
                  <c:v>6.9420000000000002</c:v>
                </c:pt>
                <c:pt idx="2">
                  <c:v>6.9420000000000002</c:v>
                </c:pt>
                <c:pt idx="3">
                  <c:v>6.9420000000000002</c:v>
                </c:pt>
                <c:pt idx="4">
                  <c:v>6.9420000000000002</c:v>
                </c:pt>
                <c:pt idx="5">
                  <c:v>6.9420000000000002</c:v>
                </c:pt>
                <c:pt idx="6">
                  <c:v>6.9420000000000002</c:v>
                </c:pt>
                <c:pt idx="7">
                  <c:v>6.9420000000000002</c:v>
                </c:pt>
                <c:pt idx="8">
                  <c:v>6.9420000000000002</c:v>
                </c:pt>
                <c:pt idx="9">
                  <c:v>6.9420000000000002</c:v>
                </c:pt>
                <c:pt idx="10">
                  <c:v>6.9420000000000002</c:v>
                </c:pt>
                <c:pt idx="11">
                  <c:v>6.9420000000000002</c:v>
                </c:pt>
                <c:pt idx="12">
                  <c:v>6.9420000000000002</c:v>
                </c:pt>
                <c:pt idx="13">
                  <c:v>6.9420000000000002</c:v>
                </c:pt>
                <c:pt idx="14">
                  <c:v>6.9420000000000002</c:v>
                </c:pt>
                <c:pt idx="15">
                  <c:v>6.9420000000000002</c:v>
                </c:pt>
                <c:pt idx="16">
                  <c:v>6.9420000000000002</c:v>
                </c:pt>
                <c:pt idx="17">
                  <c:v>6.9420000000000002</c:v>
                </c:pt>
                <c:pt idx="18">
                  <c:v>6.9420000000000002</c:v>
                </c:pt>
                <c:pt idx="19">
                  <c:v>6.9420000000000002</c:v>
                </c:pt>
                <c:pt idx="20">
                  <c:v>6.9420000000000002</c:v>
                </c:pt>
                <c:pt idx="21">
                  <c:v>6.9420000000000002</c:v>
                </c:pt>
                <c:pt idx="22">
                  <c:v>6.9420000000000002</c:v>
                </c:pt>
                <c:pt idx="23">
                  <c:v>6.9420000000000002</c:v>
                </c:pt>
                <c:pt idx="24">
                  <c:v>6.9420000000000002</c:v>
                </c:pt>
                <c:pt idx="25">
                  <c:v>6.9420000000000002</c:v>
                </c:pt>
                <c:pt idx="26">
                  <c:v>6.9420000000000002</c:v>
                </c:pt>
                <c:pt idx="27">
                  <c:v>6.9420000000000002</c:v>
                </c:pt>
                <c:pt idx="28">
                  <c:v>6.9420000000000002</c:v>
                </c:pt>
                <c:pt idx="29">
                  <c:v>6.9420000000000002</c:v>
                </c:pt>
                <c:pt idx="30">
                  <c:v>6.9420000000000002</c:v>
                </c:pt>
                <c:pt idx="31">
                  <c:v>6.9420000000000002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4B1-495B-B027-48712ED55A33}"/>
            </c:ext>
          </c:extLst>
        </c:ser>
        <c:ser>
          <c:idx val="3"/>
          <c:order val="4"/>
          <c:tx>
            <c:strRef>
              <c:f>[1]LEUC!$K$5</c:f>
              <c:strCache>
                <c:ptCount val="1"/>
                <c:pt idx="0">
                  <c:v>(-) 1DP</c:v>
                </c:pt>
              </c:strCache>
            </c:strRef>
          </c:tx>
          <c:spPr>
            <a:ln w="127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[1]LEUC!$P$9:$P$40</c:f>
              <c:numCache>
                <c:formatCode>General</c:formatCode>
                <c:ptCount val="32"/>
                <c:pt idx="0">
                  <c:v>6.8369000475737502</c:v>
                </c:pt>
                <c:pt idx="1">
                  <c:v>6.8369000475737502</c:v>
                </c:pt>
                <c:pt idx="2">
                  <c:v>6.8369000475737502</c:v>
                </c:pt>
                <c:pt idx="3">
                  <c:v>6.8369000475737502</c:v>
                </c:pt>
                <c:pt idx="4">
                  <c:v>6.8369000475737502</c:v>
                </c:pt>
                <c:pt idx="5">
                  <c:v>6.8369000475737502</c:v>
                </c:pt>
                <c:pt idx="6">
                  <c:v>6.8369000475737502</c:v>
                </c:pt>
                <c:pt idx="7">
                  <c:v>6.8369000475737502</c:v>
                </c:pt>
                <c:pt idx="8">
                  <c:v>6.8369000475737502</c:v>
                </c:pt>
                <c:pt idx="9">
                  <c:v>6.8369000475737502</c:v>
                </c:pt>
                <c:pt idx="10">
                  <c:v>6.8369000475737502</c:v>
                </c:pt>
                <c:pt idx="11">
                  <c:v>6.8369000475737502</c:v>
                </c:pt>
                <c:pt idx="12">
                  <c:v>6.8369000475737502</c:v>
                </c:pt>
                <c:pt idx="13">
                  <c:v>6.8369000475737502</c:v>
                </c:pt>
                <c:pt idx="14">
                  <c:v>6.8369000475737502</c:v>
                </c:pt>
                <c:pt idx="15">
                  <c:v>6.8369000475737502</c:v>
                </c:pt>
                <c:pt idx="16">
                  <c:v>6.8369000475737502</c:v>
                </c:pt>
                <c:pt idx="17">
                  <c:v>6.8369000475737502</c:v>
                </c:pt>
                <c:pt idx="18">
                  <c:v>6.8369000475737502</c:v>
                </c:pt>
                <c:pt idx="19">
                  <c:v>6.8369000475737502</c:v>
                </c:pt>
                <c:pt idx="20">
                  <c:v>6.8369000475737502</c:v>
                </c:pt>
                <c:pt idx="21">
                  <c:v>6.8369000475737502</c:v>
                </c:pt>
                <c:pt idx="22">
                  <c:v>6.8369000475737502</c:v>
                </c:pt>
                <c:pt idx="23">
                  <c:v>6.8369000475737502</c:v>
                </c:pt>
                <c:pt idx="24">
                  <c:v>6.8369000475737502</c:v>
                </c:pt>
                <c:pt idx="25">
                  <c:v>6.8369000475737502</c:v>
                </c:pt>
                <c:pt idx="26">
                  <c:v>6.8369000475737502</c:v>
                </c:pt>
                <c:pt idx="27">
                  <c:v>6.8369000475737502</c:v>
                </c:pt>
                <c:pt idx="28">
                  <c:v>6.8369000475737502</c:v>
                </c:pt>
                <c:pt idx="29">
                  <c:v>6.8369000475737502</c:v>
                </c:pt>
                <c:pt idx="30">
                  <c:v>6.8369000475737502</c:v>
                </c:pt>
                <c:pt idx="31">
                  <c:v>6.8369000475737502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4B1-495B-B027-48712ED55A33}"/>
            </c:ext>
          </c:extLst>
        </c:ser>
        <c:ser>
          <c:idx val="4"/>
          <c:order val="5"/>
          <c:tx>
            <c:strRef>
              <c:f>[1]LEUC!$J$5</c:f>
              <c:strCache>
                <c:ptCount val="1"/>
                <c:pt idx="0">
                  <c:v>(-) 2DP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[1]LEUC!$O$9:$O$40</c:f>
              <c:numCache>
                <c:formatCode>General</c:formatCode>
                <c:ptCount val="32"/>
                <c:pt idx="0">
                  <c:v>6.7318000951475003</c:v>
                </c:pt>
                <c:pt idx="1">
                  <c:v>6.7318000951475003</c:v>
                </c:pt>
                <c:pt idx="2">
                  <c:v>6.7318000951475003</c:v>
                </c:pt>
                <c:pt idx="3">
                  <c:v>6.7318000951475003</c:v>
                </c:pt>
                <c:pt idx="4">
                  <c:v>6.7318000951475003</c:v>
                </c:pt>
                <c:pt idx="5">
                  <c:v>6.7318000951475003</c:v>
                </c:pt>
                <c:pt idx="6">
                  <c:v>6.7318000951475003</c:v>
                </c:pt>
                <c:pt idx="7">
                  <c:v>6.7318000951475003</c:v>
                </c:pt>
                <c:pt idx="8">
                  <c:v>6.7318000951475003</c:v>
                </c:pt>
                <c:pt idx="9">
                  <c:v>6.7318000951475003</c:v>
                </c:pt>
                <c:pt idx="10">
                  <c:v>6.7318000951475003</c:v>
                </c:pt>
                <c:pt idx="11">
                  <c:v>6.7318000951475003</c:v>
                </c:pt>
                <c:pt idx="12">
                  <c:v>6.7318000951475003</c:v>
                </c:pt>
                <c:pt idx="13">
                  <c:v>6.7318000951475003</c:v>
                </c:pt>
                <c:pt idx="14">
                  <c:v>6.7318000951475003</c:v>
                </c:pt>
                <c:pt idx="15">
                  <c:v>6.7318000951475003</c:v>
                </c:pt>
                <c:pt idx="16">
                  <c:v>6.7318000951475003</c:v>
                </c:pt>
                <c:pt idx="17">
                  <c:v>6.7318000951475003</c:v>
                </c:pt>
                <c:pt idx="18">
                  <c:v>6.7318000951475003</c:v>
                </c:pt>
                <c:pt idx="19">
                  <c:v>6.7318000951475003</c:v>
                </c:pt>
                <c:pt idx="20">
                  <c:v>6.7318000951475003</c:v>
                </c:pt>
                <c:pt idx="21">
                  <c:v>6.7318000951475003</c:v>
                </c:pt>
                <c:pt idx="22">
                  <c:v>6.7318000951475003</c:v>
                </c:pt>
                <c:pt idx="23">
                  <c:v>6.7318000951475003</c:v>
                </c:pt>
                <c:pt idx="24">
                  <c:v>6.7318000951475003</c:v>
                </c:pt>
                <c:pt idx="25">
                  <c:v>6.7318000951475003</c:v>
                </c:pt>
                <c:pt idx="26">
                  <c:v>6.7318000951475003</c:v>
                </c:pt>
                <c:pt idx="27">
                  <c:v>6.7318000951475003</c:v>
                </c:pt>
                <c:pt idx="28">
                  <c:v>6.7318000951475003</c:v>
                </c:pt>
                <c:pt idx="29">
                  <c:v>6.7318000951475003</c:v>
                </c:pt>
                <c:pt idx="30">
                  <c:v>6.7318000951475003</c:v>
                </c:pt>
                <c:pt idx="31">
                  <c:v>6.7318000951475003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4B1-495B-B027-48712ED55A33}"/>
            </c:ext>
          </c:extLst>
        </c:ser>
        <c:ser>
          <c:idx val="7"/>
          <c:order val="6"/>
          <c:tx>
            <c:strRef>
              <c:f>[1]LEUC!$I$5</c:f>
              <c:strCache>
                <c:ptCount val="1"/>
                <c:pt idx="0">
                  <c:v>(-) 3DP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[1]LEUC!$N$9:$N$40</c:f>
              <c:numCache>
                <c:formatCode>General</c:formatCode>
                <c:ptCount val="32"/>
                <c:pt idx="0">
                  <c:v>6.6267001427212504</c:v>
                </c:pt>
                <c:pt idx="1">
                  <c:v>6.6267001427212504</c:v>
                </c:pt>
                <c:pt idx="2">
                  <c:v>6.6267001427212504</c:v>
                </c:pt>
                <c:pt idx="3">
                  <c:v>6.6267001427212504</c:v>
                </c:pt>
                <c:pt idx="4">
                  <c:v>6.6267001427212504</c:v>
                </c:pt>
                <c:pt idx="5">
                  <c:v>6.6267001427212504</c:v>
                </c:pt>
                <c:pt idx="6">
                  <c:v>6.6267001427212504</c:v>
                </c:pt>
                <c:pt idx="7">
                  <c:v>6.6267001427212504</c:v>
                </c:pt>
                <c:pt idx="8">
                  <c:v>6.6267001427212504</c:v>
                </c:pt>
                <c:pt idx="9">
                  <c:v>6.6267001427212504</c:v>
                </c:pt>
                <c:pt idx="10">
                  <c:v>6.6267001427212504</c:v>
                </c:pt>
                <c:pt idx="11">
                  <c:v>6.6267001427212504</c:v>
                </c:pt>
                <c:pt idx="12">
                  <c:v>6.6267001427212504</c:v>
                </c:pt>
                <c:pt idx="13">
                  <c:v>6.6267001427212504</c:v>
                </c:pt>
                <c:pt idx="14">
                  <c:v>6.6267001427212504</c:v>
                </c:pt>
                <c:pt idx="15">
                  <c:v>6.6267001427212504</c:v>
                </c:pt>
                <c:pt idx="16">
                  <c:v>6.6267001427212504</c:v>
                </c:pt>
                <c:pt idx="17">
                  <c:v>6.6267001427212504</c:v>
                </c:pt>
                <c:pt idx="18">
                  <c:v>6.6267001427212504</c:v>
                </c:pt>
                <c:pt idx="19">
                  <c:v>6.6267001427212504</c:v>
                </c:pt>
                <c:pt idx="20">
                  <c:v>6.6267001427212504</c:v>
                </c:pt>
                <c:pt idx="21">
                  <c:v>6.6267001427212504</c:v>
                </c:pt>
                <c:pt idx="22">
                  <c:v>6.6267001427212504</c:v>
                </c:pt>
                <c:pt idx="23">
                  <c:v>6.6267001427212504</c:v>
                </c:pt>
                <c:pt idx="24">
                  <c:v>6.6267001427212504</c:v>
                </c:pt>
                <c:pt idx="25">
                  <c:v>6.6267001427212504</c:v>
                </c:pt>
                <c:pt idx="26">
                  <c:v>6.6267001427212504</c:v>
                </c:pt>
                <c:pt idx="27">
                  <c:v>6.6267001427212504</c:v>
                </c:pt>
                <c:pt idx="28">
                  <c:v>6.6267001427212504</c:v>
                </c:pt>
                <c:pt idx="29">
                  <c:v>6.6267001427212504</c:v>
                </c:pt>
                <c:pt idx="30">
                  <c:v>6.6267001427212504</c:v>
                </c:pt>
                <c:pt idx="31">
                  <c:v>6.6267001427212504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B1-495B-B027-48712ED55A33}"/>
            </c:ext>
          </c:extLst>
        </c:ser>
        <c:ser>
          <c:idx val="5"/>
          <c:order val="7"/>
          <c:tx>
            <c:strRef>
              <c:f>[1]LEUC!$D$9</c:f>
              <c:strCache>
                <c:ptCount val="1"/>
                <c:pt idx="0">
                  <c:v>N2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olid"/>
              </a:ln>
            </c:spPr>
          </c:marker>
          <c:val>
            <c:numRef>
              <c:f>[1]LEUC!$D$10:$D$40</c:f>
              <c:numCache>
                <c:formatCode>General</c:formatCode>
                <c:ptCount val="31"/>
                <c:pt idx="0">
                  <c:v>6.94</c:v>
                </c:pt>
                <c:pt idx="1">
                  <c:v>6.98</c:v>
                </c:pt>
                <c:pt idx="2">
                  <c:v>6.96</c:v>
                </c:pt>
                <c:pt idx="3">
                  <c:v>6.82</c:v>
                </c:pt>
                <c:pt idx="4">
                  <c:v>6.99</c:v>
                </c:pt>
                <c:pt idx="5">
                  <c:v>6.83</c:v>
                </c:pt>
                <c:pt idx="6">
                  <c:v>6.85</c:v>
                </c:pt>
                <c:pt idx="7">
                  <c:v>6.88</c:v>
                </c:pt>
                <c:pt idx="8">
                  <c:v>6.79</c:v>
                </c:pt>
                <c:pt idx="9">
                  <c:v>6.9</c:v>
                </c:pt>
                <c:pt idx="10">
                  <c:v>6.81</c:v>
                </c:pt>
                <c:pt idx="11">
                  <c:v>6.78</c:v>
                </c:pt>
                <c:pt idx="12">
                  <c:v>7.08</c:v>
                </c:pt>
                <c:pt idx="13">
                  <c:v>6.76</c:v>
                </c:pt>
                <c:pt idx="14">
                  <c:v>6.84</c:v>
                </c:pt>
                <c:pt idx="15">
                  <c:v>7</c:v>
                </c:pt>
                <c:pt idx="16">
                  <c:v>6.96</c:v>
                </c:pt>
                <c:pt idx="17">
                  <c:v>6.68</c:v>
                </c:pt>
                <c:pt idx="18">
                  <c:v>6.75</c:v>
                </c:pt>
                <c:pt idx="19">
                  <c:v>6.88</c:v>
                </c:pt>
                <c:pt idx="20">
                  <c:v>7.01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4B1-495B-B027-48712ED55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8448880"/>
        <c:axId val="-2068464112"/>
      </c:lineChart>
      <c:catAx>
        <c:axId val="-206844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Dias</a:t>
                </a:r>
              </a:p>
            </c:rich>
          </c:tx>
          <c:layout>
            <c:manualLayout>
              <c:xMode val="edge"/>
              <c:yMode val="edge"/>
              <c:x val="0.90874999999999995"/>
              <c:y val="0.892159607500042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3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-20684641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-2068464112"/>
        <c:scaling>
          <c:orientation val="minMax"/>
          <c:max val="7.35"/>
          <c:min val="6.6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Valores</a:t>
                </a:r>
              </a:p>
            </c:rich>
          </c:tx>
          <c:layout>
            <c:manualLayout>
              <c:xMode val="edge"/>
              <c:yMode val="edge"/>
              <c:x val="1.0152777777777778E-2"/>
              <c:y val="0.433593589361461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-2068448880"/>
        <c:crosses val="autoZero"/>
        <c:crossBetween val="between"/>
      </c:valAx>
      <c:spPr>
        <a:solidFill>
          <a:schemeClr val="bg1"/>
        </a:solidFill>
        <a:ln w="3175">
          <a:noFill/>
          <a:prstDash val="solid"/>
        </a:ln>
      </c:spPr>
    </c:plotArea>
    <c:legend>
      <c:legendPos val="r"/>
      <c:layout>
        <c:manualLayout>
          <c:xMode val="edge"/>
          <c:yMode val="edge"/>
          <c:x val="0.88249999999999995"/>
          <c:y val="0.25817062082925907"/>
          <c:w val="0.11749999999999999"/>
          <c:h val="0.5585994095214078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Nível 3</a:t>
            </a:r>
          </a:p>
        </c:rich>
      </c:tx>
      <c:layout>
        <c:manualLayout>
          <c:xMode val="edge"/>
          <c:yMode val="edge"/>
          <c:x val="0.46566843938515173"/>
          <c:y val="3.71621621621621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881513929748376E-2"/>
          <c:y val="0.12162162162162163"/>
          <c:w val="0.77278496213834535"/>
          <c:h val="0.7567567567567568"/>
        </c:manualLayout>
      </c:layout>
      <c:lineChart>
        <c:grouping val="standard"/>
        <c:varyColors val="0"/>
        <c:ser>
          <c:idx val="6"/>
          <c:order val="0"/>
          <c:tx>
            <c:strRef>
              <c:f>[1]LEUC!$N$5</c:f>
              <c:strCache>
                <c:ptCount val="1"/>
                <c:pt idx="0">
                  <c:v>(+) 3DP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[1]LEUC!$Z$9:$Z$40</c:f>
              <c:numCache>
                <c:formatCode>General</c:formatCode>
                <c:ptCount val="32"/>
                <c:pt idx="0">
                  <c:v>17.41962105095131</c:v>
                </c:pt>
                <c:pt idx="1">
                  <c:v>17.41962105095131</c:v>
                </c:pt>
                <c:pt idx="2">
                  <c:v>17.41962105095131</c:v>
                </c:pt>
                <c:pt idx="3">
                  <c:v>17.41962105095131</c:v>
                </c:pt>
                <c:pt idx="4">
                  <c:v>17.41962105095131</c:v>
                </c:pt>
                <c:pt idx="5">
                  <c:v>17.41962105095131</c:v>
                </c:pt>
                <c:pt idx="6">
                  <c:v>17.41962105095131</c:v>
                </c:pt>
                <c:pt idx="7">
                  <c:v>17.41962105095131</c:v>
                </c:pt>
                <c:pt idx="8">
                  <c:v>17.41962105095131</c:v>
                </c:pt>
                <c:pt idx="9">
                  <c:v>17.41962105095131</c:v>
                </c:pt>
                <c:pt idx="10">
                  <c:v>17.41962105095131</c:v>
                </c:pt>
                <c:pt idx="11">
                  <c:v>17.41962105095131</c:v>
                </c:pt>
                <c:pt idx="12">
                  <c:v>17.41962105095131</c:v>
                </c:pt>
                <c:pt idx="13">
                  <c:v>17.41962105095131</c:v>
                </c:pt>
                <c:pt idx="14">
                  <c:v>17.41962105095131</c:v>
                </c:pt>
                <c:pt idx="15">
                  <c:v>17.41962105095131</c:v>
                </c:pt>
                <c:pt idx="16">
                  <c:v>17.41962105095131</c:v>
                </c:pt>
                <c:pt idx="17">
                  <c:v>17.41962105095131</c:v>
                </c:pt>
                <c:pt idx="18">
                  <c:v>17.41962105095131</c:v>
                </c:pt>
                <c:pt idx="19">
                  <c:v>17.41962105095131</c:v>
                </c:pt>
                <c:pt idx="20">
                  <c:v>17.41962105095131</c:v>
                </c:pt>
                <c:pt idx="21">
                  <c:v>17.41962105095131</c:v>
                </c:pt>
                <c:pt idx="22">
                  <c:v>17.41962105095131</c:v>
                </c:pt>
                <c:pt idx="23">
                  <c:v>17.41962105095131</c:v>
                </c:pt>
                <c:pt idx="24">
                  <c:v>17.41962105095131</c:v>
                </c:pt>
                <c:pt idx="25">
                  <c:v>17.41962105095131</c:v>
                </c:pt>
                <c:pt idx="26">
                  <c:v>17.41962105095131</c:v>
                </c:pt>
                <c:pt idx="27">
                  <c:v>17.41962105095131</c:v>
                </c:pt>
                <c:pt idx="28">
                  <c:v>17.41962105095131</c:v>
                </c:pt>
                <c:pt idx="29">
                  <c:v>17.41962105095131</c:v>
                </c:pt>
                <c:pt idx="30">
                  <c:v>17.41962105095131</c:v>
                </c:pt>
                <c:pt idx="31">
                  <c:v>17.41962105095131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6-4B5D-BA65-639CE76B94A9}"/>
            </c:ext>
          </c:extLst>
        </c:ser>
        <c:ser>
          <c:idx val="0"/>
          <c:order val="1"/>
          <c:tx>
            <c:strRef>
              <c:f>[1]LEUC!$M$5</c:f>
              <c:strCache>
                <c:ptCount val="1"/>
                <c:pt idx="0">
                  <c:v>(+) 2DP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[1]LEUC!$Y$9:$Y$40</c:f>
              <c:numCache>
                <c:formatCode>General</c:formatCode>
                <c:ptCount val="32"/>
                <c:pt idx="0">
                  <c:v>17.271247367300873</c:v>
                </c:pt>
                <c:pt idx="1">
                  <c:v>17.271247367300873</c:v>
                </c:pt>
                <c:pt idx="2">
                  <c:v>17.271247367300873</c:v>
                </c:pt>
                <c:pt idx="3">
                  <c:v>17.271247367300873</c:v>
                </c:pt>
                <c:pt idx="4">
                  <c:v>17.271247367300873</c:v>
                </c:pt>
                <c:pt idx="5">
                  <c:v>17.271247367300873</c:v>
                </c:pt>
                <c:pt idx="6">
                  <c:v>17.271247367300873</c:v>
                </c:pt>
                <c:pt idx="7">
                  <c:v>17.271247367300873</c:v>
                </c:pt>
                <c:pt idx="8">
                  <c:v>17.271247367300873</c:v>
                </c:pt>
                <c:pt idx="9">
                  <c:v>17.271247367300873</c:v>
                </c:pt>
                <c:pt idx="10">
                  <c:v>17.271247367300873</c:v>
                </c:pt>
                <c:pt idx="11">
                  <c:v>17.271247367300873</c:v>
                </c:pt>
                <c:pt idx="12">
                  <c:v>17.271247367300873</c:v>
                </c:pt>
                <c:pt idx="13">
                  <c:v>17.271247367300873</c:v>
                </c:pt>
                <c:pt idx="14">
                  <c:v>17.271247367300873</c:v>
                </c:pt>
                <c:pt idx="15">
                  <c:v>17.271247367300873</c:v>
                </c:pt>
                <c:pt idx="16">
                  <c:v>17.271247367300873</c:v>
                </c:pt>
                <c:pt idx="17">
                  <c:v>17.271247367300873</c:v>
                </c:pt>
                <c:pt idx="18">
                  <c:v>17.271247367300873</c:v>
                </c:pt>
                <c:pt idx="19">
                  <c:v>17.271247367300873</c:v>
                </c:pt>
                <c:pt idx="20">
                  <c:v>17.271247367300873</c:v>
                </c:pt>
                <c:pt idx="21">
                  <c:v>17.271247367300873</c:v>
                </c:pt>
                <c:pt idx="22">
                  <c:v>17.271247367300873</c:v>
                </c:pt>
                <c:pt idx="23">
                  <c:v>17.271247367300873</c:v>
                </c:pt>
                <c:pt idx="24">
                  <c:v>17.271247367300873</c:v>
                </c:pt>
                <c:pt idx="25">
                  <c:v>17.271247367300873</c:v>
                </c:pt>
                <c:pt idx="26">
                  <c:v>17.271247367300873</c:v>
                </c:pt>
                <c:pt idx="27">
                  <c:v>17.271247367300873</c:v>
                </c:pt>
                <c:pt idx="28">
                  <c:v>17.271247367300873</c:v>
                </c:pt>
                <c:pt idx="29">
                  <c:v>17.271247367300873</c:v>
                </c:pt>
                <c:pt idx="30">
                  <c:v>17.271247367300873</c:v>
                </c:pt>
                <c:pt idx="31">
                  <c:v>17.271247367300873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A96-4B5D-BA65-639CE76B94A9}"/>
            </c:ext>
          </c:extLst>
        </c:ser>
        <c:ser>
          <c:idx val="1"/>
          <c:order val="2"/>
          <c:tx>
            <c:strRef>
              <c:f>[1]LEUC!$L$5</c:f>
              <c:strCache>
                <c:ptCount val="1"/>
                <c:pt idx="0">
                  <c:v>(+) 1DP</c:v>
                </c:pt>
              </c:strCache>
            </c:strRef>
          </c:tx>
          <c:spPr>
            <a:ln w="12700"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val>
            <c:numRef>
              <c:f>[1]LEUC!$X$9:$X$40</c:f>
              <c:numCache>
                <c:formatCode>General</c:formatCode>
                <c:ptCount val="32"/>
                <c:pt idx="0">
                  <c:v>17.122873683650436</c:v>
                </c:pt>
                <c:pt idx="1">
                  <c:v>17.122873683650436</c:v>
                </c:pt>
                <c:pt idx="2">
                  <c:v>17.122873683650436</c:v>
                </c:pt>
                <c:pt idx="3">
                  <c:v>17.122873683650436</c:v>
                </c:pt>
                <c:pt idx="4">
                  <c:v>17.122873683650436</c:v>
                </c:pt>
                <c:pt idx="5">
                  <c:v>17.122873683650436</c:v>
                </c:pt>
                <c:pt idx="6">
                  <c:v>17.122873683650436</c:v>
                </c:pt>
                <c:pt idx="7">
                  <c:v>17.122873683650436</c:v>
                </c:pt>
                <c:pt idx="8">
                  <c:v>17.122873683650436</c:v>
                </c:pt>
                <c:pt idx="9">
                  <c:v>17.122873683650436</c:v>
                </c:pt>
                <c:pt idx="10">
                  <c:v>17.122873683650436</c:v>
                </c:pt>
                <c:pt idx="11">
                  <c:v>17.122873683650436</c:v>
                </c:pt>
                <c:pt idx="12">
                  <c:v>17.122873683650436</c:v>
                </c:pt>
                <c:pt idx="13">
                  <c:v>17.122873683650436</c:v>
                </c:pt>
                <c:pt idx="14">
                  <c:v>17.122873683650436</c:v>
                </c:pt>
                <c:pt idx="15">
                  <c:v>17.122873683650436</c:v>
                </c:pt>
                <c:pt idx="16">
                  <c:v>17.122873683650436</c:v>
                </c:pt>
                <c:pt idx="17">
                  <c:v>17.122873683650436</c:v>
                </c:pt>
                <c:pt idx="18">
                  <c:v>17.122873683650436</c:v>
                </c:pt>
                <c:pt idx="19">
                  <c:v>17.122873683650436</c:v>
                </c:pt>
                <c:pt idx="20">
                  <c:v>17.122873683650436</c:v>
                </c:pt>
                <c:pt idx="21">
                  <c:v>17.122873683650436</c:v>
                </c:pt>
                <c:pt idx="22">
                  <c:v>17.122873683650436</c:v>
                </c:pt>
                <c:pt idx="23">
                  <c:v>17.122873683650436</c:v>
                </c:pt>
                <c:pt idx="24">
                  <c:v>17.122873683650436</c:v>
                </c:pt>
                <c:pt idx="25">
                  <c:v>17.122873683650436</c:v>
                </c:pt>
                <c:pt idx="26">
                  <c:v>17.122873683650436</c:v>
                </c:pt>
                <c:pt idx="27">
                  <c:v>17.122873683650436</c:v>
                </c:pt>
                <c:pt idx="28">
                  <c:v>17.122873683650436</c:v>
                </c:pt>
                <c:pt idx="29">
                  <c:v>17.122873683650436</c:v>
                </c:pt>
                <c:pt idx="30">
                  <c:v>17.122873683650436</c:v>
                </c:pt>
                <c:pt idx="31">
                  <c:v>17.122873683650436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A96-4B5D-BA65-639CE76B94A9}"/>
            </c:ext>
          </c:extLst>
        </c:ser>
        <c:ser>
          <c:idx val="2"/>
          <c:order val="3"/>
          <c:tx>
            <c:strRef>
              <c:f>[1]LEUC!$F$5</c:f>
              <c:strCache>
                <c:ptCount val="1"/>
                <c:pt idx="0">
                  <c:v>MÉDIA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val>
            <c:numRef>
              <c:f>[1]LEUC!$T$9:$T$40</c:f>
              <c:numCache>
                <c:formatCode>General</c:formatCode>
                <c:ptCount val="32"/>
                <c:pt idx="0">
                  <c:v>16.974499999999999</c:v>
                </c:pt>
                <c:pt idx="1">
                  <c:v>16.974499999999999</c:v>
                </c:pt>
                <c:pt idx="2">
                  <c:v>16.974499999999999</c:v>
                </c:pt>
                <c:pt idx="3">
                  <c:v>16.974499999999999</c:v>
                </c:pt>
                <c:pt idx="4">
                  <c:v>16.974499999999999</c:v>
                </c:pt>
                <c:pt idx="5">
                  <c:v>16.974499999999999</c:v>
                </c:pt>
                <c:pt idx="6">
                  <c:v>16.974499999999999</c:v>
                </c:pt>
                <c:pt idx="7">
                  <c:v>16.974499999999999</c:v>
                </c:pt>
                <c:pt idx="8">
                  <c:v>16.974499999999999</c:v>
                </c:pt>
                <c:pt idx="9">
                  <c:v>16.974499999999999</c:v>
                </c:pt>
                <c:pt idx="10">
                  <c:v>16.974499999999999</c:v>
                </c:pt>
                <c:pt idx="11">
                  <c:v>16.974499999999999</c:v>
                </c:pt>
                <c:pt idx="12">
                  <c:v>16.974499999999999</c:v>
                </c:pt>
                <c:pt idx="13">
                  <c:v>16.974499999999999</c:v>
                </c:pt>
                <c:pt idx="14">
                  <c:v>16.974499999999999</c:v>
                </c:pt>
                <c:pt idx="15">
                  <c:v>16.974499999999999</c:v>
                </c:pt>
                <c:pt idx="16">
                  <c:v>16.974499999999999</c:v>
                </c:pt>
                <c:pt idx="17">
                  <c:v>16.974499999999999</c:v>
                </c:pt>
                <c:pt idx="18">
                  <c:v>16.974499999999999</c:v>
                </c:pt>
                <c:pt idx="19">
                  <c:v>16.974499999999999</c:v>
                </c:pt>
                <c:pt idx="20">
                  <c:v>16.974499999999999</c:v>
                </c:pt>
                <c:pt idx="21">
                  <c:v>16.974499999999999</c:v>
                </c:pt>
                <c:pt idx="22">
                  <c:v>16.974499999999999</c:v>
                </c:pt>
                <c:pt idx="23">
                  <c:v>16.974499999999999</c:v>
                </c:pt>
                <c:pt idx="24">
                  <c:v>16.974499999999999</c:v>
                </c:pt>
                <c:pt idx="25">
                  <c:v>16.974499999999999</c:v>
                </c:pt>
                <c:pt idx="26">
                  <c:v>16.974499999999999</c:v>
                </c:pt>
                <c:pt idx="27">
                  <c:v>16.974499999999999</c:v>
                </c:pt>
                <c:pt idx="28">
                  <c:v>16.974499999999999</c:v>
                </c:pt>
                <c:pt idx="29">
                  <c:v>16.974499999999999</c:v>
                </c:pt>
                <c:pt idx="30">
                  <c:v>16.974499999999999</c:v>
                </c:pt>
                <c:pt idx="31">
                  <c:v>16.974499999999999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A96-4B5D-BA65-639CE76B94A9}"/>
            </c:ext>
          </c:extLst>
        </c:ser>
        <c:ser>
          <c:idx val="3"/>
          <c:order val="4"/>
          <c:tx>
            <c:strRef>
              <c:f>[1]LEUC!$K$5</c:f>
              <c:strCache>
                <c:ptCount val="1"/>
                <c:pt idx="0">
                  <c:v>(-) 1DP</c:v>
                </c:pt>
              </c:strCache>
            </c:strRef>
          </c:tx>
          <c:spPr>
            <a:ln w="12700"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val>
            <c:numRef>
              <c:f>[1]LEUC!$W$9:$W$40</c:f>
              <c:numCache>
                <c:formatCode>General</c:formatCode>
                <c:ptCount val="32"/>
                <c:pt idx="0">
                  <c:v>16.826126316349562</c:v>
                </c:pt>
                <c:pt idx="1">
                  <c:v>16.826126316349562</c:v>
                </c:pt>
                <c:pt idx="2">
                  <c:v>16.826126316349562</c:v>
                </c:pt>
                <c:pt idx="3">
                  <c:v>16.826126316349562</c:v>
                </c:pt>
                <c:pt idx="4">
                  <c:v>16.826126316349562</c:v>
                </c:pt>
                <c:pt idx="5">
                  <c:v>16.826126316349562</c:v>
                </c:pt>
                <c:pt idx="6">
                  <c:v>16.826126316349562</c:v>
                </c:pt>
                <c:pt idx="7">
                  <c:v>16.826126316349562</c:v>
                </c:pt>
                <c:pt idx="8">
                  <c:v>16.826126316349562</c:v>
                </c:pt>
                <c:pt idx="9">
                  <c:v>16.826126316349562</c:v>
                </c:pt>
                <c:pt idx="10">
                  <c:v>16.826126316349562</c:v>
                </c:pt>
                <c:pt idx="11">
                  <c:v>16.826126316349562</c:v>
                </c:pt>
                <c:pt idx="12">
                  <c:v>16.826126316349562</c:v>
                </c:pt>
                <c:pt idx="13">
                  <c:v>16.826126316349562</c:v>
                </c:pt>
                <c:pt idx="14">
                  <c:v>16.826126316349562</c:v>
                </c:pt>
                <c:pt idx="15">
                  <c:v>16.826126316349562</c:v>
                </c:pt>
                <c:pt idx="16">
                  <c:v>16.826126316349562</c:v>
                </c:pt>
                <c:pt idx="17">
                  <c:v>16.826126316349562</c:v>
                </c:pt>
                <c:pt idx="18">
                  <c:v>16.826126316349562</c:v>
                </c:pt>
                <c:pt idx="19">
                  <c:v>16.826126316349562</c:v>
                </c:pt>
                <c:pt idx="20">
                  <c:v>16.826126316349562</c:v>
                </c:pt>
                <c:pt idx="21">
                  <c:v>16.826126316349562</c:v>
                </c:pt>
                <c:pt idx="22">
                  <c:v>16.826126316349562</c:v>
                </c:pt>
                <c:pt idx="23">
                  <c:v>16.826126316349562</c:v>
                </c:pt>
                <c:pt idx="24">
                  <c:v>16.826126316349562</c:v>
                </c:pt>
                <c:pt idx="25">
                  <c:v>16.826126316349562</c:v>
                </c:pt>
                <c:pt idx="26">
                  <c:v>16.826126316349562</c:v>
                </c:pt>
                <c:pt idx="27">
                  <c:v>16.826126316349562</c:v>
                </c:pt>
                <c:pt idx="28">
                  <c:v>16.826126316349562</c:v>
                </c:pt>
                <c:pt idx="29">
                  <c:v>16.826126316349562</c:v>
                </c:pt>
                <c:pt idx="30">
                  <c:v>16.826126316349562</c:v>
                </c:pt>
                <c:pt idx="31">
                  <c:v>16.826126316349562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A96-4B5D-BA65-639CE76B94A9}"/>
            </c:ext>
          </c:extLst>
        </c:ser>
        <c:ser>
          <c:idx val="4"/>
          <c:order val="5"/>
          <c:tx>
            <c:strRef>
              <c:f>[1]LEUC!$J$5</c:f>
              <c:strCache>
                <c:ptCount val="1"/>
                <c:pt idx="0">
                  <c:v>(-) 2DP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[1]LEUC!$V$9:$V$40</c:f>
              <c:numCache>
                <c:formatCode>General</c:formatCode>
                <c:ptCount val="32"/>
                <c:pt idx="0">
                  <c:v>16.677752632699125</c:v>
                </c:pt>
                <c:pt idx="1">
                  <c:v>16.677752632699125</c:v>
                </c:pt>
                <c:pt idx="2">
                  <c:v>16.677752632699125</c:v>
                </c:pt>
                <c:pt idx="3">
                  <c:v>16.677752632699125</c:v>
                </c:pt>
                <c:pt idx="4">
                  <c:v>16.677752632699125</c:v>
                </c:pt>
                <c:pt idx="5">
                  <c:v>16.677752632699125</c:v>
                </c:pt>
                <c:pt idx="6">
                  <c:v>16.677752632699125</c:v>
                </c:pt>
                <c:pt idx="7">
                  <c:v>16.677752632699125</c:v>
                </c:pt>
                <c:pt idx="8">
                  <c:v>16.677752632699125</c:v>
                </c:pt>
                <c:pt idx="9">
                  <c:v>16.677752632699125</c:v>
                </c:pt>
                <c:pt idx="10">
                  <c:v>16.677752632699125</c:v>
                </c:pt>
                <c:pt idx="11">
                  <c:v>16.677752632699125</c:v>
                </c:pt>
                <c:pt idx="12">
                  <c:v>16.677752632699125</c:v>
                </c:pt>
                <c:pt idx="13">
                  <c:v>16.677752632699125</c:v>
                </c:pt>
                <c:pt idx="14">
                  <c:v>16.677752632699125</c:v>
                </c:pt>
                <c:pt idx="15">
                  <c:v>16.677752632699125</c:v>
                </c:pt>
                <c:pt idx="16">
                  <c:v>16.677752632699125</c:v>
                </c:pt>
                <c:pt idx="17">
                  <c:v>16.677752632699125</c:v>
                </c:pt>
                <c:pt idx="18">
                  <c:v>16.677752632699125</c:v>
                </c:pt>
                <c:pt idx="19">
                  <c:v>16.677752632699125</c:v>
                </c:pt>
                <c:pt idx="20">
                  <c:v>16.677752632699125</c:v>
                </c:pt>
                <c:pt idx="21">
                  <c:v>16.677752632699125</c:v>
                </c:pt>
                <c:pt idx="22">
                  <c:v>16.677752632699125</c:v>
                </c:pt>
                <c:pt idx="23">
                  <c:v>16.677752632699125</c:v>
                </c:pt>
                <c:pt idx="24">
                  <c:v>16.677752632699125</c:v>
                </c:pt>
                <c:pt idx="25">
                  <c:v>16.677752632699125</c:v>
                </c:pt>
                <c:pt idx="26">
                  <c:v>16.677752632699125</c:v>
                </c:pt>
                <c:pt idx="27">
                  <c:v>16.677752632699125</c:v>
                </c:pt>
                <c:pt idx="28">
                  <c:v>16.677752632699125</c:v>
                </c:pt>
                <c:pt idx="29">
                  <c:v>16.677752632699125</c:v>
                </c:pt>
                <c:pt idx="30">
                  <c:v>16.677752632699125</c:v>
                </c:pt>
                <c:pt idx="31">
                  <c:v>16.677752632699125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DA96-4B5D-BA65-639CE76B94A9}"/>
            </c:ext>
          </c:extLst>
        </c:ser>
        <c:ser>
          <c:idx val="7"/>
          <c:order val="6"/>
          <c:tx>
            <c:strRef>
              <c:f>[1]LEUC!$I$5</c:f>
              <c:strCache>
                <c:ptCount val="1"/>
                <c:pt idx="0">
                  <c:v>(-) 3DP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[1]LEUC!$U$9:$U$40</c:f>
              <c:numCache>
                <c:formatCode>General</c:formatCode>
                <c:ptCount val="32"/>
                <c:pt idx="0">
                  <c:v>16.529378949048688</c:v>
                </c:pt>
                <c:pt idx="1">
                  <c:v>16.529378949048688</c:v>
                </c:pt>
                <c:pt idx="2">
                  <c:v>16.529378949048688</c:v>
                </c:pt>
                <c:pt idx="3">
                  <c:v>16.529378949048688</c:v>
                </c:pt>
                <c:pt idx="4">
                  <c:v>16.529378949048688</c:v>
                </c:pt>
                <c:pt idx="5">
                  <c:v>16.529378949048688</c:v>
                </c:pt>
                <c:pt idx="6">
                  <c:v>16.529378949048688</c:v>
                </c:pt>
                <c:pt idx="7">
                  <c:v>16.529378949048688</c:v>
                </c:pt>
                <c:pt idx="8">
                  <c:v>16.529378949048688</c:v>
                </c:pt>
                <c:pt idx="9">
                  <c:v>16.529378949048688</c:v>
                </c:pt>
                <c:pt idx="10">
                  <c:v>16.529378949048688</c:v>
                </c:pt>
                <c:pt idx="11">
                  <c:v>16.529378949048688</c:v>
                </c:pt>
                <c:pt idx="12">
                  <c:v>16.529378949048688</c:v>
                </c:pt>
                <c:pt idx="13">
                  <c:v>16.529378949048688</c:v>
                </c:pt>
                <c:pt idx="14">
                  <c:v>16.529378949048688</c:v>
                </c:pt>
                <c:pt idx="15">
                  <c:v>16.529378949048688</c:v>
                </c:pt>
                <c:pt idx="16">
                  <c:v>16.529378949048688</c:v>
                </c:pt>
                <c:pt idx="17">
                  <c:v>16.529378949048688</c:v>
                </c:pt>
                <c:pt idx="18">
                  <c:v>16.529378949048688</c:v>
                </c:pt>
                <c:pt idx="19">
                  <c:v>16.529378949048688</c:v>
                </c:pt>
                <c:pt idx="20">
                  <c:v>16.529378949048688</c:v>
                </c:pt>
                <c:pt idx="21">
                  <c:v>16.529378949048688</c:v>
                </c:pt>
                <c:pt idx="22">
                  <c:v>16.529378949048688</c:v>
                </c:pt>
                <c:pt idx="23">
                  <c:v>16.529378949048688</c:v>
                </c:pt>
                <c:pt idx="24">
                  <c:v>16.529378949048688</c:v>
                </c:pt>
                <c:pt idx="25">
                  <c:v>16.529378949048688</c:v>
                </c:pt>
                <c:pt idx="26">
                  <c:v>16.529378949048688</c:v>
                </c:pt>
                <c:pt idx="27">
                  <c:v>16.529378949048688</c:v>
                </c:pt>
                <c:pt idx="28">
                  <c:v>16.529378949048688</c:v>
                </c:pt>
                <c:pt idx="29">
                  <c:v>16.529378949048688</c:v>
                </c:pt>
                <c:pt idx="30">
                  <c:v>16.529378949048688</c:v>
                </c:pt>
                <c:pt idx="31">
                  <c:v>16.529378949048688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96-4B5D-BA65-639CE76B94A9}"/>
            </c:ext>
          </c:extLst>
        </c:ser>
        <c:ser>
          <c:idx val="5"/>
          <c:order val="7"/>
          <c:tx>
            <c:strRef>
              <c:f>[1]LEUC!$E$9</c:f>
              <c:strCache>
                <c:ptCount val="1"/>
                <c:pt idx="0">
                  <c:v>N3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olid"/>
              </a:ln>
            </c:spPr>
          </c:marker>
          <c:val>
            <c:numRef>
              <c:f>[1]LEUC!$E$10:$E$40</c:f>
              <c:numCache>
                <c:formatCode>General</c:formatCode>
                <c:ptCount val="31"/>
                <c:pt idx="0">
                  <c:v>16.96</c:v>
                </c:pt>
                <c:pt idx="1">
                  <c:v>16.940000000000001</c:v>
                </c:pt>
                <c:pt idx="2">
                  <c:v>16.79</c:v>
                </c:pt>
                <c:pt idx="3">
                  <c:v>17.28</c:v>
                </c:pt>
                <c:pt idx="4">
                  <c:v>16.850000000000001</c:v>
                </c:pt>
                <c:pt idx="5">
                  <c:v>17.07</c:v>
                </c:pt>
                <c:pt idx="6">
                  <c:v>17.059999999999999</c:v>
                </c:pt>
                <c:pt idx="7">
                  <c:v>16.71</c:v>
                </c:pt>
                <c:pt idx="8">
                  <c:v>16.8</c:v>
                </c:pt>
                <c:pt idx="9">
                  <c:v>16.95</c:v>
                </c:pt>
                <c:pt idx="10">
                  <c:v>16.899999999999999</c:v>
                </c:pt>
                <c:pt idx="11">
                  <c:v>16.79</c:v>
                </c:pt>
                <c:pt idx="12">
                  <c:v>16.670000000000002</c:v>
                </c:pt>
                <c:pt idx="13">
                  <c:v>16.739999999999998</c:v>
                </c:pt>
                <c:pt idx="14">
                  <c:v>16.82</c:v>
                </c:pt>
                <c:pt idx="15">
                  <c:v>16.95</c:v>
                </c:pt>
                <c:pt idx="16">
                  <c:v>16.850000000000001</c:v>
                </c:pt>
                <c:pt idx="17">
                  <c:v>17.010000000000002</c:v>
                </c:pt>
                <c:pt idx="18">
                  <c:v>16.61</c:v>
                </c:pt>
                <c:pt idx="19">
                  <c:v>16.579999999999998</c:v>
                </c:pt>
                <c:pt idx="20">
                  <c:v>16.87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A96-4B5D-BA65-639CE76B9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8473360"/>
        <c:axId val="-2068470096"/>
      </c:lineChart>
      <c:catAx>
        <c:axId val="-206847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Dias</a:t>
                </a:r>
              </a:p>
            </c:rich>
          </c:tx>
          <c:layout>
            <c:manualLayout>
              <c:xMode val="edge"/>
              <c:yMode val="edge"/>
              <c:x val="0.90262277140451075"/>
              <c:y val="0.908783783783783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3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-20684700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-2068470096"/>
        <c:scaling>
          <c:orientation val="minMax"/>
          <c:max val="17.5"/>
          <c:min val="16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Valores</a:t>
                </a:r>
              </a:p>
            </c:rich>
          </c:tx>
          <c:layout>
            <c:manualLayout>
              <c:xMode val="edge"/>
              <c:yMode val="edge"/>
              <c:x val="4.0197222222222214E-3"/>
              <c:y val="0.412162302180913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-2068473360"/>
        <c:crosses val="autoZero"/>
        <c:crossBetween val="between"/>
      </c:valAx>
      <c:spPr>
        <a:solidFill>
          <a:schemeClr val="bg1"/>
        </a:solidFill>
        <a:ln w="3175">
          <a:noFill/>
          <a:prstDash val="solid"/>
        </a:ln>
      </c:spPr>
    </c:plotArea>
    <c:legend>
      <c:legendPos val="r"/>
      <c:layout>
        <c:manualLayout>
          <c:xMode val="edge"/>
          <c:yMode val="edge"/>
          <c:x val="0.88514461909489772"/>
          <c:y val="0.27702702702702703"/>
          <c:w val="0.11485541666666667"/>
          <c:h val="0.5772873465680450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verticalDpi="0"/>
  </c:printSettings>
</c:chartSpace>
</file>

<file path=xl/ctrlProps/ctrlProp1.xml><?xml version="1.0" encoding="utf-8"?>
<formControlPr xmlns="http://schemas.microsoft.com/office/spreadsheetml/2009/9/main" objectType="Spin" dx="22" fmlaLink="$O$7" max="3" min="1" page="10"/>
</file>

<file path=xl/ctrlProps/ctrlProp2.xml><?xml version="1.0" encoding="utf-8"?>
<formControlPr xmlns="http://schemas.microsoft.com/office/spreadsheetml/2009/9/main" objectType="Spin" dx="22" fmlaLink="$C$8" max="3" min="1" page="10"/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419100</xdr:colOff>
          <xdr:row>7</xdr:row>
          <xdr:rowOff>190500</xdr:rowOff>
        </xdr:from>
        <xdr:to>
          <xdr:col>14</xdr:col>
          <xdr:colOff>1333500</xdr:colOff>
          <xdr:row>10</xdr:row>
          <xdr:rowOff>38100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1162050</xdr:colOff>
          <xdr:row>7</xdr:row>
          <xdr:rowOff>19050</xdr:rowOff>
        </xdr:from>
        <xdr:to>
          <xdr:col>2</xdr:col>
          <xdr:colOff>114300</xdr:colOff>
          <xdr:row>8</xdr:row>
          <xdr:rowOff>0</xdr:rowOff>
        </xdr:to>
        <xdr:sp macro="" textlink="">
          <xdr:nvSpPr>
            <xdr:cNvPr id="3076" name="Spinner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71438</xdr:colOff>
      <xdr:row>4</xdr:row>
      <xdr:rowOff>107156</xdr:rowOff>
    </xdr:from>
    <xdr:to>
      <xdr:col>32</xdr:col>
      <xdr:colOff>729289</xdr:colOff>
      <xdr:row>7</xdr:row>
      <xdr:rowOff>83343</xdr:rowOff>
    </xdr:to>
    <xdr:pic>
      <xdr:nvPicPr>
        <xdr:cNvPr id="2" name="Imagem 7" descr="memo_cabeçalho_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472"/>
        <a:stretch>
          <a:fillRect/>
        </a:stretch>
      </xdr:blipFill>
      <xdr:spPr bwMode="auto">
        <a:xfrm>
          <a:off x="10244138" y="107156"/>
          <a:ext cx="1505576" cy="11001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192879</xdr:colOff>
      <xdr:row>12</xdr:row>
      <xdr:rowOff>107157</xdr:rowOff>
    </xdr:from>
    <xdr:to>
      <xdr:col>32</xdr:col>
      <xdr:colOff>630129</xdr:colOff>
      <xdr:row>23</xdr:row>
      <xdr:rowOff>242022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192879</xdr:colOff>
      <xdr:row>24</xdr:row>
      <xdr:rowOff>189562</xdr:rowOff>
    </xdr:from>
    <xdr:to>
      <xdr:col>32</xdr:col>
      <xdr:colOff>630129</xdr:colOff>
      <xdr:row>36</xdr:row>
      <xdr:rowOff>131546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192879</xdr:colOff>
      <xdr:row>37</xdr:row>
      <xdr:rowOff>83849</xdr:rowOff>
    </xdr:from>
    <xdr:to>
      <xdr:col>32</xdr:col>
      <xdr:colOff>630129</xdr:colOff>
      <xdr:row>48</xdr:row>
      <xdr:rowOff>180614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AN&#193;LISES%20CL&#205;NICAS\PROGRAMA%20GERENCIAL%20DE%20QUALIDADE\XN-1000\CONTROLE%20INTERNO%202023\2023\PLANILHA_PAR&#194;METROS_ANTIGOS\M&#201;DIA_LABORAT&#211;RIO\1-%20JANEIRO_LABORATOR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HEMATOLOGIA\PROGRAMA%20GERENCIAL%20DE%20QUALIDADE\Controle%20Interno%20Hematologia\XN-1000\2019\PLANILHA_PAR&#194;METROS_ANTIGOS\M&#201;DIA_FABRICANTE\12.1_DEZEMBRO_FABRICAN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CONTROLE"/>
      <sheetName val="LEUC"/>
      <sheetName val="HEM"/>
      <sheetName val="HB"/>
      <sheetName val="HT"/>
      <sheetName val="VCM"/>
      <sheetName val="HCM"/>
      <sheetName val="CHCM"/>
      <sheetName val="PLAQ"/>
      <sheetName val="RDW%"/>
      <sheetName val="MPV"/>
      <sheetName val="NEUT"/>
      <sheetName val="LINFO"/>
      <sheetName val="MONO"/>
      <sheetName val="EOSIN"/>
      <sheetName val="BASO"/>
    </sheetNames>
    <sheetDataSet>
      <sheetData sheetId="0" refreshError="1">
        <row r="5">
          <cell r="F5" t="str">
            <v>DEZEMBRO - LABORATÓRIO</v>
          </cell>
        </row>
        <row r="7">
          <cell r="A7" t="str">
            <v>DIREÇÃO TÉCNICA:</v>
          </cell>
          <cell r="D7" t="str">
            <v>EDSON BEYKER DE MENDONÇA</v>
          </cell>
          <cell r="G7" t="str">
            <v>RESPONSÁVEL TÉCNICO:</v>
          </cell>
          <cell r="J7" t="str">
            <v>EDSON BEYKER DE MENDONÇA</v>
          </cell>
        </row>
        <row r="9">
          <cell r="A9" t="str">
            <v>NÍVEL</v>
          </cell>
          <cell r="C9" t="str">
            <v>LOTE</v>
          </cell>
          <cell r="E9" t="str">
            <v>VALIDADE</v>
          </cell>
        </row>
        <row r="16">
          <cell r="A16" t="str">
            <v>LEUC</v>
          </cell>
          <cell r="D16">
            <v>2.9375</v>
          </cell>
          <cell r="E16">
            <v>6.7740312960599694E-2</v>
          </cell>
          <cell r="F16">
            <v>2.7342790611182011</v>
          </cell>
          <cell r="G16">
            <v>3.1407209388817989</v>
          </cell>
          <cell r="H16">
            <v>6.9420000000000002</v>
          </cell>
          <cell r="I16">
            <v>0.10509995242624995</v>
          </cell>
          <cell r="J16">
            <v>6.6267001427212504</v>
          </cell>
          <cell r="K16">
            <v>7.2572998572787499</v>
          </cell>
          <cell r="L16">
            <v>16.974499999999999</v>
          </cell>
          <cell r="M16">
            <v>0.14837368365043754</v>
          </cell>
          <cell r="N16">
            <v>16.529378949048688</v>
          </cell>
          <cell r="O16">
            <v>17.41962105095131</v>
          </cell>
        </row>
        <row r="17">
          <cell r="A17" t="str">
            <v>HEM</v>
          </cell>
          <cell r="D17">
            <v>2.5720000000000005</v>
          </cell>
          <cell r="E17">
            <v>1.8055470085267818E-2</v>
          </cell>
          <cell r="F17">
            <v>2.517833589744197</v>
          </cell>
          <cell r="G17">
            <v>2.626166410255804</v>
          </cell>
          <cell r="H17">
            <v>4.2450000000000001</v>
          </cell>
          <cell r="I17">
            <v>3.1064449134018027E-2</v>
          </cell>
          <cell r="J17">
            <v>4.151806652597946</v>
          </cell>
          <cell r="K17">
            <v>4.3381933474020542</v>
          </cell>
          <cell r="L17">
            <v>5.0549999999999997</v>
          </cell>
          <cell r="M17">
            <v>3.7215588131856936E-2</v>
          </cell>
          <cell r="N17">
            <v>4.9433532356044285</v>
          </cell>
          <cell r="O17">
            <v>5.1666467643955709</v>
          </cell>
        </row>
        <row r="18">
          <cell r="A18" t="str">
            <v>HB</v>
          </cell>
          <cell r="D18">
            <v>5.86</v>
          </cell>
          <cell r="E18">
            <v>5.8309518948453216E-2</v>
          </cell>
          <cell r="F18">
            <v>5.6850714431546407</v>
          </cell>
          <cell r="G18">
            <v>6.0349285568453599</v>
          </cell>
          <cell r="H18">
            <v>10.679999999999996</v>
          </cell>
          <cell r="I18">
            <v>7.4833147735478819E-2</v>
          </cell>
          <cell r="J18">
            <v>10.455500556793559</v>
          </cell>
          <cell r="K18">
            <v>10.904499443206433</v>
          </cell>
          <cell r="L18">
            <v>14.834999999999999</v>
          </cell>
          <cell r="M18">
            <v>0.11521718621802923</v>
          </cell>
          <cell r="N18">
            <v>14.489348441345911</v>
          </cell>
          <cell r="O18">
            <v>15.180651558654088</v>
          </cell>
        </row>
        <row r="19">
          <cell r="A19" t="str">
            <v>HT</v>
          </cell>
          <cell r="D19">
            <v>18.18</v>
          </cell>
          <cell r="E19">
            <v>0.30919249667480636</v>
          </cell>
          <cell r="F19">
            <v>17.252422509975581</v>
          </cell>
          <cell r="G19">
            <v>19.107577490024418</v>
          </cell>
          <cell r="H19">
            <v>32.734999999999999</v>
          </cell>
          <cell r="I19">
            <v>0.72130090808205627</v>
          </cell>
          <cell r="J19">
            <v>30.571097275753829</v>
          </cell>
          <cell r="K19">
            <v>34.89890272424617</v>
          </cell>
          <cell r="L19">
            <v>44.239999999999995</v>
          </cell>
          <cell r="M19">
            <v>0.80523288556789596</v>
          </cell>
          <cell r="N19">
            <v>41.824301343296305</v>
          </cell>
          <cell r="O19">
            <v>46.655698656703684</v>
          </cell>
        </row>
        <row r="20">
          <cell r="A20" t="str">
            <v>VCM</v>
          </cell>
          <cell r="D20">
            <v>70.684999999999988</v>
          </cell>
          <cell r="E20">
            <v>1.1208367410109288</v>
          </cell>
          <cell r="F20">
            <v>67.322489776967203</v>
          </cell>
          <cell r="G20">
            <v>74.047510223032774</v>
          </cell>
          <cell r="H20">
            <v>77.105000000000004</v>
          </cell>
          <cell r="I20">
            <v>1.3158552351987665</v>
          </cell>
          <cell r="J20">
            <v>73.1574342944037</v>
          </cell>
          <cell r="K20">
            <v>81.052565705596308</v>
          </cell>
          <cell r="L20">
            <v>87.460000000000008</v>
          </cell>
          <cell r="M20">
            <v>1.1850738373620433</v>
          </cell>
          <cell r="N20">
            <v>83.904778487913873</v>
          </cell>
          <cell r="O20">
            <v>91.015221512086143</v>
          </cell>
        </row>
        <row r="21">
          <cell r="A21" t="str">
            <v>HCM</v>
          </cell>
          <cell r="D21">
            <v>22.774999999999999</v>
          </cell>
          <cell r="E21">
            <v>0.2662235902394825</v>
          </cell>
          <cell r="F21">
            <v>21.97632922928155</v>
          </cell>
          <cell r="G21">
            <v>23.573670770718447</v>
          </cell>
          <cell r="H21">
            <v>25.17</v>
          </cell>
          <cell r="I21">
            <v>0.24919871588754253</v>
          </cell>
          <cell r="J21">
            <v>24.422403852337375</v>
          </cell>
          <cell r="K21">
            <v>25.917596147662628</v>
          </cell>
          <cell r="L21">
            <v>29.350000000000005</v>
          </cell>
          <cell r="M21">
            <v>0.27294688127912337</v>
          </cell>
          <cell r="N21">
            <v>28.531159356162636</v>
          </cell>
          <cell r="O21">
            <v>30.168840643837374</v>
          </cell>
        </row>
        <row r="22">
          <cell r="A22" t="str">
            <v>CHCM</v>
          </cell>
          <cell r="D22">
            <v>32.244999999999997</v>
          </cell>
          <cell r="E22">
            <v>0.68372143450384815</v>
          </cell>
          <cell r="F22">
            <v>30.193835696488453</v>
          </cell>
          <cell r="G22">
            <v>34.296164303511539</v>
          </cell>
          <cell r="H22">
            <v>32.619999999999997</v>
          </cell>
          <cell r="I22">
            <v>0.76915538092117652</v>
          </cell>
          <cell r="J22">
            <v>30.312533857236467</v>
          </cell>
          <cell r="K22">
            <v>34.927466142763528</v>
          </cell>
          <cell r="L22">
            <v>33.56</v>
          </cell>
          <cell r="M22">
            <v>0.6981403870282813</v>
          </cell>
          <cell r="N22">
            <v>31.465578838915157</v>
          </cell>
          <cell r="O22">
            <v>35.654421161084848</v>
          </cell>
        </row>
        <row r="23">
          <cell r="A23" t="str">
            <v>PLAQ</v>
          </cell>
          <cell r="D23">
            <v>86.45</v>
          </cell>
          <cell r="E23">
            <v>5.2959890483270442</v>
          </cell>
          <cell r="F23">
            <v>70.56203285501887</v>
          </cell>
          <cell r="G23">
            <v>102.33796714498114</v>
          </cell>
          <cell r="H23">
            <v>278.10000000000002</v>
          </cell>
          <cell r="I23">
            <v>7.1477269114033719</v>
          </cell>
          <cell r="J23">
            <v>256.65681926578992</v>
          </cell>
          <cell r="K23">
            <v>299.54318073421013</v>
          </cell>
          <cell r="L23">
            <v>613.29999999999995</v>
          </cell>
          <cell r="M23">
            <v>9.105492847726584</v>
          </cell>
          <cell r="N23">
            <v>585.9835214568202</v>
          </cell>
          <cell r="O23">
            <v>640.61647854317971</v>
          </cell>
        </row>
        <row r="24">
          <cell r="D24">
            <v>19.164999999999996</v>
          </cell>
          <cell r="E24">
            <v>0.17684739183827394</v>
          </cell>
          <cell r="F24">
            <v>18.634457824485175</v>
          </cell>
          <cell r="G24">
            <v>19.695542175514817</v>
          </cell>
          <cell r="H24">
            <v>16.740000000000002</v>
          </cell>
          <cell r="I24">
            <v>6.6332495807108149E-2</v>
          </cell>
          <cell r="J24">
            <v>16.541002512578679</v>
          </cell>
          <cell r="K24">
            <v>16.938997487421325</v>
          </cell>
          <cell r="L24">
            <v>15.554999999999998</v>
          </cell>
          <cell r="M24">
            <v>0.10234744745229327</v>
          </cell>
          <cell r="N24">
            <v>15.247957657643118</v>
          </cell>
          <cell r="O24">
            <v>15.862042342356878</v>
          </cell>
        </row>
        <row r="25">
          <cell r="A25" t="str">
            <v>MPV</v>
          </cell>
          <cell r="D25">
            <v>8.5399999999999974</v>
          </cell>
          <cell r="E25">
            <v>0.22891046284519187</v>
          </cell>
          <cell r="F25">
            <v>7.8532686114644221</v>
          </cell>
          <cell r="G25">
            <v>9.2267313885355726</v>
          </cell>
          <cell r="H25">
            <v>9.7600000000000016</v>
          </cell>
          <cell r="I25">
            <v>0.10198039027185607</v>
          </cell>
          <cell r="J25">
            <v>9.454058829184433</v>
          </cell>
          <cell r="K25">
            <v>10.06594117081557</v>
          </cell>
          <cell r="L25">
            <v>9.5350000000000001</v>
          </cell>
          <cell r="M25">
            <v>7.2629195231669483E-2</v>
          </cell>
          <cell r="N25">
            <v>9.3171124143049919</v>
          </cell>
          <cell r="O25">
            <v>9.7528875856950084</v>
          </cell>
        </row>
        <row r="26">
          <cell r="A26" t="str">
            <v>NEUT#</v>
          </cell>
          <cell r="D26">
            <v>1.1524999999999999</v>
          </cell>
          <cell r="E26">
            <v>3.8193585848935348E-2</v>
          </cell>
          <cell r="F26">
            <v>1.0379192424531938</v>
          </cell>
          <cell r="G26">
            <v>1.2670807575468059</v>
          </cell>
          <cell r="H26">
            <v>3.0280000000000009</v>
          </cell>
          <cell r="I26">
            <v>9.0697298746985816E-2</v>
          </cell>
          <cell r="J26">
            <v>2.7559081037590434</v>
          </cell>
          <cell r="K26">
            <v>3.3000918962409584</v>
          </cell>
          <cell r="L26">
            <v>7.9784999999999995</v>
          </cell>
          <cell r="M26">
            <v>0.17173453351029894</v>
          </cell>
          <cell r="N26">
            <v>7.4632963994691028</v>
          </cell>
          <cell r="O26">
            <v>8.4937036005308961</v>
          </cell>
        </row>
        <row r="27">
          <cell r="A27" t="str">
            <v>LINFO#</v>
          </cell>
          <cell r="D27">
            <v>1.0154999999999998</v>
          </cell>
          <cell r="E27">
            <v>4.1530109559210195E-2</v>
          </cell>
          <cell r="F27">
            <v>0.8909096713223692</v>
          </cell>
          <cell r="G27">
            <v>1.1400903286776305</v>
          </cell>
          <cell r="H27">
            <v>2.0315000000000003</v>
          </cell>
          <cell r="I27">
            <v>8.3861492951175162E-2</v>
          </cell>
          <cell r="J27">
            <v>1.7799155211464748</v>
          </cell>
          <cell r="K27">
            <v>2.2830844788535258</v>
          </cell>
          <cell r="L27">
            <v>4.1850000000000005</v>
          </cell>
          <cell r="M27">
            <v>0.1059952829139108</v>
          </cell>
          <cell r="N27">
            <v>3.8670141512582683</v>
          </cell>
          <cell r="O27">
            <v>4.5029858487417327</v>
          </cell>
        </row>
        <row r="28">
          <cell r="A28" t="str">
            <v>MONO#</v>
          </cell>
          <cell r="D28">
            <v>0.34449999999999997</v>
          </cell>
          <cell r="E28">
            <v>4.3413707512720036E-2</v>
          </cell>
          <cell r="F28">
            <v>0.21425887746183986</v>
          </cell>
          <cell r="G28">
            <v>0.47474112253816009</v>
          </cell>
          <cell r="H28">
            <v>0.81200000000000006</v>
          </cell>
          <cell r="I28">
            <v>5.4277066980447645E-2</v>
          </cell>
          <cell r="J28">
            <v>0.6491687990586571</v>
          </cell>
          <cell r="K28">
            <v>0.97483120094134301</v>
          </cell>
          <cell r="L28">
            <v>2.0924999999999994</v>
          </cell>
          <cell r="M28">
            <v>9.2405356987568646E-2</v>
          </cell>
          <cell r="N28">
            <v>1.8152839290372933</v>
          </cell>
          <cell r="O28">
            <v>2.3697160709627054</v>
          </cell>
        </row>
        <row r="29">
          <cell r="A29" t="str">
            <v>EOSIN#</v>
          </cell>
          <cell r="D29">
            <v>0.28300000000000003</v>
          </cell>
          <cell r="E29">
            <v>2.238302928559939E-2</v>
          </cell>
          <cell r="F29">
            <v>0.21585091214320185</v>
          </cell>
          <cell r="G29">
            <v>0.35014908785679821</v>
          </cell>
          <cell r="H29">
            <v>0.73049999999999993</v>
          </cell>
          <cell r="I29">
            <v>5.8435862276516468E-2</v>
          </cell>
          <cell r="J29">
            <v>0.55519241317045054</v>
          </cell>
          <cell r="K29">
            <v>0.90580758682954932</v>
          </cell>
          <cell r="L29">
            <v>1.9050000000000005</v>
          </cell>
          <cell r="M29">
            <v>0.13135828866120328</v>
          </cell>
          <cell r="N29">
            <v>1.5109251340163907</v>
          </cell>
          <cell r="O29">
            <v>2.2990748659836102</v>
          </cell>
        </row>
        <row r="30">
          <cell r="A30" t="str">
            <v>BASO#</v>
          </cell>
          <cell r="D30">
            <v>0.14200000000000004</v>
          </cell>
          <cell r="E30">
            <v>5.9999999999999932E-3</v>
          </cell>
          <cell r="F30">
            <v>0.12400000000000005</v>
          </cell>
          <cell r="G30">
            <v>0.16000000000000003</v>
          </cell>
          <cell r="H30">
            <v>0.33549999999999996</v>
          </cell>
          <cell r="I30">
            <v>7.3993242934743669E-3</v>
          </cell>
          <cell r="J30">
            <v>0.31330202711957689</v>
          </cell>
          <cell r="K30">
            <v>0.35769797288042304</v>
          </cell>
          <cell r="L30">
            <v>0.8135</v>
          </cell>
          <cell r="M30">
            <v>2.0316249653910018E-2</v>
          </cell>
          <cell r="N30">
            <v>0.75255125103826992</v>
          </cell>
          <cell r="O30">
            <v>0.87444874896173008</v>
          </cell>
        </row>
      </sheetData>
      <sheetData sheetId="1" refreshError="1"/>
      <sheetData sheetId="2" refreshError="1">
        <row r="5">
          <cell r="F5" t="str">
            <v>MÉDIA</v>
          </cell>
          <cell r="I5" t="str">
            <v>(-) 3DP</v>
          </cell>
          <cell r="J5" t="str">
            <v>(-) 2DP</v>
          </cell>
          <cell r="K5" t="str">
            <v>(-) 1DP</v>
          </cell>
          <cell r="L5" t="str">
            <v>(+) 1DP</v>
          </cell>
          <cell r="M5" t="str">
            <v>(+) 2DP</v>
          </cell>
          <cell r="N5" t="str">
            <v>(+) 3DP</v>
          </cell>
        </row>
        <row r="6">
          <cell r="J6">
            <v>2.8020193740788004</v>
          </cell>
          <cell r="M6">
            <v>3.0729806259211996</v>
          </cell>
        </row>
        <row r="7">
          <cell r="J7">
            <v>6.7318000951475003</v>
          </cell>
          <cell r="M7">
            <v>7.1521999048525</v>
          </cell>
        </row>
        <row r="8">
          <cell r="J8">
            <v>16.677752632699125</v>
          </cell>
          <cell r="M8">
            <v>17.271247367300873</v>
          </cell>
        </row>
        <row r="9">
          <cell r="C9" t="str">
            <v>N1</v>
          </cell>
          <cell r="D9" t="str">
            <v>N2</v>
          </cell>
          <cell r="E9" t="str">
            <v>N3</v>
          </cell>
          <cell r="F9">
            <v>2.9375</v>
          </cell>
          <cell r="G9">
            <v>2.7342790611182011</v>
          </cell>
          <cell r="H9">
            <v>2.8020193740788004</v>
          </cell>
          <cell r="I9">
            <v>2.8697596870394002</v>
          </cell>
          <cell r="J9">
            <v>3.0052403129605998</v>
          </cell>
          <cell r="K9">
            <v>3.0729806259211996</v>
          </cell>
          <cell r="L9">
            <v>3.1407209388817989</v>
          </cell>
          <cell r="M9">
            <v>6.9420000000000002</v>
          </cell>
          <cell r="N9">
            <v>6.6267001427212504</v>
          </cell>
          <cell r="O9">
            <v>6.7318000951475003</v>
          </cell>
          <cell r="P9">
            <v>6.8369000475737502</v>
          </cell>
          <cell r="Q9">
            <v>7.0470999524262501</v>
          </cell>
          <cell r="R9">
            <v>7.1521999048525</v>
          </cell>
          <cell r="S9">
            <v>7.2572998572787499</v>
          </cell>
          <cell r="T9">
            <v>16.974499999999999</v>
          </cell>
          <cell r="U9">
            <v>16.529378949048688</v>
          </cell>
          <cell r="V9">
            <v>16.677752632699125</v>
          </cell>
          <cell r="W9">
            <v>16.826126316349562</v>
          </cell>
          <cell r="X9">
            <v>17.122873683650436</v>
          </cell>
          <cell r="Y9">
            <v>17.271247367300873</v>
          </cell>
          <cell r="Z9">
            <v>17.41962105095131</v>
          </cell>
        </row>
        <row r="10">
          <cell r="A10">
            <v>1</v>
          </cell>
          <cell r="C10">
            <v>2.86</v>
          </cell>
          <cell r="D10">
            <v>6.94</v>
          </cell>
          <cell r="E10">
            <v>16.96</v>
          </cell>
          <cell r="F10">
            <v>2.9375</v>
          </cell>
          <cell r="G10">
            <v>2.7342790611182011</v>
          </cell>
          <cell r="H10">
            <v>2.8020193740788004</v>
          </cell>
          <cell r="I10">
            <v>2.8697596870394002</v>
          </cell>
          <cell r="J10">
            <v>3.0052403129605998</v>
          </cell>
          <cell r="K10">
            <v>3.0729806259211996</v>
          </cell>
          <cell r="L10">
            <v>3.1407209388817989</v>
          </cell>
          <cell r="M10">
            <v>6.9420000000000002</v>
          </cell>
          <cell r="N10">
            <v>6.6267001427212504</v>
          </cell>
          <cell r="O10">
            <v>6.7318000951475003</v>
          </cell>
          <cell r="P10">
            <v>6.8369000475737502</v>
          </cell>
          <cell r="Q10">
            <v>7.0470999524262501</v>
          </cell>
          <cell r="R10">
            <v>7.1521999048525</v>
          </cell>
          <cell r="S10">
            <v>7.2572998572787499</v>
          </cell>
          <cell r="T10">
            <v>16.974499999999999</v>
          </cell>
          <cell r="U10">
            <v>16.529378949048688</v>
          </cell>
          <cell r="V10">
            <v>16.677752632699125</v>
          </cell>
          <cell r="W10">
            <v>16.826126316349562</v>
          </cell>
          <cell r="X10">
            <v>17.122873683650436</v>
          </cell>
          <cell r="Y10">
            <v>17.271247367300873</v>
          </cell>
          <cell r="Z10">
            <v>17.41962105095131</v>
          </cell>
        </row>
        <row r="11">
          <cell r="A11">
            <v>2</v>
          </cell>
          <cell r="C11">
            <v>2.97</v>
          </cell>
          <cell r="D11">
            <v>6.98</v>
          </cell>
          <cell r="E11">
            <v>16.940000000000001</v>
          </cell>
          <cell r="F11">
            <v>2.9375</v>
          </cell>
          <cell r="G11">
            <v>2.7342790611182011</v>
          </cell>
          <cell r="H11">
            <v>2.8020193740788004</v>
          </cell>
          <cell r="I11">
            <v>2.8697596870394002</v>
          </cell>
          <cell r="J11">
            <v>3.0052403129605998</v>
          </cell>
          <cell r="K11">
            <v>3.0729806259211996</v>
          </cell>
          <cell r="L11">
            <v>3.1407209388817989</v>
          </cell>
          <cell r="M11">
            <v>6.9420000000000002</v>
          </cell>
          <cell r="N11">
            <v>6.6267001427212504</v>
          </cell>
          <cell r="O11">
            <v>6.7318000951475003</v>
          </cell>
          <cell r="P11">
            <v>6.8369000475737502</v>
          </cell>
          <cell r="Q11">
            <v>7.0470999524262501</v>
          </cell>
          <cell r="R11">
            <v>7.1521999048525</v>
          </cell>
          <cell r="S11">
            <v>7.2572998572787499</v>
          </cell>
          <cell r="T11">
            <v>16.974499999999999</v>
          </cell>
          <cell r="U11">
            <v>16.529378949048688</v>
          </cell>
          <cell r="V11">
            <v>16.677752632699125</v>
          </cell>
          <cell r="W11">
            <v>16.826126316349562</v>
          </cell>
          <cell r="X11">
            <v>17.122873683650436</v>
          </cell>
          <cell r="Y11">
            <v>17.271247367300873</v>
          </cell>
          <cell r="Z11">
            <v>17.41962105095131</v>
          </cell>
        </row>
        <row r="12">
          <cell r="A12">
            <v>3</v>
          </cell>
          <cell r="C12">
            <v>3</v>
          </cell>
          <cell r="D12">
            <v>6.96</v>
          </cell>
          <cell r="E12">
            <v>16.79</v>
          </cell>
          <cell r="F12">
            <v>2.9375</v>
          </cell>
          <cell r="G12">
            <v>2.7342790611182011</v>
          </cell>
          <cell r="H12">
            <v>2.8020193740788004</v>
          </cell>
          <cell r="I12">
            <v>2.8697596870394002</v>
          </cell>
          <cell r="J12">
            <v>3.0052403129605998</v>
          </cell>
          <cell r="K12">
            <v>3.0729806259211996</v>
          </cell>
          <cell r="L12">
            <v>3.1407209388817989</v>
          </cell>
          <cell r="M12">
            <v>6.9420000000000002</v>
          </cell>
          <cell r="N12">
            <v>6.6267001427212504</v>
          </cell>
          <cell r="O12">
            <v>6.7318000951475003</v>
          </cell>
          <cell r="P12">
            <v>6.8369000475737502</v>
          </cell>
          <cell r="Q12">
            <v>7.0470999524262501</v>
          </cell>
          <cell r="R12">
            <v>7.1521999048525</v>
          </cell>
          <cell r="S12">
            <v>7.2572998572787499</v>
          </cell>
          <cell r="T12">
            <v>16.974499999999999</v>
          </cell>
          <cell r="U12">
            <v>16.529378949048688</v>
          </cell>
          <cell r="V12">
            <v>16.677752632699125</v>
          </cell>
          <cell r="W12">
            <v>16.826126316349562</v>
          </cell>
          <cell r="X12">
            <v>17.122873683650436</v>
          </cell>
          <cell r="Y12">
            <v>17.271247367300873</v>
          </cell>
          <cell r="Z12">
            <v>17.41962105095131</v>
          </cell>
        </row>
        <row r="13">
          <cell r="A13">
            <v>4</v>
          </cell>
          <cell r="C13">
            <v>2.89</v>
          </cell>
          <cell r="D13">
            <v>6.82</v>
          </cell>
          <cell r="E13">
            <v>17.28</v>
          </cell>
          <cell r="F13">
            <v>2.9375</v>
          </cell>
          <cell r="G13">
            <v>2.7342790611182011</v>
          </cell>
          <cell r="H13">
            <v>2.8020193740788004</v>
          </cell>
          <cell r="I13">
            <v>2.8697596870394002</v>
          </cell>
          <cell r="J13">
            <v>3.0052403129605998</v>
          </cell>
          <cell r="K13">
            <v>3.0729806259211996</v>
          </cell>
          <cell r="L13">
            <v>3.1407209388817989</v>
          </cell>
          <cell r="M13">
            <v>6.9420000000000002</v>
          </cell>
          <cell r="N13">
            <v>6.6267001427212504</v>
          </cell>
          <cell r="O13">
            <v>6.7318000951475003</v>
          </cell>
          <cell r="P13">
            <v>6.8369000475737502</v>
          </cell>
          <cell r="Q13">
            <v>7.0470999524262501</v>
          </cell>
          <cell r="R13">
            <v>7.1521999048525</v>
          </cell>
          <cell r="S13">
            <v>7.2572998572787499</v>
          </cell>
          <cell r="T13">
            <v>16.974499999999999</v>
          </cell>
          <cell r="U13">
            <v>16.529378949048688</v>
          </cell>
          <cell r="V13">
            <v>16.677752632699125</v>
          </cell>
          <cell r="W13">
            <v>16.826126316349562</v>
          </cell>
          <cell r="X13">
            <v>17.122873683650436</v>
          </cell>
          <cell r="Y13">
            <v>17.271247367300873</v>
          </cell>
          <cell r="Z13">
            <v>17.41962105095131</v>
          </cell>
        </row>
        <row r="14">
          <cell r="A14">
            <v>5</v>
          </cell>
          <cell r="C14">
            <v>2.97</v>
          </cell>
          <cell r="D14">
            <v>6.99</v>
          </cell>
          <cell r="E14">
            <v>16.850000000000001</v>
          </cell>
          <cell r="F14">
            <v>2.9375</v>
          </cell>
          <cell r="G14">
            <v>2.7342790611182011</v>
          </cell>
          <cell r="H14">
            <v>2.8020193740788004</v>
          </cell>
          <cell r="I14">
            <v>2.8697596870394002</v>
          </cell>
          <cell r="J14">
            <v>3.0052403129605998</v>
          </cell>
          <cell r="K14">
            <v>3.0729806259211996</v>
          </cell>
          <cell r="L14">
            <v>3.1407209388817989</v>
          </cell>
          <cell r="M14">
            <v>6.9420000000000002</v>
          </cell>
          <cell r="N14">
            <v>6.6267001427212504</v>
          </cell>
          <cell r="O14">
            <v>6.7318000951475003</v>
          </cell>
          <cell r="P14">
            <v>6.8369000475737502</v>
          </cell>
          <cell r="Q14">
            <v>7.0470999524262501</v>
          </cell>
          <cell r="R14">
            <v>7.1521999048525</v>
          </cell>
          <cell r="S14">
            <v>7.2572998572787499</v>
          </cell>
          <cell r="T14">
            <v>16.974499999999999</v>
          </cell>
          <cell r="U14">
            <v>16.529378949048688</v>
          </cell>
          <cell r="V14">
            <v>16.677752632699125</v>
          </cell>
          <cell r="W14">
            <v>16.826126316349562</v>
          </cell>
          <cell r="X14">
            <v>17.122873683650436</v>
          </cell>
          <cell r="Y14">
            <v>17.271247367300873</v>
          </cell>
          <cell r="Z14">
            <v>17.41962105095131</v>
          </cell>
        </row>
        <row r="15">
          <cell r="A15">
            <v>6</v>
          </cell>
          <cell r="C15">
            <v>3.04</v>
          </cell>
          <cell r="D15">
            <v>6.83</v>
          </cell>
          <cell r="E15">
            <v>17.07</v>
          </cell>
          <cell r="F15">
            <v>2.9375</v>
          </cell>
          <cell r="G15">
            <v>2.7342790611182011</v>
          </cell>
          <cell r="H15">
            <v>2.8020193740788004</v>
          </cell>
          <cell r="I15">
            <v>2.8697596870394002</v>
          </cell>
          <cell r="J15">
            <v>3.0052403129605998</v>
          </cell>
          <cell r="K15">
            <v>3.0729806259211996</v>
          </cell>
          <cell r="L15">
            <v>3.1407209388817989</v>
          </cell>
          <cell r="M15">
            <v>6.9420000000000002</v>
          </cell>
          <cell r="N15">
            <v>6.6267001427212504</v>
          </cell>
          <cell r="O15">
            <v>6.7318000951475003</v>
          </cell>
          <cell r="P15">
            <v>6.8369000475737502</v>
          </cell>
          <cell r="Q15">
            <v>7.0470999524262501</v>
          </cell>
          <cell r="R15">
            <v>7.1521999048525</v>
          </cell>
          <cell r="S15">
            <v>7.2572998572787499</v>
          </cell>
          <cell r="T15">
            <v>16.974499999999999</v>
          </cell>
          <cell r="U15">
            <v>16.529378949048688</v>
          </cell>
          <cell r="V15">
            <v>16.677752632699125</v>
          </cell>
          <cell r="W15">
            <v>16.826126316349562</v>
          </cell>
          <cell r="X15">
            <v>17.122873683650436</v>
          </cell>
          <cell r="Y15">
            <v>17.271247367300873</v>
          </cell>
          <cell r="Z15">
            <v>17.41962105095131</v>
          </cell>
        </row>
        <row r="16">
          <cell r="A16">
            <v>7</v>
          </cell>
          <cell r="C16">
            <v>2.93</v>
          </cell>
          <cell r="D16">
            <v>6.85</v>
          </cell>
          <cell r="E16">
            <v>17.059999999999999</v>
          </cell>
          <cell r="F16">
            <v>2.9375</v>
          </cell>
          <cell r="G16">
            <v>2.7342790611182011</v>
          </cell>
          <cell r="H16">
            <v>2.8020193740788004</v>
          </cell>
          <cell r="I16">
            <v>2.8697596870394002</v>
          </cell>
          <cell r="J16">
            <v>3.0052403129605998</v>
          </cell>
          <cell r="K16">
            <v>3.0729806259211996</v>
          </cell>
          <cell r="L16">
            <v>3.1407209388817989</v>
          </cell>
          <cell r="M16">
            <v>6.9420000000000002</v>
          </cell>
          <cell r="N16">
            <v>6.6267001427212504</v>
          </cell>
          <cell r="O16">
            <v>6.7318000951475003</v>
          </cell>
          <cell r="P16">
            <v>6.8369000475737502</v>
          </cell>
          <cell r="Q16">
            <v>7.0470999524262501</v>
          </cell>
          <cell r="R16">
            <v>7.1521999048525</v>
          </cell>
          <cell r="S16">
            <v>7.2572998572787499</v>
          </cell>
          <cell r="T16">
            <v>16.974499999999999</v>
          </cell>
          <cell r="U16">
            <v>16.529378949048688</v>
          </cell>
          <cell r="V16">
            <v>16.677752632699125</v>
          </cell>
          <cell r="W16">
            <v>16.826126316349562</v>
          </cell>
          <cell r="X16">
            <v>17.122873683650436</v>
          </cell>
          <cell r="Y16">
            <v>17.271247367300873</v>
          </cell>
          <cell r="Z16">
            <v>17.41962105095131</v>
          </cell>
        </row>
        <row r="17">
          <cell r="A17">
            <v>8</v>
          </cell>
          <cell r="C17">
            <v>2.88</v>
          </cell>
          <cell r="D17">
            <v>6.88</v>
          </cell>
          <cell r="E17">
            <v>16.71</v>
          </cell>
          <cell r="F17">
            <v>2.9375</v>
          </cell>
          <cell r="G17">
            <v>2.7342790611182011</v>
          </cell>
          <cell r="H17">
            <v>2.8020193740788004</v>
          </cell>
          <cell r="I17">
            <v>2.8697596870394002</v>
          </cell>
          <cell r="J17">
            <v>3.0052403129605998</v>
          </cell>
          <cell r="K17">
            <v>3.0729806259211996</v>
          </cell>
          <cell r="L17">
            <v>3.1407209388817989</v>
          </cell>
          <cell r="M17">
            <v>6.9420000000000002</v>
          </cell>
          <cell r="N17">
            <v>6.6267001427212504</v>
          </cell>
          <cell r="O17">
            <v>6.7318000951475003</v>
          </cell>
          <cell r="P17">
            <v>6.8369000475737502</v>
          </cell>
          <cell r="Q17">
            <v>7.0470999524262501</v>
          </cell>
          <cell r="R17">
            <v>7.1521999048525</v>
          </cell>
          <cell r="S17">
            <v>7.2572998572787499</v>
          </cell>
          <cell r="T17">
            <v>16.974499999999999</v>
          </cell>
          <cell r="U17">
            <v>16.529378949048688</v>
          </cell>
          <cell r="V17">
            <v>16.677752632699125</v>
          </cell>
          <cell r="W17">
            <v>16.826126316349562</v>
          </cell>
          <cell r="X17">
            <v>17.122873683650436</v>
          </cell>
          <cell r="Y17">
            <v>17.271247367300873</v>
          </cell>
          <cell r="Z17">
            <v>17.41962105095131</v>
          </cell>
        </row>
        <row r="18">
          <cell r="A18">
            <v>9</v>
          </cell>
          <cell r="C18">
            <v>2.98</v>
          </cell>
          <cell r="D18">
            <v>6.79</v>
          </cell>
          <cell r="E18">
            <v>16.8</v>
          </cell>
          <cell r="F18">
            <v>2.9375</v>
          </cell>
          <cell r="G18">
            <v>2.7342790611182011</v>
          </cell>
          <cell r="H18">
            <v>2.8020193740788004</v>
          </cell>
          <cell r="I18">
            <v>2.8697596870394002</v>
          </cell>
          <cell r="J18">
            <v>3.0052403129605998</v>
          </cell>
          <cell r="K18">
            <v>3.0729806259211996</v>
          </cell>
          <cell r="L18">
            <v>3.1407209388817989</v>
          </cell>
          <cell r="M18">
            <v>6.9420000000000002</v>
          </cell>
          <cell r="N18">
            <v>6.6267001427212504</v>
          </cell>
          <cell r="O18">
            <v>6.7318000951475003</v>
          </cell>
          <cell r="P18">
            <v>6.8369000475737502</v>
          </cell>
          <cell r="Q18">
            <v>7.0470999524262501</v>
          </cell>
          <cell r="R18">
            <v>7.1521999048525</v>
          </cell>
          <cell r="S18">
            <v>7.2572998572787499</v>
          </cell>
          <cell r="T18">
            <v>16.974499999999999</v>
          </cell>
          <cell r="U18">
            <v>16.529378949048688</v>
          </cell>
          <cell r="V18">
            <v>16.677752632699125</v>
          </cell>
          <cell r="W18">
            <v>16.826126316349562</v>
          </cell>
          <cell r="X18">
            <v>17.122873683650436</v>
          </cell>
          <cell r="Y18">
            <v>17.271247367300873</v>
          </cell>
          <cell r="Z18">
            <v>17.41962105095131</v>
          </cell>
        </row>
        <row r="19">
          <cell r="A19">
            <v>10</v>
          </cell>
          <cell r="C19">
            <v>2.76</v>
          </cell>
          <cell r="D19">
            <v>6.9</v>
          </cell>
          <cell r="E19">
            <v>16.95</v>
          </cell>
          <cell r="F19">
            <v>2.9375</v>
          </cell>
          <cell r="G19">
            <v>2.7342790611182011</v>
          </cell>
          <cell r="H19">
            <v>2.8020193740788004</v>
          </cell>
          <cell r="I19">
            <v>2.8697596870394002</v>
          </cell>
          <cell r="J19">
            <v>3.0052403129605998</v>
          </cell>
          <cell r="K19">
            <v>3.0729806259211996</v>
          </cell>
          <cell r="L19">
            <v>3.1407209388817989</v>
          </cell>
          <cell r="M19">
            <v>6.9420000000000002</v>
          </cell>
          <cell r="N19">
            <v>6.6267001427212504</v>
          </cell>
          <cell r="O19">
            <v>6.7318000951475003</v>
          </cell>
          <cell r="P19">
            <v>6.8369000475737502</v>
          </cell>
          <cell r="Q19">
            <v>7.0470999524262501</v>
          </cell>
          <cell r="R19">
            <v>7.1521999048525</v>
          </cell>
          <cell r="S19">
            <v>7.2572998572787499</v>
          </cell>
          <cell r="T19">
            <v>16.974499999999999</v>
          </cell>
          <cell r="U19">
            <v>16.529378949048688</v>
          </cell>
          <cell r="V19">
            <v>16.677752632699125</v>
          </cell>
          <cell r="W19">
            <v>16.826126316349562</v>
          </cell>
          <cell r="X19">
            <v>17.122873683650436</v>
          </cell>
          <cell r="Y19">
            <v>17.271247367300873</v>
          </cell>
          <cell r="Z19">
            <v>17.41962105095131</v>
          </cell>
        </row>
        <row r="20">
          <cell r="A20">
            <v>11</v>
          </cell>
          <cell r="C20">
            <v>2.95</v>
          </cell>
          <cell r="D20">
            <v>6.81</v>
          </cell>
          <cell r="E20">
            <v>16.899999999999999</v>
          </cell>
          <cell r="F20">
            <v>2.9375</v>
          </cell>
          <cell r="G20">
            <v>2.7342790611182011</v>
          </cell>
          <cell r="H20">
            <v>2.8020193740788004</v>
          </cell>
          <cell r="I20">
            <v>2.8697596870394002</v>
          </cell>
          <cell r="J20">
            <v>3.0052403129605998</v>
          </cell>
          <cell r="K20">
            <v>3.0729806259211996</v>
          </cell>
          <cell r="L20">
            <v>3.1407209388817989</v>
          </cell>
          <cell r="M20">
            <v>6.9420000000000002</v>
          </cell>
          <cell r="N20">
            <v>6.6267001427212504</v>
          </cell>
          <cell r="O20">
            <v>6.7318000951475003</v>
          </cell>
          <cell r="P20">
            <v>6.8369000475737502</v>
          </cell>
          <cell r="Q20">
            <v>7.0470999524262501</v>
          </cell>
          <cell r="R20">
            <v>7.1521999048525</v>
          </cell>
          <cell r="S20">
            <v>7.2572998572787499</v>
          </cell>
          <cell r="T20">
            <v>16.974499999999999</v>
          </cell>
          <cell r="U20">
            <v>16.529378949048688</v>
          </cell>
          <cell r="V20">
            <v>16.677752632699125</v>
          </cell>
          <cell r="W20">
            <v>16.826126316349562</v>
          </cell>
          <cell r="X20">
            <v>17.122873683650436</v>
          </cell>
          <cell r="Y20">
            <v>17.271247367300873</v>
          </cell>
          <cell r="Z20">
            <v>17.41962105095131</v>
          </cell>
        </row>
        <row r="21">
          <cell r="A21">
            <v>12</v>
          </cell>
          <cell r="C21">
            <v>3.08</v>
          </cell>
          <cell r="D21">
            <v>6.78</v>
          </cell>
          <cell r="E21">
            <v>16.79</v>
          </cell>
          <cell r="F21">
            <v>2.9375</v>
          </cell>
          <cell r="G21">
            <v>2.7342790611182011</v>
          </cell>
          <cell r="H21">
            <v>2.8020193740788004</v>
          </cell>
          <cell r="I21">
            <v>2.8697596870394002</v>
          </cell>
          <cell r="J21">
            <v>3.0052403129605998</v>
          </cell>
          <cell r="K21">
            <v>3.0729806259211996</v>
          </cell>
          <cell r="L21">
            <v>3.1407209388817989</v>
          </cell>
          <cell r="M21">
            <v>6.9420000000000002</v>
          </cell>
          <cell r="N21">
            <v>6.6267001427212504</v>
          </cell>
          <cell r="O21">
            <v>6.7318000951475003</v>
          </cell>
          <cell r="P21">
            <v>6.8369000475737502</v>
          </cell>
          <cell r="Q21">
            <v>7.0470999524262501</v>
          </cell>
          <cell r="R21">
            <v>7.1521999048525</v>
          </cell>
          <cell r="S21">
            <v>7.2572998572787499</v>
          </cell>
          <cell r="T21">
            <v>16.974499999999999</v>
          </cell>
          <cell r="U21">
            <v>16.529378949048688</v>
          </cell>
          <cell r="V21">
            <v>16.677752632699125</v>
          </cell>
          <cell r="W21">
            <v>16.826126316349562</v>
          </cell>
          <cell r="X21">
            <v>17.122873683650436</v>
          </cell>
          <cell r="Y21">
            <v>17.271247367300873</v>
          </cell>
          <cell r="Z21">
            <v>17.41962105095131</v>
          </cell>
        </row>
        <row r="22">
          <cell r="A22">
            <v>13</v>
          </cell>
          <cell r="C22">
            <v>2.91</v>
          </cell>
          <cell r="D22">
            <v>7.08</v>
          </cell>
          <cell r="E22">
            <v>16.670000000000002</v>
          </cell>
          <cell r="F22">
            <v>2.9375</v>
          </cell>
          <cell r="G22">
            <v>2.7342790611182011</v>
          </cell>
          <cell r="H22">
            <v>2.8020193740788004</v>
          </cell>
          <cell r="I22">
            <v>2.8697596870394002</v>
          </cell>
          <cell r="J22">
            <v>3.0052403129605998</v>
          </cell>
          <cell r="K22">
            <v>3.0729806259211996</v>
          </cell>
          <cell r="L22">
            <v>3.1407209388817989</v>
          </cell>
          <cell r="M22">
            <v>6.9420000000000002</v>
          </cell>
          <cell r="N22">
            <v>6.6267001427212504</v>
          </cell>
          <cell r="O22">
            <v>6.7318000951475003</v>
          </cell>
          <cell r="P22">
            <v>6.8369000475737502</v>
          </cell>
          <cell r="Q22">
            <v>7.0470999524262501</v>
          </cell>
          <cell r="R22">
            <v>7.1521999048525</v>
          </cell>
          <cell r="S22">
            <v>7.2572998572787499</v>
          </cell>
          <cell r="T22">
            <v>16.974499999999999</v>
          </cell>
          <cell r="U22">
            <v>16.529378949048688</v>
          </cell>
          <cell r="V22">
            <v>16.677752632699125</v>
          </cell>
          <cell r="W22">
            <v>16.826126316349562</v>
          </cell>
          <cell r="X22">
            <v>17.122873683650436</v>
          </cell>
          <cell r="Y22">
            <v>17.271247367300873</v>
          </cell>
          <cell r="Z22">
            <v>17.41962105095131</v>
          </cell>
        </row>
        <row r="23">
          <cell r="A23">
            <v>14</v>
          </cell>
          <cell r="C23">
            <v>2.83</v>
          </cell>
          <cell r="D23">
            <v>6.76</v>
          </cell>
          <cell r="E23">
            <v>16.739999999999998</v>
          </cell>
          <cell r="F23">
            <v>2.9375</v>
          </cell>
          <cell r="G23">
            <v>2.7342790611182011</v>
          </cell>
          <cell r="H23">
            <v>2.8020193740788004</v>
          </cell>
          <cell r="I23">
            <v>2.8697596870394002</v>
          </cell>
          <cell r="J23">
            <v>3.0052403129605998</v>
          </cell>
          <cell r="K23">
            <v>3.0729806259211996</v>
          </cell>
          <cell r="L23">
            <v>3.1407209388817989</v>
          </cell>
          <cell r="M23">
            <v>6.9420000000000002</v>
          </cell>
          <cell r="N23">
            <v>6.6267001427212504</v>
          </cell>
          <cell r="O23">
            <v>6.7318000951475003</v>
          </cell>
          <cell r="P23">
            <v>6.8369000475737502</v>
          </cell>
          <cell r="Q23">
            <v>7.0470999524262501</v>
          </cell>
          <cell r="R23">
            <v>7.1521999048525</v>
          </cell>
          <cell r="S23">
            <v>7.2572998572787499</v>
          </cell>
          <cell r="T23">
            <v>16.974499999999999</v>
          </cell>
          <cell r="U23">
            <v>16.529378949048688</v>
          </cell>
          <cell r="V23">
            <v>16.677752632699125</v>
          </cell>
          <cell r="W23">
            <v>16.826126316349562</v>
          </cell>
          <cell r="X23">
            <v>17.122873683650436</v>
          </cell>
          <cell r="Y23">
            <v>17.271247367300873</v>
          </cell>
          <cell r="Z23">
            <v>17.41962105095131</v>
          </cell>
        </row>
        <row r="24">
          <cell r="A24">
            <v>15</v>
          </cell>
          <cell r="C24">
            <v>2.96</v>
          </cell>
          <cell r="D24">
            <v>6.84</v>
          </cell>
          <cell r="E24">
            <v>16.82</v>
          </cell>
          <cell r="F24">
            <v>2.9375</v>
          </cell>
          <cell r="G24">
            <v>2.7342790611182011</v>
          </cell>
          <cell r="H24">
            <v>2.8020193740788004</v>
          </cell>
          <cell r="I24">
            <v>2.8697596870394002</v>
          </cell>
          <cell r="J24">
            <v>3.0052403129605998</v>
          </cell>
          <cell r="K24">
            <v>3.0729806259211996</v>
          </cell>
          <cell r="L24">
            <v>3.1407209388817989</v>
          </cell>
          <cell r="M24">
            <v>6.9420000000000002</v>
          </cell>
          <cell r="N24">
            <v>6.6267001427212504</v>
          </cell>
          <cell r="O24">
            <v>6.7318000951475003</v>
          </cell>
          <cell r="P24">
            <v>6.8369000475737502</v>
          </cell>
          <cell r="Q24">
            <v>7.0470999524262501</v>
          </cell>
          <cell r="R24">
            <v>7.1521999048525</v>
          </cell>
          <cell r="S24">
            <v>7.2572998572787499</v>
          </cell>
          <cell r="T24">
            <v>16.974499999999999</v>
          </cell>
          <cell r="U24">
            <v>16.529378949048688</v>
          </cell>
          <cell r="V24">
            <v>16.677752632699125</v>
          </cell>
          <cell r="W24">
            <v>16.826126316349562</v>
          </cell>
          <cell r="X24">
            <v>17.122873683650436</v>
          </cell>
          <cell r="Y24">
            <v>17.271247367300873</v>
          </cell>
          <cell r="Z24">
            <v>17.41962105095131</v>
          </cell>
        </row>
        <row r="25">
          <cell r="A25">
            <v>16</v>
          </cell>
          <cell r="C25">
            <v>2.94</v>
          </cell>
          <cell r="D25">
            <v>7</v>
          </cell>
          <cell r="E25">
            <v>16.95</v>
          </cell>
          <cell r="F25">
            <v>2.9375</v>
          </cell>
          <cell r="G25">
            <v>2.7342790611182011</v>
          </cell>
          <cell r="H25">
            <v>2.8020193740788004</v>
          </cell>
          <cell r="I25">
            <v>2.8697596870394002</v>
          </cell>
          <cell r="J25">
            <v>3.0052403129605998</v>
          </cell>
          <cell r="K25">
            <v>3.0729806259211996</v>
          </cell>
          <cell r="L25">
            <v>3.1407209388817989</v>
          </cell>
          <cell r="M25">
            <v>6.9420000000000002</v>
          </cell>
          <cell r="N25">
            <v>6.6267001427212504</v>
          </cell>
          <cell r="O25">
            <v>6.7318000951475003</v>
          </cell>
          <cell r="P25">
            <v>6.8369000475737502</v>
          </cell>
          <cell r="Q25">
            <v>7.0470999524262501</v>
          </cell>
          <cell r="R25">
            <v>7.1521999048525</v>
          </cell>
          <cell r="S25">
            <v>7.2572998572787499</v>
          </cell>
          <cell r="T25">
            <v>16.974499999999999</v>
          </cell>
          <cell r="U25">
            <v>16.529378949048688</v>
          </cell>
          <cell r="V25">
            <v>16.677752632699125</v>
          </cell>
          <cell r="W25">
            <v>16.826126316349562</v>
          </cell>
          <cell r="X25">
            <v>17.122873683650436</v>
          </cell>
          <cell r="Y25">
            <v>17.271247367300873</v>
          </cell>
          <cell r="Z25">
            <v>17.41962105095131</v>
          </cell>
        </row>
        <row r="26">
          <cell r="A26">
            <v>17</v>
          </cell>
          <cell r="C26">
            <v>2.92</v>
          </cell>
          <cell r="D26">
            <v>6.96</v>
          </cell>
          <cell r="E26">
            <v>16.850000000000001</v>
          </cell>
          <cell r="F26">
            <v>2.9375</v>
          </cell>
          <cell r="G26">
            <v>2.7342790611182011</v>
          </cell>
          <cell r="H26">
            <v>2.8020193740788004</v>
          </cell>
          <cell r="I26">
            <v>2.8697596870394002</v>
          </cell>
          <cell r="J26">
            <v>3.0052403129605998</v>
          </cell>
          <cell r="K26">
            <v>3.0729806259211996</v>
          </cell>
          <cell r="L26">
            <v>3.1407209388817989</v>
          </cell>
          <cell r="M26">
            <v>6.9420000000000002</v>
          </cell>
          <cell r="N26">
            <v>6.6267001427212504</v>
          </cell>
          <cell r="O26">
            <v>6.7318000951475003</v>
          </cell>
          <cell r="P26">
            <v>6.8369000475737502</v>
          </cell>
          <cell r="Q26">
            <v>7.0470999524262501</v>
          </cell>
          <cell r="R26">
            <v>7.1521999048525</v>
          </cell>
          <cell r="S26">
            <v>7.2572998572787499</v>
          </cell>
          <cell r="T26">
            <v>16.974499999999999</v>
          </cell>
          <cell r="U26">
            <v>16.529378949048688</v>
          </cell>
          <cell r="V26">
            <v>16.677752632699125</v>
          </cell>
          <cell r="W26">
            <v>16.826126316349562</v>
          </cell>
          <cell r="X26">
            <v>17.122873683650436</v>
          </cell>
          <cell r="Y26">
            <v>17.271247367300873</v>
          </cell>
          <cell r="Z26">
            <v>17.41962105095131</v>
          </cell>
        </row>
        <row r="27">
          <cell r="A27">
            <v>18</v>
          </cell>
          <cell r="C27">
            <v>2.87</v>
          </cell>
          <cell r="D27">
            <v>6.68</v>
          </cell>
          <cell r="E27">
            <v>17.010000000000002</v>
          </cell>
          <cell r="F27">
            <v>2.9375</v>
          </cell>
          <cell r="G27">
            <v>2.7342790611182011</v>
          </cell>
          <cell r="H27">
            <v>2.8020193740788004</v>
          </cell>
          <cell r="I27">
            <v>2.8697596870394002</v>
          </cell>
          <cell r="J27">
            <v>3.0052403129605998</v>
          </cell>
          <cell r="K27">
            <v>3.0729806259211996</v>
          </cell>
          <cell r="L27">
            <v>3.1407209388817989</v>
          </cell>
          <cell r="M27">
            <v>6.9420000000000002</v>
          </cell>
          <cell r="N27">
            <v>6.6267001427212504</v>
          </cell>
          <cell r="O27">
            <v>6.7318000951475003</v>
          </cell>
          <cell r="P27">
            <v>6.8369000475737502</v>
          </cell>
          <cell r="Q27">
            <v>7.0470999524262501</v>
          </cell>
          <cell r="R27">
            <v>7.1521999048525</v>
          </cell>
          <cell r="S27">
            <v>7.2572998572787499</v>
          </cell>
          <cell r="T27">
            <v>16.974499999999999</v>
          </cell>
          <cell r="U27">
            <v>16.529378949048688</v>
          </cell>
          <cell r="V27">
            <v>16.677752632699125</v>
          </cell>
          <cell r="W27">
            <v>16.826126316349562</v>
          </cell>
          <cell r="X27">
            <v>17.122873683650436</v>
          </cell>
          <cell r="Y27">
            <v>17.271247367300873</v>
          </cell>
          <cell r="Z27">
            <v>17.41962105095131</v>
          </cell>
        </row>
        <row r="28">
          <cell r="A28">
            <v>19</v>
          </cell>
          <cell r="C28">
            <v>2.86</v>
          </cell>
          <cell r="D28">
            <v>6.75</v>
          </cell>
          <cell r="E28">
            <v>16.61</v>
          </cell>
          <cell r="F28">
            <v>2.9375</v>
          </cell>
          <cell r="G28">
            <v>2.7342790611182011</v>
          </cell>
          <cell r="H28">
            <v>2.8020193740788004</v>
          </cell>
          <cell r="I28">
            <v>2.8697596870394002</v>
          </cell>
          <cell r="J28">
            <v>3.0052403129605998</v>
          </cell>
          <cell r="K28">
            <v>3.0729806259211996</v>
          </cell>
          <cell r="L28">
            <v>3.1407209388817989</v>
          </cell>
          <cell r="M28">
            <v>6.9420000000000002</v>
          </cell>
          <cell r="N28">
            <v>6.6267001427212504</v>
          </cell>
          <cell r="O28">
            <v>6.7318000951475003</v>
          </cell>
          <cell r="P28">
            <v>6.8369000475737502</v>
          </cell>
          <cell r="Q28">
            <v>7.0470999524262501</v>
          </cell>
          <cell r="R28">
            <v>7.1521999048525</v>
          </cell>
          <cell r="S28">
            <v>7.2572998572787499</v>
          </cell>
          <cell r="T28">
            <v>16.974499999999999</v>
          </cell>
          <cell r="U28">
            <v>16.529378949048688</v>
          </cell>
          <cell r="V28">
            <v>16.677752632699125</v>
          </cell>
          <cell r="W28">
            <v>16.826126316349562</v>
          </cell>
          <cell r="X28">
            <v>17.122873683650436</v>
          </cell>
          <cell r="Y28">
            <v>17.271247367300873</v>
          </cell>
          <cell r="Z28">
            <v>17.41962105095131</v>
          </cell>
        </row>
        <row r="29">
          <cell r="A29">
            <v>20</v>
          </cell>
          <cell r="C29">
            <v>2.9</v>
          </cell>
          <cell r="D29">
            <v>6.88</v>
          </cell>
          <cell r="E29">
            <v>16.579999999999998</v>
          </cell>
          <cell r="F29">
            <v>2.9375</v>
          </cell>
          <cell r="G29">
            <v>2.7342790611182011</v>
          </cell>
          <cell r="H29">
            <v>2.8020193740788004</v>
          </cell>
          <cell r="I29">
            <v>2.8697596870394002</v>
          </cell>
          <cell r="J29">
            <v>3.0052403129605998</v>
          </cell>
          <cell r="K29">
            <v>3.0729806259211996</v>
          </cell>
          <cell r="L29">
            <v>3.1407209388817989</v>
          </cell>
          <cell r="M29">
            <v>6.9420000000000002</v>
          </cell>
          <cell r="N29">
            <v>6.6267001427212504</v>
          </cell>
          <cell r="O29">
            <v>6.7318000951475003</v>
          </cell>
          <cell r="P29">
            <v>6.8369000475737502</v>
          </cell>
          <cell r="Q29">
            <v>7.0470999524262501</v>
          </cell>
          <cell r="R29">
            <v>7.1521999048525</v>
          </cell>
          <cell r="S29">
            <v>7.2572998572787499</v>
          </cell>
          <cell r="T29">
            <v>16.974499999999999</v>
          </cell>
          <cell r="U29">
            <v>16.529378949048688</v>
          </cell>
          <cell r="V29">
            <v>16.677752632699125</v>
          </cell>
          <cell r="W29">
            <v>16.826126316349562</v>
          </cell>
          <cell r="X29">
            <v>17.122873683650436</v>
          </cell>
          <cell r="Y29">
            <v>17.271247367300873</v>
          </cell>
          <cell r="Z29">
            <v>17.41962105095131</v>
          </cell>
        </row>
        <row r="30">
          <cell r="A30">
            <v>21</v>
          </cell>
          <cell r="C30">
            <v>2.94</v>
          </cell>
          <cell r="D30">
            <v>7.01</v>
          </cell>
          <cell r="E30">
            <v>16.87</v>
          </cell>
          <cell r="F30">
            <v>2.9375</v>
          </cell>
          <cell r="G30">
            <v>2.7342790611182011</v>
          </cell>
          <cell r="H30">
            <v>2.8020193740788004</v>
          </cell>
          <cell r="I30">
            <v>2.8697596870394002</v>
          </cell>
          <cell r="J30">
            <v>3.0052403129605998</v>
          </cell>
          <cell r="K30">
            <v>3.0729806259211996</v>
          </cell>
          <cell r="L30">
            <v>3.1407209388817989</v>
          </cell>
          <cell r="M30">
            <v>6.9420000000000002</v>
          </cell>
          <cell r="N30">
            <v>6.6267001427212504</v>
          </cell>
          <cell r="O30">
            <v>6.7318000951475003</v>
          </cell>
          <cell r="P30">
            <v>6.8369000475737502</v>
          </cell>
          <cell r="Q30">
            <v>7.0470999524262501</v>
          </cell>
          <cell r="R30">
            <v>7.1521999048525</v>
          </cell>
          <cell r="S30">
            <v>7.2572998572787499</v>
          </cell>
          <cell r="T30">
            <v>16.974499999999999</v>
          </cell>
          <cell r="U30">
            <v>16.529378949048688</v>
          </cell>
          <cell r="V30">
            <v>16.677752632699125</v>
          </cell>
          <cell r="W30">
            <v>16.826126316349562</v>
          </cell>
          <cell r="X30">
            <v>17.122873683650436</v>
          </cell>
          <cell r="Y30">
            <v>17.271247367300873</v>
          </cell>
          <cell r="Z30">
            <v>17.41962105095131</v>
          </cell>
        </row>
        <row r="31">
          <cell r="A31">
            <v>22</v>
          </cell>
          <cell r="C31" t="str">
            <v/>
          </cell>
          <cell r="D31" t="str">
            <v/>
          </cell>
          <cell r="E31" t="str">
            <v/>
          </cell>
          <cell r="F31">
            <v>2.9375</v>
          </cell>
          <cell r="G31">
            <v>2.7342790611182011</v>
          </cell>
          <cell r="H31">
            <v>2.8020193740788004</v>
          </cell>
          <cell r="I31">
            <v>2.8697596870394002</v>
          </cell>
          <cell r="J31">
            <v>3.0052403129605998</v>
          </cell>
          <cell r="K31">
            <v>3.0729806259211996</v>
          </cell>
          <cell r="L31">
            <v>3.1407209388817989</v>
          </cell>
          <cell r="M31">
            <v>6.9420000000000002</v>
          </cell>
          <cell r="N31">
            <v>6.6267001427212504</v>
          </cell>
          <cell r="O31">
            <v>6.7318000951475003</v>
          </cell>
          <cell r="P31">
            <v>6.8369000475737502</v>
          </cell>
          <cell r="Q31">
            <v>7.0470999524262501</v>
          </cell>
          <cell r="R31">
            <v>7.1521999048525</v>
          </cell>
          <cell r="S31">
            <v>7.2572998572787499</v>
          </cell>
          <cell r="T31">
            <v>16.974499999999999</v>
          </cell>
          <cell r="U31">
            <v>16.529378949048688</v>
          </cell>
          <cell r="V31">
            <v>16.677752632699125</v>
          </cell>
          <cell r="W31">
            <v>16.826126316349562</v>
          </cell>
          <cell r="X31">
            <v>17.122873683650436</v>
          </cell>
          <cell r="Y31">
            <v>17.271247367300873</v>
          </cell>
          <cell r="Z31">
            <v>17.41962105095131</v>
          </cell>
        </row>
        <row r="32">
          <cell r="A32">
            <v>23</v>
          </cell>
          <cell r="C32" t="str">
            <v/>
          </cell>
          <cell r="D32" t="str">
            <v/>
          </cell>
          <cell r="E32" t="str">
            <v/>
          </cell>
          <cell r="F32">
            <v>2.9375</v>
          </cell>
          <cell r="G32">
            <v>2.7342790611182011</v>
          </cell>
          <cell r="H32">
            <v>2.8020193740788004</v>
          </cell>
          <cell r="I32">
            <v>2.8697596870394002</v>
          </cell>
          <cell r="J32">
            <v>3.0052403129605998</v>
          </cell>
          <cell r="K32">
            <v>3.0729806259211996</v>
          </cell>
          <cell r="L32">
            <v>3.1407209388817989</v>
          </cell>
          <cell r="M32">
            <v>6.9420000000000002</v>
          </cell>
          <cell r="N32">
            <v>6.6267001427212504</v>
          </cell>
          <cell r="O32">
            <v>6.7318000951475003</v>
          </cell>
          <cell r="P32">
            <v>6.8369000475737502</v>
          </cell>
          <cell r="Q32">
            <v>7.0470999524262501</v>
          </cell>
          <cell r="R32">
            <v>7.1521999048525</v>
          </cell>
          <cell r="S32">
            <v>7.2572998572787499</v>
          </cell>
          <cell r="T32">
            <v>16.974499999999999</v>
          </cell>
          <cell r="U32">
            <v>16.529378949048688</v>
          </cell>
          <cell r="V32">
            <v>16.677752632699125</v>
          </cell>
          <cell r="W32">
            <v>16.826126316349562</v>
          </cell>
          <cell r="X32">
            <v>17.122873683650436</v>
          </cell>
          <cell r="Y32">
            <v>17.271247367300873</v>
          </cell>
          <cell r="Z32">
            <v>17.41962105095131</v>
          </cell>
        </row>
        <row r="33">
          <cell r="A33">
            <v>24</v>
          </cell>
          <cell r="C33" t="str">
            <v/>
          </cell>
          <cell r="D33" t="str">
            <v/>
          </cell>
          <cell r="E33" t="str">
            <v/>
          </cell>
          <cell r="F33">
            <v>2.9375</v>
          </cell>
          <cell r="G33">
            <v>2.7342790611182011</v>
          </cell>
          <cell r="H33">
            <v>2.8020193740788004</v>
          </cell>
          <cell r="I33">
            <v>2.8697596870394002</v>
          </cell>
          <cell r="J33">
            <v>3.0052403129605998</v>
          </cell>
          <cell r="K33">
            <v>3.0729806259211996</v>
          </cell>
          <cell r="L33">
            <v>3.1407209388817989</v>
          </cell>
          <cell r="M33">
            <v>6.9420000000000002</v>
          </cell>
          <cell r="N33">
            <v>6.6267001427212504</v>
          </cell>
          <cell r="O33">
            <v>6.7318000951475003</v>
          </cell>
          <cell r="P33">
            <v>6.8369000475737502</v>
          </cell>
          <cell r="Q33">
            <v>7.0470999524262501</v>
          </cell>
          <cell r="R33">
            <v>7.1521999048525</v>
          </cell>
          <cell r="S33">
            <v>7.2572998572787499</v>
          </cell>
          <cell r="T33">
            <v>16.974499999999999</v>
          </cell>
          <cell r="U33">
            <v>16.529378949048688</v>
          </cell>
          <cell r="V33">
            <v>16.677752632699125</v>
          </cell>
          <cell r="W33">
            <v>16.826126316349562</v>
          </cell>
          <cell r="X33">
            <v>17.122873683650436</v>
          </cell>
          <cell r="Y33">
            <v>17.271247367300873</v>
          </cell>
          <cell r="Z33">
            <v>17.41962105095131</v>
          </cell>
        </row>
        <row r="34">
          <cell r="A34">
            <v>25</v>
          </cell>
          <cell r="C34" t="str">
            <v/>
          </cell>
          <cell r="D34" t="str">
            <v/>
          </cell>
          <cell r="E34" t="str">
            <v/>
          </cell>
          <cell r="F34">
            <v>2.9375</v>
          </cell>
          <cell r="G34">
            <v>2.7342790611182011</v>
          </cell>
          <cell r="H34">
            <v>2.8020193740788004</v>
          </cell>
          <cell r="I34">
            <v>2.8697596870394002</v>
          </cell>
          <cell r="J34">
            <v>3.0052403129605998</v>
          </cell>
          <cell r="K34">
            <v>3.0729806259211996</v>
          </cell>
          <cell r="L34">
            <v>3.1407209388817989</v>
          </cell>
          <cell r="M34">
            <v>6.9420000000000002</v>
          </cell>
          <cell r="N34">
            <v>6.6267001427212504</v>
          </cell>
          <cell r="O34">
            <v>6.7318000951475003</v>
          </cell>
          <cell r="P34">
            <v>6.8369000475737502</v>
          </cell>
          <cell r="Q34">
            <v>7.0470999524262501</v>
          </cell>
          <cell r="R34">
            <v>7.1521999048525</v>
          </cell>
          <cell r="S34">
            <v>7.2572998572787499</v>
          </cell>
          <cell r="T34">
            <v>16.974499999999999</v>
          </cell>
          <cell r="U34">
            <v>16.529378949048688</v>
          </cell>
          <cell r="V34">
            <v>16.677752632699125</v>
          </cell>
          <cell r="W34">
            <v>16.826126316349562</v>
          </cell>
          <cell r="X34">
            <v>17.122873683650436</v>
          </cell>
          <cell r="Y34">
            <v>17.271247367300873</v>
          </cell>
          <cell r="Z34">
            <v>17.41962105095131</v>
          </cell>
        </row>
        <row r="35">
          <cell r="A35">
            <v>26</v>
          </cell>
          <cell r="C35" t="str">
            <v/>
          </cell>
          <cell r="D35" t="str">
            <v/>
          </cell>
          <cell r="E35" t="str">
            <v/>
          </cell>
          <cell r="F35">
            <v>2.9375</v>
          </cell>
          <cell r="G35">
            <v>2.7342790611182011</v>
          </cell>
          <cell r="H35">
            <v>2.8020193740788004</v>
          </cell>
          <cell r="I35">
            <v>2.8697596870394002</v>
          </cell>
          <cell r="J35">
            <v>3.0052403129605998</v>
          </cell>
          <cell r="K35">
            <v>3.0729806259211996</v>
          </cell>
          <cell r="L35">
            <v>3.1407209388817989</v>
          </cell>
          <cell r="M35">
            <v>6.9420000000000002</v>
          </cell>
          <cell r="N35">
            <v>6.6267001427212504</v>
          </cell>
          <cell r="O35">
            <v>6.7318000951475003</v>
          </cell>
          <cell r="P35">
            <v>6.8369000475737502</v>
          </cell>
          <cell r="Q35">
            <v>7.0470999524262501</v>
          </cell>
          <cell r="R35">
            <v>7.1521999048525</v>
          </cell>
          <cell r="S35">
            <v>7.2572998572787499</v>
          </cell>
          <cell r="T35">
            <v>16.974499999999999</v>
          </cell>
          <cell r="U35">
            <v>16.529378949048688</v>
          </cell>
          <cell r="V35">
            <v>16.677752632699125</v>
          </cell>
          <cell r="W35">
            <v>16.826126316349562</v>
          </cell>
          <cell r="X35">
            <v>17.122873683650436</v>
          </cell>
          <cell r="Y35">
            <v>17.271247367300873</v>
          </cell>
          <cell r="Z35">
            <v>17.41962105095131</v>
          </cell>
        </row>
        <row r="36">
          <cell r="A36">
            <v>27</v>
          </cell>
          <cell r="C36" t="str">
            <v/>
          </cell>
          <cell r="D36" t="str">
            <v/>
          </cell>
          <cell r="E36" t="str">
            <v/>
          </cell>
          <cell r="F36">
            <v>2.9375</v>
          </cell>
          <cell r="G36">
            <v>2.7342790611182011</v>
          </cell>
          <cell r="H36">
            <v>2.8020193740788004</v>
          </cell>
          <cell r="I36">
            <v>2.8697596870394002</v>
          </cell>
          <cell r="J36">
            <v>3.0052403129605998</v>
          </cell>
          <cell r="K36">
            <v>3.0729806259211996</v>
          </cell>
          <cell r="L36">
            <v>3.1407209388817989</v>
          </cell>
          <cell r="M36">
            <v>6.9420000000000002</v>
          </cell>
          <cell r="N36">
            <v>6.6267001427212504</v>
          </cell>
          <cell r="O36">
            <v>6.7318000951475003</v>
          </cell>
          <cell r="P36">
            <v>6.8369000475737502</v>
          </cell>
          <cell r="Q36">
            <v>7.0470999524262501</v>
          </cell>
          <cell r="R36">
            <v>7.1521999048525</v>
          </cell>
          <cell r="S36">
            <v>7.2572998572787499</v>
          </cell>
          <cell r="T36">
            <v>16.974499999999999</v>
          </cell>
          <cell r="U36">
            <v>16.529378949048688</v>
          </cell>
          <cell r="V36">
            <v>16.677752632699125</v>
          </cell>
          <cell r="W36">
            <v>16.826126316349562</v>
          </cell>
          <cell r="X36">
            <v>17.122873683650436</v>
          </cell>
          <cell r="Y36">
            <v>17.271247367300873</v>
          </cell>
          <cell r="Z36">
            <v>17.41962105095131</v>
          </cell>
        </row>
        <row r="37">
          <cell r="A37">
            <v>28</v>
          </cell>
          <cell r="C37" t="str">
            <v/>
          </cell>
          <cell r="D37" t="str">
            <v/>
          </cell>
          <cell r="E37" t="str">
            <v/>
          </cell>
          <cell r="F37">
            <v>2.9375</v>
          </cell>
          <cell r="G37">
            <v>2.7342790611182011</v>
          </cell>
          <cell r="H37">
            <v>2.8020193740788004</v>
          </cell>
          <cell r="I37">
            <v>2.8697596870394002</v>
          </cell>
          <cell r="J37">
            <v>3.0052403129605998</v>
          </cell>
          <cell r="K37">
            <v>3.0729806259211996</v>
          </cell>
          <cell r="L37">
            <v>3.1407209388817989</v>
          </cell>
          <cell r="M37">
            <v>6.9420000000000002</v>
          </cell>
          <cell r="N37">
            <v>6.6267001427212504</v>
          </cell>
          <cell r="O37">
            <v>6.7318000951475003</v>
          </cell>
          <cell r="P37">
            <v>6.8369000475737502</v>
          </cell>
          <cell r="Q37">
            <v>7.0470999524262501</v>
          </cell>
          <cell r="R37">
            <v>7.1521999048525</v>
          </cell>
          <cell r="S37">
            <v>7.2572998572787499</v>
          </cell>
          <cell r="T37">
            <v>16.974499999999999</v>
          </cell>
          <cell r="U37">
            <v>16.529378949048688</v>
          </cell>
          <cell r="V37">
            <v>16.677752632699125</v>
          </cell>
          <cell r="W37">
            <v>16.826126316349562</v>
          </cell>
          <cell r="X37">
            <v>17.122873683650436</v>
          </cell>
          <cell r="Y37">
            <v>17.271247367300873</v>
          </cell>
          <cell r="Z37">
            <v>17.41962105095131</v>
          </cell>
        </row>
        <row r="38">
          <cell r="A38">
            <v>29</v>
          </cell>
          <cell r="C38" t="str">
            <v/>
          </cell>
          <cell r="D38" t="str">
            <v/>
          </cell>
          <cell r="E38" t="str">
            <v/>
          </cell>
          <cell r="F38">
            <v>2.9375</v>
          </cell>
          <cell r="G38">
            <v>2.7342790611182011</v>
          </cell>
          <cell r="H38">
            <v>2.8020193740788004</v>
          </cell>
          <cell r="I38">
            <v>2.8697596870394002</v>
          </cell>
          <cell r="J38">
            <v>3.0052403129605998</v>
          </cell>
          <cell r="K38">
            <v>3.0729806259211996</v>
          </cell>
          <cell r="L38">
            <v>3.1407209388817989</v>
          </cell>
          <cell r="M38">
            <v>6.9420000000000002</v>
          </cell>
          <cell r="N38">
            <v>6.6267001427212504</v>
          </cell>
          <cell r="O38">
            <v>6.7318000951475003</v>
          </cell>
          <cell r="P38">
            <v>6.8369000475737502</v>
          </cell>
          <cell r="Q38">
            <v>7.0470999524262501</v>
          </cell>
          <cell r="R38">
            <v>7.1521999048525</v>
          </cell>
          <cell r="S38">
            <v>7.2572998572787499</v>
          </cell>
          <cell r="T38">
            <v>16.974499999999999</v>
          </cell>
          <cell r="U38">
            <v>16.529378949048688</v>
          </cell>
          <cell r="V38">
            <v>16.677752632699125</v>
          </cell>
          <cell r="W38">
            <v>16.826126316349562</v>
          </cell>
          <cell r="X38">
            <v>17.122873683650436</v>
          </cell>
          <cell r="Y38">
            <v>17.271247367300873</v>
          </cell>
          <cell r="Z38">
            <v>17.41962105095131</v>
          </cell>
        </row>
        <row r="39">
          <cell r="A39">
            <v>30</v>
          </cell>
          <cell r="C39" t="str">
            <v/>
          </cell>
          <cell r="D39" t="str">
            <v/>
          </cell>
          <cell r="E39" t="str">
            <v/>
          </cell>
          <cell r="F39">
            <v>2.9375</v>
          </cell>
          <cell r="G39">
            <v>2.7342790611182011</v>
          </cell>
          <cell r="H39">
            <v>2.8020193740788004</v>
          </cell>
          <cell r="I39">
            <v>2.8697596870394002</v>
          </cell>
          <cell r="J39">
            <v>3.0052403129605998</v>
          </cell>
          <cell r="K39">
            <v>3.0729806259211996</v>
          </cell>
          <cell r="L39">
            <v>3.1407209388817989</v>
          </cell>
          <cell r="M39">
            <v>6.9420000000000002</v>
          </cell>
          <cell r="N39">
            <v>6.6267001427212504</v>
          </cell>
          <cell r="O39">
            <v>6.7318000951475003</v>
          </cell>
          <cell r="P39">
            <v>6.8369000475737502</v>
          </cell>
          <cell r="Q39">
            <v>7.0470999524262501</v>
          </cell>
          <cell r="R39">
            <v>7.1521999048525</v>
          </cell>
          <cell r="S39">
            <v>7.2572998572787499</v>
          </cell>
          <cell r="T39">
            <v>16.974499999999999</v>
          </cell>
          <cell r="U39">
            <v>16.529378949048688</v>
          </cell>
          <cell r="V39">
            <v>16.677752632699125</v>
          </cell>
          <cell r="W39">
            <v>16.826126316349562</v>
          </cell>
          <cell r="X39">
            <v>17.122873683650436</v>
          </cell>
          <cell r="Y39">
            <v>17.271247367300873</v>
          </cell>
          <cell r="Z39">
            <v>17.41962105095131</v>
          </cell>
        </row>
        <row r="40">
          <cell r="A40">
            <v>31</v>
          </cell>
          <cell r="C40" t="str">
            <v/>
          </cell>
          <cell r="D40" t="str">
            <v/>
          </cell>
          <cell r="E40" t="str">
            <v/>
          </cell>
          <cell r="F40">
            <v>2.9375</v>
          </cell>
          <cell r="G40">
            <v>2.7342790611182011</v>
          </cell>
          <cell r="H40">
            <v>2.8020193740788004</v>
          </cell>
          <cell r="I40">
            <v>2.8697596870394002</v>
          </cell>
          <cell r="J40">
            <v>3.0052403129605998</v>
          </cell>
          <cell r="K40">
            <v>3.0729806259211996</v>
          </cell>
          <cell r="L40">
            <v>3.1407209388817989</v>
          </cell>
          <cell r="M40">
            <v>6.9420000000000002</v>
          </cell>
          <cell r="N40">
            <v>6.6267001427212504</v>
          </cell>
          <cell r="O40">
            <v>6.7318000951475003</v>
          </cell>
          <cell r="P40">
            <v>6.8369000475737502</v>
          </cell>
          <cell r="Q40">
            <v>7.0470999524262501</v>
          </cell>
          <cell r="R40">
            <v>7.1521999048525</v>
          </cell>
          <cell r="S40">
            <v>7.2572998572787499</v>
          </cell>
          <cell r="T40">
            <v>16.974499999999999</v>
          </cell>
          <cell r="U40">
            <v>16.529378949048688</v>
          </cell>
          <cell r="V40">
            <v>16.677752632699125</v>
          </cell>
          <cell r="W40">
            <v>16.826126316349562</v>
          </cell>
          <cell r="X40">
            <v>17.122873683650436</v>
          </cell>
          <cell r="Y40">
            <v>17.271247367300873</v>
          </cell>
          <cell r="Z40">
            <v>17.41962105095131</v>
          </cell>
        </row>
      </sheetData>
      <sheetData sheetId="3" refreshError="1">
        <row r="6">
          <cell r="J6">
            <v>2.535889059829465</v>
          </cell>
          <cell r="M6">
            <v>2.608110940170536</v>
          </cell>
        </row>
        <row r="7">
          <cell r="J7">
            <v>4.1828711017319637</v>
          </cell>
          <cell r="M7">
            <v>4.3071288982680365</v>
          </cell>
        </row>
        <row r="8">
          <cell r="J8">
            <v>4.9805688237362862</v>
          </cell>
          <cell r="M8">
            <v>5.1294311762637133</v>
          </cell>
        </row>
      </sheetData>
      <sheetData sheetId="4" refreshError="1">
        <row r="6">
          <cell r="J6">
            <v>5.7433809621030942</v>
          </cell>
          <cell r="M6">
            <v>5.9766190378969064</v>
          </cell>
        </row>
        <row r="7">
          <cell r="J7">
            <v>10.530333704529038</v>
          </cell>
          <cell r="M7">
            <v>10.829666295470954</v>
          </cell>
        </row>
        <row r="8">
          <cell r="J8">
            <v>14.604565627563941</v>
          </cell>
          <cell r="M8">
            <v>15.065434372436057</v>
          </cell>
        </row>
      </sheetData>
      <sheetData sheetId="5" refreshError="1">
        <row r="6">
          <cell r="J6">
            <v>17.561615006650388</v>
          </cell>
          <cell r="M6">
            <v>18.798384993349611</v>
          </cell>
        </row>
        <row r="7">
          <cell r="J7">
            <v>31.292398183835886</v>
          </cell>
          <cell r="M7">
            <v>34.177601816164113</v>
          </cell>
        </row>
        <row r="8">
          <cell r="J8">
            <v>42.629534228864202</v>
          </cell>
          <cell r="M8">
            <v>45.850465771135788</v>
          </cell>
        </row>
      </sheetData>
      <sheetData sheetId="6" refreshError="1">
        <row r="6">
          <cell r="J6">
            <v>68.443326517978136</v>
          </cell>
          <cell r="M6">
            <v>72.92667348202184</v>
          </cell>
        </row>
        <row r="7">
          <cell r="J7">
            <v>74.473289529602468</v>
          </cell>
          <cell r="M7">
            <v>79.73671047039754</v>
          </cell>
        </row>
        <row r="8">
          <cell r="J8">
            <v>85.089852325275928</v>
          </cell>
          <cell r="M8">
            <v>89.830147674724088</v>
          </cell>
        </row>
      </sheetData>
      <sheetData sheetId="7" refreshError="1">
        <row r="6">
          <cell r="J6">
            <v>22.242552819521034</v>
          </cell>
          <cell r="M6">
            <v>23.307447180478963</v>
          </cell>
        </row>
        <row r="7">
          <cell r="J7">
            <v>24.671602568224916</v>
          </cell>
          <cell r="M7">
            <v>25.668397431775087</v>
          </cell>
        </row>
        <row r="8">
          <cell r="J8">
            <v>28.804106237441758</v>
          </cell>
          <cell r="M8">
            <v>29.895893762558252</v>
          </cell>
        </row>
      </sheetData>
      <sheetData sheetId="8" refreshError="1">
        <row r="6">
          <cell r="J6">
            <v>30.877557130992301</v>
          </cell>
          <cell r="M6">
            <v>33.612442869007694</v>
          </cell>
        </row>
        <row r="7">
          <cell r="J7">
            <v>31.081689238157644</v>
          </cell>
          <cell r="M7">
            <v>34.158310761842351</v>
          </cell>
        </row>
        <row r="8">
          <cell r="J8">
            <v>32.163719225943439</v>
          </cell>
          <cell r="M8">
            <v>34.956280774056566</v>
          </cell>
        </row>
      </sheetData>
      <sheetData sheetId="9" refreshError="1">
        <row r="6">
          <cell r="J6">
            <v>75.858021903345914</v>
          </cell>
          <cell r="M6">
            <v>97.041978096654091</v>
          </cell>
        </row>
        <row r="7">
          <cell r="J7">
            <v>263.80454617719329</v>
          </cell>
          <cell r="M7">
            <v>292.39545382280676</v>
          </cell>
        </row>
        <row r="8">
          <cell r="J8">
            <v>595.08901430454682</v>
          </cell>
          <cell r="M8">
            <v>631.51098569545309</v>
          </cell>
        </row>
      </sheetData>
      <sheetData sheetId="10" refreshError="1">
        <row r="6">
          <cell r="J6">
            <v>18.811305216323447</v>
          </cell>
          <cell r="M6">
            <v>19.518694783676544</v>
          </cell>
        </row>
        <row r="7">
          <cell r="J7">
            <v>16.607335008385785</v>
          </cell>
          <cell r="M7">
            <v>16.872664991614219</v>
          </cell>
        </row>
        <row r="8">
          <cell r="J8">
            <v>15.350305105095412</v>
          </cell>
          <cell r="M8">
            <v>15.759694894904584</v>
          </cell>
        </row>
      </sheetData>
      <sheetData sheetId="11" refreshError="1">
        <row r="6">
          <cell r="J6">
            <v>8.0821790743096145</v>
          </cell>
          <cell r="M6">
            <v>8.9978209256903803</v>
          </cell>
        </row>
        <row r="7">
          <cell r="J7">
            <v>9.5560392194562898</v>
          </cell>
          <cell r="M7">
            <v>9.9639607805437134</v>
          </cell>
        </row>
        <row r="8">
          <cell r="J8">
            <v>9.3897416095366619</v>
          </cell>
          <cell r="M8">
            <v>9.6802583904633384</v>
          </cell>
        </row>
      </sheetData>
      <sheetData sheetId="12" refreshError="1">
        <row r="6">
          <cell r="J6">
            <v>1.0761128283021291</v>
          </cell>
          <cell r="M6">
            <v>1.2288871716978707</v>
          </cell>
        </row>
        <row r="7">
          <cell r="J7">
            <v>2.8466054025060292</v>
          </cell>
          <cell r="M7">
            <v>3.2093945974939726</v>
          </cell>
        </row>
        <row r="8">
          <cell r="J8">
            <v>7.6350309329794017</v>
          </cell>
          <cell r="M8">
            <v>8.3219690670205981</v>
          </cell>
        </row>
      </sheetData>
      <sheetData sheetId="13" refreshError="1">
        <row r="6">
          <cell r="J6">
            <v>0.93243978088157942</v>
          </cell>
          <cell r="M6">
            <v>1.0985602191184203</v>
          </cell>
        </row>
        <row r="7">
          <cell r="J7">
            <v>1.86377701409765</v>
          </cell>
          <cell r="M7">
            <v>2.1992229859023507</v>
          </cell>
        </row>
        <row r="8">
          <cell r="J8">
            <v>3.9730094341721789</v>
          </cell>
          <cell r="M8">
            <v>4.3969905658278226</v>
          </cell>
        </row>
      </sheetData>
      <sheetData sheetId="14" refreshError="1">
        <row r="6">
          <cell r="J6">
            <v>0.25767258497455992</v>
          </cell>
          <cell r="M6">
            <v>0.43132741502544003</v>
          </cell>
        </row>
        <row r="7">
          <cell r="J7">
            <v>0.70344586603910475</v>
          </cell>
          <cell r="M7">
            <v>0.92055413396089536</v>
          </cell>
        </row>
        <row r="8">
          <cell r="J8">
            <v>1.907689286024862</v>
          </cell>
          <cell r="M8">
            <v>2.2773107139751367</v>
          </cell>
        </row>
      </sheetData>
      <sheetData sheetId="15" refreshError="1">
        <row r="6">
          <cell r="J6">
            <v>0.23823394142880125</v>
          </cell>
          <cell r="M6">
            <v>0.32776605857119878</v>
          </cell>
        </row>
        <row r="7">
          <cell r="J7">
            <v>0.61362827544696696</v>
          </cell>
          <cell r="M7">
            <v>0.84737172455303289</v>
          </cell>
        </row>
        <row r="8">
          <cell r="J8">
            <v>1.642283422677594</v>
          </cell>
          <cell r="M8">
            <v>2.1677165773224072</v>
          </cell>
        </row>
      </sheetData>
      <sheetData sheetId="16" refreshError="1">
        <row r="6">
          <cell r="J6">
            <v>0.13000000000000006</v>
          </cell>
          <cell r="M6">
            <v>0.15400000000000003</v>
          </cell>
        </row>
        <row r="7">
          <cell r="J7">
            <v>0.32070135141305123</v>
          </cell>
          <cell r="M7">
            <v>0.3502986485869487</v>
          </cell>
        </row>
        <row r="8">
          <cell r="J8">
            <v>0.77286750069217991</v>
          </cell>
          <cell r="M8">
            <v>0.85413249930782009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CONTROLE"/>
      <sheetName val="LEUC"/>
      <sheetName val="HEM"/>
      <sheetName val="HB"/>
      <sheetName val="HT"/>
      <sheetName val="VCM"/>
      <sheetName val="HCM"/>
      <sheetName val="CHCM"/>
      <sheetName val="PLAQ"/>
      <sheetName val="RDW"/>
      <sheetName val="MPV"/>
      <sheetName val="NEUT"/>
      <sheetName val="LINFO"/>
      <sheetName val="MONO"/>
      <sheetName val="EOSIN"/>
      <sheetName val="BASO"/>
    </sheetNames>
    <sheetDataSet>
      <sheetData sheetId="0" refreshError="1">
        <row r="9">
          <cell r="G9" t="str">
            <v>CONTROLE:</v>
          </cell>
          <cell r="I9" t="str">
            <v>XN-CHECK</v>
          </cell>
          <cell r="J9" t="str">
            <v>EQUIPAMENTO:</v>
          </cell>
          <cell r="L9" t="str">
            <v>XN 1000</v>
          </cell>
          <cell r="M9" t="str">
            <v>IDENTIFICAÇÃO:</v>
          </cell>
          <cell r="O9" t="str">
            <v>N/S 18567</v>
          </cell>
        </row>
        <row r="10">
          <cell r="B10" t="str">
            <v>BAIXO</v>
          </cell>
          <cell r="G10" t="str">
            <v>FABRICANTE:</v>
          </cell>
          <cell r="I10" t="str">
            <v>SYSMEX</v>
          </cell>
          <cell r="J10" t="str">
            <v>FABRICANTE:</v>
          </cell>
          <cell r="L10" t="str">
            <v>SYSMEX</v>
          </cell>
          <cell r="M10" t="str">
            <v>MÊS:</v>
          </cell>
        </row>
        <row r="11">
          <cell r="B11" t="str">
            <v>NORMAL</v>
          </cell>
          <cell r="G11" t="str">
            <v>SISTEMA:</v>
          </cell>
          <cell r="I11" t="str">
            <v>SYSMEX</v>
          </cell>
          <cell r="J11" t="str">
            <v>REAGENTE:</v>
          </cell>
          <cell r="L11" t="str">
            <v>SYSMEX</v>
          </cell>
          <cell r="M11" t="str">
            <v>ANO:</v>
          </cell>
        </row>
        <row r="12">
          <cell r="B12" t="str">
            <v>ALTO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T38"/>
  <sheetViews>
    <sheetView zoomScale="85" zoomScaleNormal="85" workbookViewId="0">
      <selection activeCell="C7" sqref="C7"/>
    </sheetView>
  </sheetViews>
  <sheetFormatPr defaultRowHeight="15"/>
  <cols>
    <col min="1" max="1" width="38.42578125" style="4" customWidth="1"/>
    <col min="2" max="2" width="21" style="4" bestFit="1" customWidth="1"/>
    <col min="3" max="4" width="10.7109375" style="4" bestFit="1" customWidth="1"/>
    <col min="5" max="5" width="11.5703125" style="4" bestFit="1" customWidth="1"/>
    <col min="6" max="6" width="13.7109375" style="4" bestFit="1" customWidth="1"/>
    <col min="7" max="7" width="10.140625" style="4" bestFit="1" customWidth="1"/>
    <col min="8" max="8" width="8.28515625" style="4" bestFit="1" customWidth="1"/>
    <col min="9" max="9" width="11.5703125" style="4" bestFit="1" customWidth="1"/>
    <col min="10" max="10" width="13.7109375" style="4" bestFit="1" customWidth="1"/>
    <col min="11" max="11" width="10.140625" style="4" bestFit="1" customWidth="1"/>
    <col min="12" max="12" width="8.28515625" style="4" bestFit="1" customWidth="1"/>
    <col min="13" max="13" width="11.5703125" style="4" bestFit="1" customWidth="1"/>
    <col min="14" max="14" width="13.7109375" style="4" bestFit="1" customWidth="1"/>
    <col min="15" max="15" width="26.5703125" style="4" customWidth="1"/>
    <col min="16" max="16384" width="9.140625" style="4"/>
  </cols>
  <sheetData>
    <row r="1" spans="2:15" ht="66" customHeight="1">
      <c r="B1" s="137" t="s">
        <v>23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</row>
    <row r="2" spans="2:15" ht="12.75" customHeight="1" thickBo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31.5" customHeight="1" thickBot="1">
      <c r="B3" s="138" t="s">
        <v>25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40"/>
    </row>
    <row r="4" spans="2:15" ht="18" customHeight="1">
      <c r="B4" s="141" t="s">
        <v>22</v>
      </c>
      <c r="C4" s="142" t="s">
        <v>15</v>
      </c>
      <c r="D4" s="143"/>
      <c r="E4" s="143"/>
      <c r="F4" s="144"/>
      <c r="G4" s="145" t="s">
        <v>16</v>
      </c>
      <c r="H4" s="146"/>
      <c r="I4" s="146"/>
      <c r="J4" s="147"/>
      <c r="K4" s="148" t="s">
        <v>17</v>
      </c>
      <c r="L4" s="149"/>
      <c r="M4" s="149"/>
      <c r="N4" s="149"/>
      <c r="O4" s="150" t="s">
        <v>24</v>
      </c>
    </row>
    <row r="5" spans="2:15" ht="18" customHeight="1" thickBot="1">
      <c r="B5" s="141"/>
      <c r="C5" s="8" t="s">
        <v>18</v>
      </c>
      <c r="D5" s="9" t="s">
        <v>19</v>
      </c>
      <c r="E5" s="9" t="s">
        <v>20</v>
      </c>
      <c r="F5" s="10" t="s">
        <v>21</v>
      </c>
      <c r="G5" s="11" t="s">
        <v>18</v>
      </c>
      <c r="H5" s="12" t="s">
        <v>19</v>
      </c>
      <c r="I5" s="13" t="s">
        <v>20</v>
      </c>
      <c r="J5" s="14" t="s">
        <v>21</v>
      </c>
      <c r="K5" s="15" t="s">
        <v>18</v>
      </c>
      <c r="L5" s="16" t="s">
        <v>19</v>
      </c>
      <c r="M5" s="17" t="s">
        <v>20</v>
      </c>
      <c r="N5" s="7" t="s">
        <v>21</v>
      </c>
      <c r="O5" s="151"/>
    </row>
    <row r="6" spans="2:15" ht="18" customHeight="1">
      <c r="B6" s="32" t="s">
        <v>0</v>
      </c>
      <c r="C6" s="36">
        <f>AVERAGE(E6,F6)</f>
        <v>2.9375</v>
      </c>
      <c r="D6" s="36">
        <v>6.7740312960599694E-2</v>
      </c>
      <c r="E6" s="2">
        <v>2.7342790611182011</v>
      </c>
      <c r="F6" s="2">
        <v>3.1407209388817989</v>
      </c>
      <c r="G6" s="35">
        <v>6.9420000000000002</v>
      </c>
      <c r="H6" s="35">
        <v>0.10509995242624995</v>
      </c>
      <c r="I6" s="2">
        <v>6.6267001427212504</v>
      </c>
      <c r="J6" s="2">
        <v>7.2572998572787499</v>
      </c>
      <c r="K6" s="35">
        <v>16.974499999999999</v>
      </c>
      <c r="L6" s="35">
        <v>0.14837368365043754</v>
      </c>
      <c r="M6" s="2">
        <v>16.529378949048688</v>
      </c>
      <c r="N6" s="2">
        <v>17.41962105095131</v>
      </c>
      <c r="O6" s="20"/>
    </row>
    <row r="7" spans="2:15" ht="18" customHeight="1">
      <c r="B7" s="33" t="s">
        <v>1</v>
      </c>
      <c r="C7" s="36">
        <v>2.5720000000000005</v>
      </c>
      <c r="D7" s="36">
        <v>1.8055470085267818E-2</v>
      </c>
      <c r="E7" s="2">
        <v>2.517833589744197</v>
      </c>
      <c r="F7" s="2">
        <v>2.626166410255804</v>
      </c>
      <c r="G7" s="35">
        <v>4.2450000000000001</v>
      </c>
      <c r="H7" s="35">
        <v>3.1064449134018027E-2</v>
      </c>
      <c r="I7" s="2">
        <v>4.151806652597946</v>
      </c>
      <c r="J7" s="2">
        <v>4.3381933474020542</v>
      </c>
      <c r="K7" s="35">
        <v>5.0549999999999997</v>
      </c>
      <c r="L7" s="35">
        <v>3.7215588131856936E-2</v>
      </c>
      <c r="M7" s="2">
        <v>4.9433532356044285</v>
      </c>
      <c r="N7" s="2">
        <v>5.1666467643955709</v>
      </c>
      <c r="O7" s="21">
        <v>1</v>
      </c>
    </row>
    <row r="8" spans="2:15" ht="18" customHeight="1">
      <c r="B8" s="33" t="s">
        <v>2</v>
      </c>
      <c r="C8" s="36">
        <v>5.86</v>
      </c>
      <c r="D8" s="36">
        <v>5.8309518948453216E-2</v>
      </c>
      <c r="E8" s="2">
        <v>5.6850714431546407</v>
      </c>
      <c r="F8" s="2">
        <v>6.0349285568453599</v>
      </c>
      <c r="G8" s="35">
        <v>10.679999999999996</v>
      </c>
      <c r="H8" s="35">
        <v>7.4833147735478819E-2</v>
      </c>
      <c r="I8" s="2">
        <v>10.455500556793559</v>
      </c>
      <c r="J8" s="2">
        <v>10.904499443206433</v>
      </c>
      <c r="K8" s="35">
        <v>14.834999999999999</v>
      </c>
      <c r="L8" s="35">
        <v>0.11521718621802923</v>
      </c>
      <c r="M8" s="2">
        <v>14.489348441345911</v>
      </c>
      <c r="N8" s="2">
        <v>15.180651558654088</v>
      </c>
      <c r="O8" s="22"/>
    </row>
    <row r="9" spans="2:15" ht="18" customHeight="1">
      <c r="B9" s="33" t="s">
        <v>3</v>
      </c>
      <c r="C9" s="36">
        <v>18.18</v>
      </c>
      <c r="D9" s="36">
        <v>0.30919249667480636</v>
      </c>
      <c r="E9" s="2">
        <v>17.252422509975581</v>
      </c>
      <c r="F9" s="2">
        <v>19.107577490024418</v>
      </c>
      <c r="G9" s="35">
        <v>32.734999999999999</v>
      </c>
      <c r="H9" s="35">
        <v>0.72130090808205627</v>
      </c>
      <c r="I9" s="2">
        <v>30.571097275753829</v>
      </c>
      <c r="J9" s="2">
        <v>34.89890272424617</v>
      </c>
      <c r="K9" s="35">
        <v>44.239999999999995</v>
      </c>
      <c r="L9" s="35">
        <v>0.80523288556789596</v>
      </c>
      <c r="M9" s="2">
        <v>41.824301343296305</v>
      </c>
      <c r="N9" s="2">
        <v>46.655698656703684</v>
      </c>
      <c r="O9" s="23"/>
    </row>
    <row r="10" spans="2:15" ht="18" customHeight="1">
      <c r="B10" s="33" t="s">
        <v>4</v>
      </c>
      <c r="C10" s="36">
        <v>70.684999999999988</v>
      </c>
      <c r="D10" s="36">
        <v>1.1208367410109288</v>
      </c>
      <c r="E10" s="2">
        <v>67.322489776967203</v>
      </c>
      <c r="F10" s="2">
        <v>74.047510223032774</v>
      </c>
      <c r="G10" s="35">
        <v>77.105000000000004</v>
      </c>
      <c r="H10" s="35">
        <v>1.3158552351987665</v>
      </c>
      <c r="I10" s="2">
        <v>73.1574342944037</v>
      </c>
      <c r="J10" s="2">
        <v>81.052565705596308</v>
      </c>
      <c r="K10" s="35">
        <v>87.460000000000008</v>
      </c>
      <c r="L10" s="35">
        <v>1.1850738373620433</v>
      </c>
      <c r="M10" s="2">
        <v>83.904778487913873</v>
      </c>
      <c r="N10" s="2">
        <v>91.015221512086143</v>
      </c>
      <c r="O10" s="22"/>
    </row>
    <row r="11" spans="2:15" ht="18" customHeight="1" thickBot="1">
      <c r="B11" s="33" t="s">
        <v>5</v>
      </c>
      <c r="C11" s="36">
        <v>22.774999999999999</v>
      </c>
      <c r="D11" s="36">
        <v>0.2662235902394825</v>
      </c>
      <c r="E11" s="2">
        <v>21.97632922928155</v>
      </c>
      <c r="F11" s="2">
        <v>23.573670770718447</v>
      </c>
      <c r="G11" s="35">
        <v>25.17</v>
      </c>
      <c r="H11" s="35">
        <v>0.24919871588754253</v>
      </c>
      <c r="I11" s="2">
        <v>24.422403852337375</v>
      </c>
      <c r="J11" s="2">
        <v>25.917596147662628</v>
      </c>
      <c r="K11" s="35">
        <v>29.350000000000005</v>
      </c>
      <c r="L11" s="35">
        <v>0.27294688127912337</v>
      </c>
      <c r="M11" s="2">
        <v>28.531159356162636</v>
      </c>
      <c r="N11" s="2">
        <v>30.168840643837374</v>
      </c>
      <c r="O11" s="24"/>
    </row>
    <row r="12" spans="2:15" ht="18" customHeight="1">
      <c r="B12" s="33" t="s">
        <v>6</v>
      </c>
      <c r="C12" s="36">
        <v>32.244999999999997</v>
      </c>
      <c r="D12" s="36">
        <v>0.68372143450384815</v>
      </c>
      <c r="E12" s="2">
        <v>30.193835696488453</v>
      </c>
      <c r="F12" s="2">
        <v>34.296164303511539</v>
      </c>
      <c r="G12" s="35">
        <v>32.619999999999997</v>
      </c>
      <c r="H12" s="35">
        <v>0.76915538092117652</v>
      </c>
      <c r="I12" s="2">
        <v>30.312533857236467</v>
      </c>
      <c r="J12" s="2">
        <v>34.927466142763528</v>
      </c>
      <c r="K12" s="35">
        <v>33.56</v>
      </c>
      <c r="L12" s="35">
        <v>0.6981403870282813</v>
      </c>
      <c r="M12" s="2">
        <v>31.465578838915157</v>
      </c>
      <c r="N12" s="2">
        <v>35.654421161084848</v>
      </c>
      <c r="O12" s="25" t="s">
        <v>27</v>
      </c>
    </row>
    <row r="13" spans="2:15" ht="18" customHeight="1">
      <c r="B13" s="33" t="s">
        <v>7</v>
      </c>
      <c r="C13" s="36">
        <v>86.45</v>
      </c>
      <c r="D13" s="36">
        <v>5.2959890483270442</v>
      </c>
      <c r="E13" s="2">
        <v>70.56203285501887</v>
      </c>
      <c r="F13" s="2">
        <v>102.33796714498114</v>
      </c>
      <c r="G13" s="35">
        <v>278.10000000000002</v>
      </c>
      <c r="H13" s="35">
        <v>7.1477269114033719</v>
      </c>
      <c r="I13" s="2">
        <v>256.65681926578992</v>
      </c>
      <c r="J13" s="2">
        <v>299.54318073421013</v>
      </c>
      <c r="K13" s="35">
        <v>613.29999999999995</v>
      </c>
      <c r="L13" s="35">
        <v>9.105492847726584</v>
      </c>
      <c r="M13" s="2">
        <v>585.9835214568202</v>
      </c>
      <c r="N13" s="2">
        <v>640.61647854317971</v>
      </c>
      <c r="O13" s="26">
        <v>44927</v>
      </c>
    </row>
    <row r="14" spans="2:15" ht="18" customHeight="1">
      <c r="B14" s="33" t="s">
        <v>8</v>
      </c>
      <c r="C14" s="36">
        <v>19.164999999999996</v>
      </c>
      <c r="D14" s="36">
        <v>0.17684739183827394</v>
      </c>
      <c r="E14" s="2">
        <v>18.634457824485175</v>
      </c>
      <c r="F14" s="2">
        <v>19.695542175514817</v>
      </c>
      <c r="G14" s="35">
        <v>16.740000000000002</v>
      </c>
      <c r="H14" s="35">
        <v>6.6332495807108149E-2</v>
      </c>
      <c r="I14" s="2">
        <v>16.541002512578679</v>
      </c>
      <c r="J14" s="2">
        <v>16.938997487421325</v>
      </c>
      <c r="K14" s="35">
        <v>15.554999999999998</v>
      </c>
      <c r="L14" s="35">
        <v>0.10234744745229327</v>
      </c>
      <c r="M14" s="2">
        <v>15.247957657643118</v>
      </c>
      <c r="N14" s="2">
        <v>15.862042342356878</v>
      </c>
      <c r="O14" s="27"/>
    </row>
    <row r="15" spans="2:15" ht="18" customHeight="1">
      <c r="B15" s="33" t="s">
        <v>9</v>
      </c>
      <c r="C15" s="36">
        <v>8.5399999999999974</v>
      </c>
      <c r="D15" s="36">
        <v>0.22891046284519187</v>
      </c>
      <c r="E15" s="2">
        <v>7.8532686114644221</v>
      </c>
      <c r="F15" s="2">
        <v>9.2267313885355726</v>
      </c>
      <c r="G15" s="35">
        <v>9.7600000000000016</v>
      </c>
      <c r="H15" s="35">
        <v>0.10198039027185607</v>
      </c>
      <c r="I15" s="2">
        <v>9.454058829184433</v>
      </c>
      <c r="J15" s="2">
        <v>10.06594117081557</v>
      </c>
      <c r="K15" s="35">
        <v>9.5350000000000001</v>
      </c>
      <c r="L15" s="35">
        <v>7.2629195231669483E-2</v>
      </c>
      <c r="M15" s="2">
        <v>9.3171124143049919</v>
      </c>
      <c r="N15" s="2">
        <v>9.7528875856950084</v>
      </c>
      <c r="O15" s="28" t="s">
        <v>26</v>
      </c>
    </row>
    <row r="16" spans="2:15" ht="18" customHeight="1">
      <c r="B16" s="33" t="s">
        <v>10</v>
      </c>
      <c r="C16" s="36">
        <v>1.1524999999999999</v>
      </c>
      <c r="D16" s="36">
        <v>3.8193585848935348E-2</v>
      </c>
      <c r="E16" s="2">
        <v>1.0379192424531938</v>
      </c>
      <c r="F16" s="2">
        <v>1.2670807575468059</v>
      </c>
      <c r="G16" s="35">
        <v>3.0280000000000009</v>
      </c>
      <c r="H16" s="35">
        <v>9.0697298746985816E-2</v>
      </c>
      <c r="I16" s="2">
        <v>2.7559081037590434</v>
      </c>
      <c r="J16" s="2">
        <v>3.3000918962409584</v>
      </c>
      <c r="K16" s="35">
        <v>7.9784999999999995</v>
      </c>
      <c r="L16" s="35">
        <v>0.17173453351029894</v>
      </c>
      <c r="M16" s="2">
        <v>7.4632963994691028</v>
      </c>
      <c r="N16" s="2">
        <v>8.4937036005308961</v>
      </c>
      <c r="O16" s="29"/>
    </row>
    <row r="17" spans="2:20" ht="18" customHeight="1">
      <c r="B17" s="33" t="s">
        <v>11</v>
      </c>
      <c r="C17" s="36">
        <v>1.0154999999999998</v>
      </c>
      <c r="D17" s="36">
        <v>4.1530109559210195E-2</v>
      </c>
      <c r="E17" s="2">
        <v>0.8909096713223692</v>
      </c>
      <c r="F17" s="2">
        <v>1.1400903286776305</v>
      </c>
      <c r="G17" s="35">
        <v>2.0315000000000003</v>
      </c>
      <c r="H17" s="35">
        <v>8.3861492951175162E-2</v>
      </c>
      <c r="I17" s="2">
        <v>1.7799155211464748</v>
      </c>
      <c r="J17" s="2">
        <v>2.2830844788535258</v>
      </c>
      <c r="K17" s="35">
        <v>4.1850000000000005</v>
      </c>
      <c r="L17" s="35">
        <v>0.1059952829139108</v>
      </c>
      <c r="M17" s="2">
        <v>3.8670141512582683</v>
      </c>
      <c r="N17" s="2">
        <v>4.5029858487417327</v>
      </c>
      <c r="O17" s="27"/>
    </row>
    <row r="18" spans="2:20" ht="18" customHeight="1">
      <c r="B18" s="33" t="s">
        <v>12</v>
      </c>
      <c r="C18" s="36">
        <v>0.34449999999999997</v>
      </c>
      <c r="D18" s="36">
        <v>4.3413707512720036E-2</v>
      </c>
      <c r="E18" s="2">
        <v>0.21425887746183986</v>
      </c>
      <c r="F18" s="2">
        <v>0.47474112253816009</v>
      </c>
      <c r="G18" s="35">
        <v>0.81200000000000006</v>
      </c>
      <c r="H18" s="35">
        <v>5.4277066980447645E-2</v>
      </c>
      <c r="I18" s="2">
        <v>0.6491687990586571</v>
      </c>
      <c r="J18" s="2">
        <v>0.97483120094134301</v>
      </c>
      <c r="K18" s="35">
        <v>2.0924999999999994</v>
      </c>
      <c r="L18" s="35">
        <v>9.2405356987568646E-2</v>
      </c>
      <c r="M18" s="2">
        <v>1.8152839290372933</v>
      </c>
      <c r="N18" s="2">
        <v>2.3697160709627054</v>
      </c>
      <c r="O18" s="27"/>
    </row>
    <row r="19" spans="2:20" ht="18" customHeight="1">
      <c r="B19" s="33" t="s">
        <v>13</v>
      </c>
      <c r="C19" s="36">
        <v>0.28300000000000003</v>
      </c>
      <c r="D19" s="36">
        <v>2.238302928559939E-2</v>
      </c>
      <c r="E19" s="2">
        <v>0.21585091214320185</v>
      </c>
      <c r="F19" s="2">
        <v>0.35014908785679821</v>
      </c>
      <c r="G19" s="35">
        <v>0.73049999999999993</v>
      </c>
      <c r="H19" s="35">
        <v>5.8435862276516468E-2</v>
      </c>
      <c r="I19" s="2">
        <v>0.55519241317045054</v>
      </c>
      <c r="J19" s="2">
        <v>0.90580758682954932</v>
      </c>
      <c r="K19" s="35">
        <v>1.9050000000000005</v>
      </c>
      <c r="L19" s="35">
        <v>0.13135828866120328</v>
      </c>
      <c r="M19" s="2">
        <v>1.5109251340163907</v>
      </c>
      <c r="N19" s="2">
        <v>2.2990748659836102</v>
      </c>
      <c r="O19" s="27"/>
    </row>
    <row r="20" spans="2:20" ht="18" customHeight="1" thickBot="1">
      <c r="B20" s="34" t="s">
        <v>14</v>
      </c>
      <c r="C20" s="36">
        <v>0.14200000000000004</v>
      </c>
      <c r="D20" s="36">
        <v>5.9999999999999932E-3</v>
      </c>
      <c r="E20" s="2">
        <v>0.12400000000000005</v>
      </c>
      <c r="F20" s="2">
        <v>0.16000000000000003</v>
      </c>
      <c r="G20" s="37">
        <v>0.33549999999999996</v>
      </c>
      <c r="H20" s="35">
        <v>7.3993242934743669E-3</v>
      </c>
      <c r="I20" s="2">
        <v>0.31330202711957689</v>
      </c>
      <c r="J20" s="2">
        <v>0.35769797288042304</v>
      </c>
      <c r="K20" s="35">
        <v>0.8135</v>
      </c>
      <c r="L20" s="35">
        <v>2.0316249653910018E-2</v>
      </c>
      <c r="M20" s="2">
        <v>0.75255125103826992</v>
      </c>
      <c r="N20" s="2">
        <v>0.87444874896173008</v>
      </c>
      <c r="O20" s="30"/>
    </row>
    <row r="21" spans="2:20" ht="31.5" customHeight="1" thickBot="1">
      <c r="B21" s="138" t="s">
        <v>28</v>
      </c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40"/>
    </row>
    <row r="22" spans="2:20" ht="18" customHeight="1">
      <c r="B22" s="141" t="s">
        <v>22</v>
      </c>
      <c r="C22" s="142" t="s">
        <v>15</v>
      </c>
      <c r="D22" s="143"/>
      <c r="E22" s="143"/>
      <c r="F22" s="144"/>
      <c r="G22" s="145" t="s">
        <v>16</v>
      </c>
      <c r="H22" s="146"/>
      <c r="I22" s="146"/>
      <c r="J22" s="147"/>
      <c r="K22" s="148" t="s">
        <v>17</v>
      </c>
      <c r="L22" s="149"/>
      <c r="M22" s="149"/>
      <c r="N22" s="149"/>
      <c r="O22" s="150" t="s">
        <v>24</v>
      </c>
    </row>
    <row r="23" spans="2:20" ht="18.75" customHeight="1" thickBot="1">
      <c r="B23" s="141"/>
      <c r="C23" s="8" t="s">
        <v>18</v>
      </c>
      <c r="D23" s="9" t="s">
        <v>19</v>
      </c>
      <c r="E23" s="9" t="s">
        <v>20</v>
      </c>
      <c r="F23" s="10" t="s">
        <v>21</v>
      </c>
      <c r="G23" s="11" t="s">
        <v>18</v>
      </c>
      <c r="H23" s="12" t="s">
        <v>19</v>
      </c>
      <c r="I23" s="13" t="s">
        <v>20</v>
      </c>
      <c r="J23" s="14" t="s">
        <v>21</v>
      </c>
      <c r="K23" s="15" t="s">
        <v>18</v>
      </c>
      <c r="L23" s="16" t="s">
        <v>19</v>
      </c>
      <c r="M23" s="17" t="s">
        <v>20</v>
      </c>
      <c r="N23" s="7" t="s">
        <v>21</v>
      </c>
      <c r="O23" s="151"/>
    </row>
    <row r="24" spans="2:20" ht="18" customHeight="1">
      <c r="B24" s="32" t="s">
        <v>0</v>
      </c>
      <c r="C24" s="104">
        <v>2.9375</v>
      </c>
      <c r="D24" s="18">
        <v>6.7740312960599694E-2</v>
      </c>
      <c r="E24" s="105">
        <v>2.7342790611182011</v>
      </c>
      <c r="F24" s="105">
        <v>3.1407209388817989</v>
      </c>
      <c r="G24" s="106">
        <v>6.9420000000000002</v>
      </c>
      <c r="H24" s="106">
        <v>0.10509995242624995</v>
      </c>
      <c r="I24" s="103">
        <v>6.6267001427212504</v>
      </c>
      <c r="J24" s="103">
        <v>7.2572998572787499</v>
      </c>
      <c r="K24" s="107">
        <v>16.974499999999999</v>
      </c>
      <c r="L24" s="107">
        <v>0.14837368365043754</v>
      </c>
      <c r="M24" s="108">
        <v>16.529378949048688</v>
      </c>
      <c r="N24" s="109">
        <v>17.41962105095131</v>
      </c>
      <c r="O24" s="20"/>
    </row>
    <row r="25" spans="2:20" ht="18" customHeight="1">
      <c r="B25" s="33" t="s">
        <v>1</v>
      </c>
      <c r="C25" s="110">
        <v>2.5720000000000005</v>
      </c>
      <c r="D25" s="6">
        <v>1.8055470085267818E-2</v>
      </c>
      <c r="E25" s="111">
        <v>2.517833589744197</v>
      </c>
      <c r="F25" s="111">
        <v>2.626166410255804</v>
      </c>
      <c r="G25" s="3">
        <v>4.2450000000000001</v>
      </c>
      <c r="H25" s="3">
        <v>3.1064449134018027E-2</v>
      </c>
      <c r="I25" s="103">
        <v>4.151806652597946</v>
      </c>
      <c r="J25" s="103">
        <v>4.3381933474020542</v>
      </c>
      <c r="K25" s="5">
        <v>5.0549999999999997</v>
      </c>
      <c r="L25" s="5">
        <v>3.7215588131856936E-2</v>
      </c>
      <c r="M25" s="112">
        <v>4.9433532356044285</v>
      </c>
      <c r="N25" s="113">
        <v>5.1666467643955709</v>
      </c>
      <c r="O25" s="21">
        <v>1</v>
      </c>
      <c r="T25" s="31" t="s">
        <v>29</v>
      </c>
    </row>
    <row r="26" spans="2:20" ht="18" customHeight="1">
      <c r="B26" s="33" t="s">
        <v>2</v>
      </c>
      <c r="C26" s="110">
        <v>5.86</v>
      </c>
      <c r="D26" s="6">
        <v>5.8309518948453216E-2</v>
      </c>
      <c r="E26" s="111">
        <v>5.6850714431546407</v>
      </c>
      <c r="F26" s="111">
        <v>6.0349285568453599</v>
      </c>
      <c r="G26" s="3">
        <v>10.679999999999996</v>
      </c>
      <c r="H26" s="3">
        <v>7.4833147735478819E-2</v>
      </c>
      <c r="I26" s="103">
        <v>10.455500556793559</v>
      </c>
      <c r="J26" s="103">
        <v>10.904499443206433</v>
      </c>
      <c r="K26" s="5">
        <v>14.834999999999999</v>
      </c>
      <c r="L26" s="5">
        <v>0.11521718621802923</v>
      </c>
      <c r="M26" s="112">
        <v>14.489348441345911</v>
      </c>
      <c r="N26" s="113">
        <v>15.180651558654088</v>
      </c>
      <c r="O26" s="22"/>
    </row>
    <row r="27" spans="2:20" ht="18" customHeight="1">
      <c r="B27" s="33" t="s">
        <v>3</v>
      </c>
      <c r="C27" s="110">
        <v>18.18</v>
      </c>
      <c r="D27" s="6">
        <v>0.30919249667480636</v>
      </c>
      <c r="E27" s="111">
        <v>17.252422509975581</v>
      </c>
      <c r="F27" s="111">
        <v>19.107577490024418</v>
      </c>
      <c r="G27" s="3">
        <v>32.734999999999999</v>
      </c>
      <c r="H27" s="3">
        <v>0.72130090808205627</v>
      </c>
      <c r="I27" s="103">
        <v>30.571097275753829</v>
      </c>
      <c r="J27" s="103">
        <v>34.89890272424617</v>
      </c>
      <c r="K27" s="5">
        <v>44.239999999999995</v>
      </c>
      <c r="L27" s="5">
        <v>0.80523288556789596</v>
      </c>
      <c r="M27" s="114">
        <v>41.824301343296305</v>
      </c>
      <c r="N27" s="115">
        <v>46.655698656703684</v>
      </c>
      <c r="O27" s="23"/>
    </row>
    <row r="28" spans="2:20" ht="18" customHeight="1">
      <c r="B28" s="33" t="s">
        <v>4</v>
      </c>
      <c r="C28" s="110">
        <v>70.684999999999988</v>
      </c>
      <c r="D28" s="6">
        <v>1.1208367410109288</v>
      </c>
      <c r="E28" s="111">
        <v>67.322489776967203</v>
      </c>
      <c r="F28" s="111">
        <v>74.047510223032774</v>
      </c>
      <c r="G28" s="3">
        <v>77.105000000000004</v>
      </c>
      <c r="H28" s="3">
        <v>1.3158552351987665</v>
      </c>
      <c r="I28" s="103">
        <v>73.1574342944037</v>
      </c>
      <c r="J28" s="103">
        <v>81.052565705596308</v>
      </c>
      <c r="K28" s="5">
        <v>87.460000000000008</v>
      </c>
      <c r="L28" s="5">
        <v>1.1850738373620433</v>
      </c>
      <c r="M28" s="114">
        <v>83.904778487913873</v>
      </c>
      <c r="N28" s="116">
        <v>91.015221512086143</v>
      </c>
      <c r="O28" s="22"/>
    </row>
    <row r="29" spans="2:20" ht="18" customHeight="1" thickBot="1">
      <c r="B29" s="33" t="s">
        <v>5</v>
      </c>
      <c r="C29" s="110">
        <v>22.774999999999999</v>
      </c>
      <c r="D29" s="6">
        <v>0.2662235902394825</v>
      </c>
      <c r="E29" s="111">
        <v>21.97632922928155</v>
      </c>
      <c r="F29" s="111">
        <v>23.573670770718447</v>
      </c>
      <c r="G29" s="3">
        <v>25.17</v>
      </c>
      <c r="H29" s="3">
        <v>0.24919871588754253</v>
      </c>
      <c r="I29" s="103">
        <v>24.422403852337375</v>
      </c>
      <c r="J29" s="103">
        <v>25.917596147662628</v>
      </c>
      <c r="K29" s="5">
        <v>29.350000000000005</v>
      </c>
      <c r="L29" s="5">
        <v>0.27294688127912337</v>
      </c>
      <c r="M29" s="114">
        <v>28.531159356162636</v>
      </c>
      <c r="N29" s="116">
        <v>30.168840643837374</v>
      </c>
      <c r="O29" s="24"/>
    </row>
    <row r="30" spans="2:20" ht="18" customHeight="1">
      <c r="B30" s="33" t="s">
        <v>6</v>
      </c>
      <c r="C30" s="110">
        <v>32.244999999999997</v>
      </c>
      <c r="D30" s="6">
        <v>0.68372143450384815</v>
      </c>
      <c r="E30" s="111">
        <v>30.193835696488453</v>
      </c>
      <c r="F30" s="111">
        <v>34.296164303511539</v>
      </c>
      <c r="G30" s="3">
        <v>32.619999999999997</v>
      </c>
      <c r="H30" s="3">
        <v>0.76915538092117652</v>
      </c>
      <c r="I30" s="103">
        <v>30.312533857236467</v>
      </c>
      <c r="J30" s="103">
        <v>34.927466142763528</v>
      </c>
      <c r="K30" s="5">
        <v>33.56</v>
      </c>
      <c r="L30" s="5">
        <v>0.6981403870282813</v>
      </c>
      <c r="M30" s="114">
        <v>31.465578838915157</v>
      </c>
      <c r="N30" s="112">
        <v>35.654421161084848</v>
      </c>
      <c r="O30" s="25" t="s">
        <v>27</v>
      </c>
    </row>
    <row r="31" spans="2:20" ht="18" customHeight="1">
      <c r="B31" s="33" t="s">
        <v>7</v>
      </c>
      <c r="C31" s="110">
        <v>86.45</v>
      </c>
      <c r="D31" s="6">
        <v>5.2959890483270442</v>
      </c>
      <c r="E31" s="111">
        <v>70.56203285501887</v>
      </c>
      <c r="F31" s="111">
        <v>102.33796714498114</v>
      </c>
      <c r="G31" s="3">
        <v>278.10000000000002</v>
      </c>
      <c r="H31" s="3">
        <v>7.1477269114033719</v>
      </c>
      <c r="I31" s="103">
        <v>256.65681926578992</v>
      </c>
      <c r="J31" s="103">
        <v>299.54318073421013</v>
      </c>
      <c r="K31" s="5">
        <v>613.29999999999995</v>
      </c>
      <c r="L31" s="5">
        <v>9.105492847726584</v>
      </c>
      <c r="M31" s="114">
        <v>585.9835214568202</v>
      </c>
      <c r="N31" s="112">
        <v>640.61647854317971</v>
      </c>
      <c r="O31" s="26"/>
    </row>
    <row r="32" spans="2:20" ht="18" customHeight="1">
      <c r="B32" s="33" t="s">
        <v>8</v>
      </c>
      <c r="C32" s="110">
        <v>19.164999999999996</v>
      </c>
      <c r="D32" s="6">
        <v>0.17684739183827394</v>
      </c>
      <c r="E32" s="111">
        <v>18.634457824485175</v>
      </c>
      <c r="F32" s="111">
        <v>19.695542175514817</v>
      </c>
      <c r="G32" s="3">
        <v>16.740000000000002</v>
      </c>
      <c r="H32" s="3">
        <v>6.6332495807108149E-2</v>
      </c>
      <c r="I32" s="103">
        <v>16.541002512578679</v>
      </c>
      <c r="J32" s="103">
        <v>16.938997487421325</v>
      </c>
      <c r="K32" s="5">
        <v>15.554999999999998</v>
      </c>
      <c r="L32" s="5">
        <v>0.10234744745229327</v>
      </c>
      <c r="M32" s="114">
        <v>15.247957657643118</v>
      </c>
      <c r="N32" s="112">
        <v>15.862042342356878</v>
      </c>
      <c r="O32" s="27"/>
    </row>
    <row r="33" spans="2:15" ht="18" customHeight="1">
      <c r="B33" s="33" t="s">
        <v>9</v>
      </c>
      <c r="C33" s="110">
        <v>8.5399999999999974</v>
      </c>
      <c r="D33" s="6">
        <v>0.22891046284519187</v>
      </c>
      <c r="E33" s="111">
        <v>7.8532686114644221</v>
      </c>
      <c r="F33" s="111">
        <v>9.2267313885355726</v>
      </c>
      <c r="G33" s="3">
        <v>9.7600000000000016</v>
      </c>
      <c r="H33" s="3">
        <v>0.10198039027185607</v>
      </c>
      <c r="I33" s="103">
        <v>9.454058829184433</v>
      </c>
      <c r="J33" s="103">
        <v>10.06594117081557</v>
      </c>
      <c r="K33" s="5">
        <v>9.5350000000000001</v>
      </c>
      <c r="L33" s="5">
        <v>7.2629195231669483E-2</v>
      </c>
      <c r="M33" s="114">
        <v>9.3171124143049919</v>
      </c>
      <c r="N33" s="112">
        <v>9.7528875856950084</v>
      </c>
      <c r="O33" s="28" t="s">
        <v>26</v>
      </c>
    </row>
    <row r="34" spans="2:15" ht="18" customHeight="1">
      <c r="B34" s="33" t="s">
        <v>10</v>
      </c>
      <c r="C34" s="110">
        <v>1.1524999999999999</v>
      </c>
      <c r="D34" s="6">
        <v>3.8193585848935348E-2</v>
      </c>
      <c r="E34" s="111">
        <v>1.0379192424531938</v>
      </c>
      <c r="F34" s="111">
        <v>1.2670807575468059</v>
      </c>
      <c r="G34" s="3">
        <v>3.0280000000000009</v>
      </c>
      <c r="H34" s="3">
        <v>9.0697298746985816E-2</v>
      </c>
      <c r="I34" s="103">
        <v>2.7559081037590434</v>
      </c>
      <c r="J34" s="103">
        <v>3.3000918962409584</v>
      </c>
      <c r="K34" s="5">
        <v>7.9784999999999995</v>
      </c>
      <c r="L34" s="5">
        <v>0.17173453351029894</v>
      </c>
      <c r="M34" s="114">
        <v>7.4632963994691028</v>
      </c>
      <c r="N34" s="112">
        <v>8.4937036005308961</v>
      </c>
      <c r="O34" s="29"/>
    </row>
    <row r="35" spans="2:15" ht="18" customHeight="1">
      <c r="B35" s="33" t="s">
        <v>11</v>
      </c>
      <c r="C35" s="110">
        <v>1.0154999999999998</v>
      </c>
      <c r="D35" s="6">
        <v>4.1530109559210195E-2</v>
      </c>
      <c r="E35" s="111">
        <v>0.8909096713223692</v>
      </c>
      <c r="F35" s="111">
        <v>1.1400903286776305</v>
      </c>
      <c r="G35" s="3">
        <v>2.0315000000000003</v>
      </c>
      <c r="H35" s="3">
        <v>8.3861492951175162E-2</v>
      </c>
      <c r="I35" s="103">
        <v>1.7799155211464748</v>
      </c>
      <c r="J35" s="103">
        <v>2.2830844788535258</v>
      </c>
      <c r="K35" s="5">
        <v>4.1850000000000005</v>
      </c>
      <c r="L35" s="5">
        <v>0.1059952829139108</v>
      </c>
      <c r="M35" s="114">
        <v>3.8670141512582683</v>
      </c>
      <c r="N35" s="112">
        <v>4.5029858487417327</v>
      </c>
      <c r="O35" s="27"/>
    </row>
    <row r="36" spans="2:15" ht="18" customHeight="1">
      <c r="B36" s="33" t="s">
        <v>12</v>
      </c>
      <c r="C36" s="110">
        <v>0.34449999999999997</v>
      </c>
      <c r="D36" s="6">
        <v>4.3413707512720036E-2</v>
      </c>
      <c r="E36" s="111">
        <v>0.21425887746183986</v>
      </c>
      <c r="F36" s="111">
        <v>0.47474112253816009</v>
      </c>
      <c r="G36" s="3">
        <v>0.81200000000000006</v>
      </c>
      <c r="H36" s="3">
        <v>5.4277066980447645E-2</v>
      </c>
      <c r="I36" s="103">
        <v>0.6491687990586571</v>
      </c>
      <c r="J36" s="103">
        <v>0.97483120094134301</v>
      </c>
      <c r="K36" s="5">
        <v>2.0924999999999994</v>
      </c>
      <c r="L36" s="5">
        <v>9.2405356987568646E-2</v>
      </c>
      <c r="M36" s="114">
        <v>1.8152839290372933</v>
      </c>
      <c r="N36" s="112">
        <v>2.3697160709627054</v>
      </c>
      <c r="O36" s="27"/>
    </row>
    <row r="37" spans="2:15" ht="18" customHeight="1">
      <c r="B37" s="33" t="s">
        <v>13</v>
      </c>
      <c r="C37" s="110">
        <v>0.28300000000000003</v>
      </c>
      <c r="D37" s="6">
        <v>2.238302928559939E-2</v>
      </c>
      <c r="E37" s="111">
        <v>0.21585091214320185</v>
      </c>
      <c r="F37" s="111">
        <v>0.35014908785679821</v>
      </c>
      <c r="G37" s="3">
        <v>0.73049999999999993</v>
      </c>
      <c r="H37" s="3">
        <v>5.8435862276516468E-2</v>
      </c>
      <c r="I37" s="103">
        <v>0.55519241317045054</v>
      </c>
      <c r="J37" s="103">
        <v>0.90580758682954932</v>
      </c>
      <c r="K37" s="5">
        <v>1.9050000000000005</v>
      </c>
      <c r="L37" s="5">
        <v>0.13135828866120328</v>
      </c>
      <c r="M37" s="114">
        <v>1.5109251340163907</v>
      </c>
      <c r="N37" s="112">
        <v>2.2990748659836102</v>
      </c>
      <c r="O37" s="27"/>
    </row>
    <row r="38" spans="2:15" ht="18" customHeight="1" thickBot="1">
      <c r="B38" s="34" t="s">
        <v>14</v>
      </c>
      <c r="C38" s="117">
        <v>0.14200000000000004</v>
      </c>
      <c r="D38" s="19">
        <v>5.9999999999999932E-3</v>
      </c>
      <c r="E38" s="118">
        <v>0.12400000000000005</v>
      </c>
      <c r="F38" s="118">
        <v>0.16000000000000003</v>
      </c>
      <c r="G38" s="119">
        <v>0.33549999999999996</v>
      </c>
      <c r="H38" s="120">
        <v>7.3993242934743669E-3</v>
      </c>
      <c r="I38" s="103">
        <v>0.31330202711957689</v>
      </c>
      <c r="J38" s="103">
        <v>0.35769797288042304</v>
      </c>
      <c r="K38" s="121">
        <v>0.8135</v>
      </c>
      <c r="L38" s="121">
        <v>2.0316249653910018E-2</v>
      </c>
      <c r="M38" s="122">
        <v>0.75255125103826992</v>
      </c>
      <c r="N38" s="123">
        <v>0.87444874896173008</v>
      </c>
      <c r="O38" s="30"/>
    </row>
  </sheetData>
  <mergeCells count="13">
    <mergeCell ref="B1:O1"/>
    <mergeCell ref="B21:O21"/>
    <mergeCell ref="B22:B23"/>
    <mergeCell ref="C22:F22"/>
    <mergeCell ref="G22:J22"/>
    <mergeCell ref="K22:N22"/>
    <mergeCell ref="O22:O23"/>
    <mergeCell ref="O4:O5"/>
    <mergeCell ref="B3:O3"/>
    <mergeCell ref="K4:N4"/>
    <mergeCell ref="B4:B5"/>
    <mergeCell ref="C4:F4"/>
    <mergeCell ref="G4:J4"/>
  </mergeCells>
  <dataValidations count="2">
    <dataValidation type="list" allowBlank="1" showInputMessage="1" showErrorMessage="1" sqref="O7 O25" xr:uid="{00000000-0002-0000-0000-000000000000}">
      <formula1>"1,2,3"</formula1>
    </dataValidation>
    <dataValidation type="list" allowBlank="1" showInputMessage="1" showErrorMessage="1" sqref="O16 O34" xr:uid="{00000000-0002-0000-0000-000001000000}">
      <formula1>"VITOR,WAGNER,EDER,RONALDO,MARCIA,ANA,ALEXANDRE,EDSON"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Spinner 4">
              <controlPr defaultSize="0" autoPict="0">
                <anchor>
                  <from>
                    <xdr:col>14</xdr:col>
                    <xdr:colOff>419100</xdr:colOff>
                    <xdr:row>7</xdr:row>
                    <xdr:rowOff>190500</xdr:rowOff>
                  </from>
                  <to>
                    <xdr:col>14</xdr:col>
                    <xdr:colOff>1333500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243A-029F-4952-B5F2-B7C4BDDBCB7A}">
  <sheetPr codeName="Planilha1"/>
  <dimension ref="B1:R56"/>
  <sheetViews>
    <sheetView tabSelected="1" topLeftCell="A4" zoomScale="85" zoomScaleNormal="85" workbookViewId="0">
      <selection activeCell="AE23" sqref="AE23"/>
    </sheetView>
  </sheetViews>
  <sheetFormatPr defaultRowHeight="15"/>
  <cols>
    <col min="2" max="2" width="13.85546875" customWidth="1"/>
    <col min="3" max="18" width="10.42578125" customWidth="1"/>
  </cols>
  <sheetData>
    <row r="1" spans="2:18" s="129" customFormat="1" ht="59.25" customHeight="1" thickBot="1">
      <c r="E1" s="130" t="s">
        <v>72</v>
      </c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</row>
    <row r="2" spans="2:18">
      <c r="B2" s="158" t="s">
        <v>73</v>
      </c>
      <c r="C2" s="159"/>
      <c r="D2" s="194" t="s">
        <v>86</v>
      </c>
      <c r="E2" s="195"/>
      <c r="F2" s="190" t="s">
        <v>87</v>
      </c>
      <c r="G2" s="191"/>
      <c r="H2" s="194" t="s">
        <v>54</v>
      </c>
      <c r="I2" s="195"/>
      <c r="J2" s="198" t="s">
        <v>59</v>
      </c>
      <c r="K2" s="199"/>
      <c r="L2" s="202" t="s">
        <v>90</v>
      </c>
      <c r="M2" s="203"/>
      <c r="N2" s="190" t="s">
        <v>58</v>
      </c>
      <c r="O2" s="191"/>
      <c r="P2" s="162"/>
      <c r="Q2" s="135" t="s">
        <v>89</v>
      </c>
      <c r="R2" s="134" t="str">
        <f>UPPER(TEXT(Planilha1!O13,"mmmm"))</f>
        <v>JANEIRO</v>
      </c>
    </row>
    <row r="3" spans="2:18" ht="15.75" thickBot="1">
      <c r="B3" s="160"/>
      <c r="C3" s="161"/>
      <c r="D3" s="196"/>
      <c r="E3" s="197"/>
      <c r="F3" s="192"/>
      <c r="G3" s="193"/>
      <c r="H3" s="196"/>
      <c r="I3" s="197"/>
      <c r="J3" s="200"/>
      <c r="K3" s="201"/>
      <c r="L3" s="204"/>
      <c r="M3" s="205"/>
      <c r="N3" s="192"/>
      <c r="O3" s="193"/>
      <c r="P3" s="163"/>
      <c r="Q3" s="136" t="s">
        <v>88</v>
      </c>
      <c r="R3" s="133">
        <f>Planilha1!O13</f>
        <v>44927</v>
      </c>
    </row>
    <row r="4" spans="2:18" ht="15.75" thickBot="1"/>
    <row r="5" spans="2:18" ht="40.5" customHeight="1" thickBot="1">
      <c r="B5" s="174" t="s">
        <v>80</v>
      </c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6"/>
    </row>
    <row r="6" spans="2:18" ht="12" customHeight="1">
      <c r="B6" s="177" t="s">
        <v>81</v>
      </c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9"/>
    </row>
    <row r="7" spans="2:18">
      <c r="B7" s="184" t="s">
        <v>30</v>
      </c>
      <c r="C7" s="185"/>
      <c r="D7" s="124" t="s">
        <v>0</v>
      </c>
      <c r="E7" s="124" t="s">
        <v>1</v>
      </c>
      <c r="F7" s="124" t="s">
        <v>2</v>
      </c>
      <c r="G7" s="124" t="s">
        <v>3</v>
      </c>
      <c r="H7" s="124" t="s">
        <v>4</v>
      </c>
      <c r="I7" s="124" t="s">
        <v>5</v>
      </c>
      <c r="J7" s="124" t="s">
        <v>6</v>
      </c>
      <c r="K7" s="124" t="s">
        <v>7</v>
      </c>
      <c r="L7" s="124" t="s">
        <v>31</v>
      </c>
      <c r="M7" s="124" t="s">
        <v>9</v>
      </c>
      <c r="N7" s="124" t="s">
        <v>10</v>
      </c>
      <c r="O7" s="124" t="s">
        <v>11</v>
      </c>
      <c r="P7" s="124" t="s">
        <v>12</v>
      </c>
      <c r="Q7" s="124" t="s">
        <v>13</v>
      </c>
      <c r="R7" s="124" t="s">
        <v>14</v>
      </c>
    </row>
    <row r="8" spans="2:18" ht="19.5" customHeight="1">
      <c r="B8" s="132" t="s">
        <v>85</v>
      </c>
      <c r="C8" s="127">
        <v>1</v>
      </c>
      <c r="D8" s="128">
        <f>C8</f>
        <v>1</v>
      </c>
      <c r="E8" s="128">
        <f t="shared" ref="E8:R8" si="0">D8</f>
        <v>1</v>
      </c>
      <c r="F8" s="128">
        <f t="shared" si="0"/>
        <v>1</v>
      </c>
      <c r="G8" s="128">
        <f t="shared" si="0"/>
        <v>1</v>
      </c>
      <c r="H8" s="128">
        <f t="shared" si="0"/>
        <v>1</v>
      </c>
      <c r="I8" s="128">
        <f t="shared" si="0"/>
        <v>1</v>
      </c>
      <c r="J8" s="128">
        <f t="shared" si="0"/>
        <v>1</v>
      </c>
      <c r="K8" s="128">
        <f t="shared" si="0"/>
        <v>1</v>
      </c>
      <c r="L8" s="128">
        <f t="shared" si="0"/>
        <v>1</v>
      </c>
      <c r="M8" s="128">
        <f t="shared" si="0"/>
        <v>1</v>
      </c>
      <c r="N8" s="128">
        <f t="shared" si="0"/>
        <v>1</v>
      </c>
      <c r="O8" s="128">
        <f t="shared" si="0"/>
        <v>1</v>
      </c>
      <c r="P8" s="128">
        <f t="shared" si="0"/>
        <v>1</v>
      </c>
      <c r="Q8" s="128">
        <f t="shared" si="0"/>
        <v>1</v>
      </c>
      <c r="R8" s="128">
        <f t="shared" si="0"/>
        <v>1</v>
      </c>
    </row>
    <row r="9" spans="2:18" ht="15" customHeight="1">
      <c r="B9" s="186" t="s">
        <v>33</v>
      </c>
      <c r="C9" s="187"/>
      <c r="D9" s="261">
        <f>_xlfn.STDEV.P(D26:$D$56)</f>
        <v>0.23824757031689697</v>
      </c>
      <c r="E9" s="261">
        <f>_xlfn.STDEV.P(E26:E56)</f>
        <v>2.2386017663891748E-2</v>
      </c>
      <c r="F9" s="261">
        <f>_xlfn.STDEV.P(F26:F56)</f>
        <v>4.2591770999996101E-2</v>
      </c>
      <c r="G9" s="261">
        <f>_xlfn.STDEV.P(G26:G56)</f>
        <v>0.21581465130713642</v>
      </c>
      <c r="H9" s="261">
        <f>_xlfn.STDEV.P(H26:H56)</f>
        <v>0.47671399793551844</v>
      </c>
      <c r="I9" s="261">
        <f>_xlfn.STDEV.P(I26:I497)</f>
        <v>0.22386017663891722</v>
      </c>
      <c r="J9" s="261">
        <f t="shared" ref="J9:R9" si="1">_xlfn.STDEV.P(J26:J56)</f>
        <v>0.44497700518947225</v>
      </c>
      <c r="K9" s="261">
        <f t="shared" si="1"/>
        <v>4.4113849821022715</v>
      </c>
      <c r="L9" s="261">
        <f t="shared" si="1"/>
        <v>0.11388819755334674</v>
      </c>
      <c r="M9" s="261">
        <f t="shared" si="1"/>
        <v>0.18157786633273923</v>
      </c>
      <c r="N9" s="261">
        <f t="shared" si="1"/>
        <v>4.4359896906042702E-2</v>
      </c>
      <c r="O9" s="261">
        <f t="shared" si="1"/>
        <v>4.8711283247788298E-2</v>
      </c>
      <c r="P9" s="261">
        <f t="shared" si="1"/>
        <v>4.4650316837070568E-2</v>
      </c>
      <c r="Q9" s="261">
        <f t="shared" si="1"/>
        <v>1.9178124348192629E-2</v>
      </c>
      <c r="R9" s="261">
        <f t="shared" si="1"/>
        <v>4.2591770999995913E-3</v>
      </c>
    </row>
    <row r="10" spans="2:18" ht="15" customHeight="1">
      <c r="B10" s="186" t="s">
        <v>40</v>
      </c>
      <c r="C10" s="187"/>
      <c r="D10" s="131">
        <f>D9/D14</f>
        <v>7.9948849099629862E-2</v>
      </c>
      <c r="E10" s="131">
        <f t="shared" ref="E10:Q10" si="2">E9/E14</f>
        <v>8.726682215365265E-3</v>
      </c>
      <c r="F10" s="131">
        <f t="shared" si="2"/>
        <v>7.2306159337099246E-3</v>
      </c>
      <c r="G10" s="131">
        <f t="shared" si="2"/>
        <v>1.2050273005716207E-2</v>
      </c>
      <c r="H10" s="131">
        <f t="shared" si="2"/>
        <v>6.8278501955025828E-3</v>
      </c>
      <c r="I10" s="131">
        <f t="shared" si="2"/>
        <v>9.7532442104092572E-3</v>
      </c>
      <c r="J10" s="131">
        <f t="shared" si="2"/>
        <v>1.3529053292281622E-2</v>
      </c>
      <c r="K10" s="131">
        <f t="shared" si="2"/>
        <v>4.9381175172786625E-2</v>
      </c>
      <c r="L10" s="131">
        <f t="shared" si="2"/>
        <v>5.8951248425444473E-3</v>
      </c>
      <c r="M10" s="131">
        <f t="shared" si="2"/>
        <v>2.173965332376011E-2</v>
      </c>
      <c r="N10" s="131">
        <f t="shared" si="2"/>
        <v>3.8510038653447577E-2</v>
      </c>
      <c r="O10" s="131">
        <f t="shared" si="2"/>
        <v>4.8092945378634427E-2</v>
      </c>
      <c r="P10" s="131">
        <f t="shared" si="2"/>
        <v>0.13262470347644725</v>
      </c>
      <c r="Q10" s="131">
        <f t="shared" si="2"/>
        <v>6.8030508667575207E-2</v>
      </c>
      <c r="R10" s="131">
        <f>R9/R14</f>
        <v>2.9913952876251298E-2</v>
      </c>
    </row>
    <row r="11" spans="2:18">
      <c r="B11" s="186" t="s">
        <v>74</v>
      </c>
      <c r="C11" s="187"/>
      <c r="D11" s="40">
        <f>D14+(D9*3)</f>
        <v>3.6947427109506905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</row>
    <row r="12" spans="2:18">
      <c r="B12" s="186" t="s">
        <v>75</v>
      </c>
      <c r="C12" s="187"/>
      <c r="D12" s="40">
        <f>D14+(D9*2)</f>
        <v>3.4564951406337934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</row>
    <row r="13" spans="2:18">
      <c r="B13" s="188" t="s">
        <v>76</v>
      </c>
      <c r="C13" s="188"/>
      <c r="D13" s="40">
        <f>D14+(D9)</f>
        <v>3.2182475703168967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</row>
    <row r="14" spans="2:18">
      <c r="B14" s="186" t="s">
        <v>18</v>
      </c>
      <c r="C14" s="187"/>
      <c r="D14" s="40">
        <f>AVERAGE(D26:D56)</f>
        <v>2.9799999999999995</v>
      </c>
      <c r="E14" s="40">
        <f>AVERAGE(E26:E56)</f>
        <v>2.5652380952380947</v>
      </c>
      <c r="F14" s="40">
        <f t="shared" ref="F14:R14" si="3">AVERAGE(F26:F56)</f>
        <v>5.8904761904761935</v>
      </c>
      <c r="G14" s="40">
        <f t="shared" si="3"/>
        <v>17.909523809523808</v>
      </c>
      <c r="H14" s="40">
        <f t="shared" si="3"/>
        <v>69.819047619047623</v>
      </c>
      <c r="I14" s="40">
        <f t="shared" si="3"/>
        <v>22.952380952380953</v>
      </c>
      <c r="J14" s="40">
        <f t="shared" si="3"/>
        <v>32.890476190476193</v>
      </c>
      <c r="K14" s="40">
        <f t="shared" si="3"/>
        <v>89.333333333333329</v>
      </c>
      <c r="L14" s="40">
        <f t="shared" si="3"/>
        <v>19.319047619047613</v>
      </c>
      <c r="M14" s="40">
        <f t="shared" si="3"/>
        <v>8.3523809523809529</v>
      </c>
      <c r="N14" s="40">
        <f t="shared" si="3"/>
        <v>1.1519047619047618</v>
      </c>
      <c r="O14" s="40">
        <f t="shared" si="3"/>
        <v>1.0128571428571429</v>
      </c>
      <c r="P14" s="40">
        <f t="shared" si="3"/>
        <v>0.33666666666666661</v>
      </c>
      <c r="Q14" s="40">
        <f t="shared" si="3"/>
        <v>0.28190476190476188</v>
      </c>
      <c r="R14" s="40">
        <f t="shared" si="3"/>
        <v>0.14238095238095244</v>
      </c>
    </row>
    <row r="15" spans="2:18">
      <c r="B15" s="186" t="s">
        <v>79</v>
      </c>
      <c r="C15" s="187"/>
      <c r="D15" s="40">
        <f>D14-(D9)</f>
        <v>2.7417524296831024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</row>
    <row r="16" spans="2:18">
      <c r="B16" s="188" t="s">
        <v>78</v>
      </c>
      <c r="C16" s="188"/>
      <c r="D16" s="40">
        <f>D14-(D9*2)</f>
        <v>2.5035048593662057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</row>
    <row r="17" spans="2:18">
      <c r="B17" s="188" t="s">
        <v>77</v>
      </c>
      <c r="C17" s="188"/>
      <c r="D17" s="40">
        <f>D14-(D9*3)</f>
        <v>2.2652572890493086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</row>
    <row r="18" spans="2:18" s="266" customFormat="1">
      <c r="B18" s="262"/>
      <c r="C18" s="263"/>
      <c r="D18" s="264"/>
      <c r="E18" s="264"/>
      <c r="F18" s="264"/>
      <c r="G18" s="264"/>
      <c r="H18" s="264"/>
      <c r="I18" s="264"/>
      <c r="J18" s="264"/>
      <c r="K18" s="264"/>
      <c r="L18" s="264"/>
      <c r="M18" s="264"/>
      <c r="N18" s="264"/>
      <c r="O18" s="264"/>
      <c r="P18" s="264"/>
      <c r="Q18" s="264"/>
      <c r="R18" s="265"/>
    </row>
    <row r="19" spans="2:18">
      <c r="B19" s="183" t="s">
        <v>32</v>
      </c>
      <c r="C19" s="183"/>
      <c r="D19" s="260" cm="1">
        <f t="array" ref="D19:R19">TRANSPOSE(MEDIA_BAIXO)</f>
        <v>2.9375</v>
      </c>
      <c r="E19" s="260">
        <v>2.5720000000000005</v>
      </c>
      <c r="F19" s="260">
        <v>5.86</v>
      </c>
      <c r="G19" s="260">
        <v>18.18</v>
      </c>
      <c r="H19" s="260">
        <v>70.684999999999988</v>
      </c>
      <c r="I19" s="260">
        <v>22.774999999999999</v>
      </c>
      <c r="J19" s="260">
        <v>32.244999999999997</v>
      </c>
      <c r="K19" s="260">
        <v>86.45</v>
      </c>
      <c r="L19" s="260">
        <v>19.164999999999996</v>
      </c>
      <c r="M19" s="260">
        <v>8.5399999999999974</v>
      </c>
      <c r="N19" s="260">
        <v>1.1524999999999999</v>
      </c>
      <c r="O19" s="260">
        <v>1.0154999999999998</v>
      </c>
      <c r="P19" s="260">
        <v>0.34449999999999997</v>
      </c>
      <c r="Q19" s="260">
        <v>0.28300000000000003</v>
      </c>
      <c r="R19" s="260">
        <v>0.14200000000000004</v>
      </c>
    </row>
    <row r="20" spans="2:18">
      <c r="B20" s="183" t="s">
        <v>33</v>
      </c>
      <c r="C20" s="183"/>
      <c r="D20" s="46">
        <f>Planilha1!D6</f>
        <v>6.7740312960599694E-2</v>
      </c>
      <c r="E20" s="46">
        <f>Planilha1!D7</f>
        <v>1.8055470085267818E-2</v>
      </c>
      <c r="F20" s="46">
        <f>Planilha1!D8</f>
        <v>5.8309518948453216E-2</v>
      </c>
      <c r="G20" s="46">
        <f>Planilha1!D9</f>
        <v>0.30919249667480636</v>
      </c>
      <c r="H20" s="46">
        <f>Planilha1!D10</f>
        <v>1.1208367410109288</v>
      </c>
      <c r="I20" s="46">
        <f>Planilha1!D11</f>
        <v>0.2662235902394825</v>
      </c>
      <c r="J20" s="46">
        <f>Planilha1!D12</f>
        <v>0.68372143450384815</v>
      </c>
      <c r="K20" s="46">
        <f>Planilha1!D13</f>
        <v>5.2959890483270442</v>
      </c>
      <c r="L20" s="46">
        <f>Planilha1!D14</f>
        <v>0.17684739183827394</v>
      </c>
      <c r="M20" s="46">
        <f>Planilha1!D15</f>
        <v>0.22891046284519187</v>
      </c>
      <c r="N20" s="46">
        <f>Planilha1!D16</f>
        <v>3.8193585848935348E-2</v>
      </c>
      <c r="O20" s="46">
        <f>Planilha1!D17</f>
        <v>4.1530109559210195E-2</v>
      </c>
      <c r="P20" s="46">
        <f>Planilha1!D18</f>
        <v>4.3413707512720036E-2</v>
      </c>
      <c r="Q20" s="46">
        <f>Planilha1!D19</f>
        <v>2.238302928559939E-2</v>
      </c>
      <c r="R20" s="46">
        <f>Planilha1!D20</f>
        <v>5.9999999999999932E-3</v>
      </c>
    </row>
    <row r="21" spans="2:18">
      <c r="B21" s="189" t="s">
        <v>40</v>
      </c>
      <c r="C21" s="189"/>
      <c r="D21" s="46">
        <f>D20/D19*100</f>
        <v>2.3060532071693514</v>
      </c>
      <c r="E21" s="46">
        <f t="shared" ref="E21:R21" si="4">E20/E19*100</f>
        <v>0.70200116972269888</v>
      </c>
      <c r="F21" s="46">
        <f t="shared" si="4"/>
        <v>0.99504298546848491</v>
      </c>
      <c r="G21" s="46">
        <f t="shared" si="4"/>
        <v>1.700728804591894</v>
      </c>
      <c r="H21" s="46">
        <f t="shared" si="4"/>
        <v>1.5856783490286894</v>
      </c>
      <c r="I21" s="46">
        <f t="shared" si="4"/>
        <v>1.1689290460570034</v>
      </c>
      <c r="J21" s="46">
        <f t="shared" si="4"/>
        <v>2.1203952070207728</v>
      </c>
      <c r="K21" s="46">
        <f t="shared" si="4"/>
        <v>6.1260717736576566</v>
      </c>
      <c r="L21" s="46">
        <f t="shared" si="4"/>
        <v>0.92276228457226184</v>
      </c>
      <c r="M21" s="46">
        <f t="shared" si="4"/>
        <v>2.680450384604121</v>
      </c>
      <c r="N21" s="46">
        <f t="shared" si="4"/>
        <v>3.3139770801679265</v>
      </c>
      <c r="O21" s="46">
        <f t="shared" si="4"/>
        <v>4.0896218177459582</v>
      </c>
      <c r="P21" s="46">
        <f t="shared" si="4"/>
        <v>12.601947028365759</v>
      </c>
      <c r="Q21" s="46">
        <f t="shared" si="4"/>
        <v>7.9091976274202782</v>
      </c>
      <c r="R21" s="46">
        <f t="shared" si="4"/>
        <v>4.2253521126760498</v>
      </c>
    </row>
    <row r="22" spans="2:18">
      <c r="B22" s="189" t="s">
        <v>41</v>
      </c>
      <c r="C22" s="189"/>
      <c r="D22" s="47">
        <v>3</v>
      </c>
      <c r="E22" s="47">
        <v>1.5</v>
      </c>
      <c r="F22" s="46">
        <v>1</v>
      </c>
      <c r="G22" s="46">
        <v>1.5</v>
      </c>
      <c r="H22" s="46">
        <v>1</v>
      </c>
      <c r="I22" s="46">
        <v>2</v>
      </c>
      <c r="J22" s="46">
        <v>2</v>
      </c>
      <c r="K22" s="47">
        <v>4</v>
      </c>
      <c r="L22" s="46">
        <v>2</v>
      </c>
      <c r="M22" s="47" t="s">
        <v>42</v>
      </c>
      <c r="N22" s="46">
        <v>8</v>
      </c>
      <c r="O22" s="46">
        <v>8</v>
      </c>
      <c r="P22" s="46">
        <v>20</v>
      </c>
      <c r="Q22" s="46">
        <v>25</v>
      </c>
      <c r="R22" s="46">
        <v>40</v>
      </c>
    </row>
    <row r="23" spans="2:18">
      <c r="B23" s="189" t="s">
        <v>43</v>
      </c>
      <c r="C23" s="189"/>
      <c r="D23" s="46">
        <v>5</v>
      </c>
      <c r="E23" s="46">
        <v>2</v>
      </c>
      <c r="F23" s="46">
        <v>2.33</v>
      </c>
      <c r="G23" s="46">
        <v>3</v>
      </c>
      <c r="H23" s="46">
        <v>1.65</v>
      </c>
      <c r="I23" s="47" t="s">
        <v>42</v>
      </c>
      <c r="J23" s="47" t="s">
        <v>42</v>
      </c>
      <c r="K23" s="46">
        <v>8.33</v>
      </c>
      <c r="L23" s="46">
        <v>3.33</v>
      </c>
      <c r="M23" s="47" t="s">
        <v>42</v>
      </c>
      <c r="N23" s="46">
        <v>7.47</v>
      </c>
      <c r="O23" s="46">
        <v>5.33</v>
      </c>
      <c r="P23" s="46">
        <v>9.3000000000000007</v>
      </c>
      <c r="Q23" s="46">
        <v>12.4</v>
      </c>
      <c r="R23" s="46">
        <v>12.83</v>
      </c>
    </row>
    <row r="24" spans="2:18">
      <c r="B24" s="180" t="s">
        <v>82</v>
      </c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2"/>
    </row>
    <row r="25" spans="2:18">
      <c r="B25" s="124" t="s">
        <v>83</v>
      </c>
      <c r="C25" s="124" t="s">
        <v>84</v>
      </c>
      <c r="D25" s="124" t="s">
        <v>0</v>
      </c>
      <c r="E25" s="124" t="s">
        <v>1</v>
      </c>
      <c r="F25" s="124" t="s">
        <v>2</v>
      </c>
      <c r="G25" s="124" t="s">
        <v>3</v>
      </c>
      <c r="H25" s="124" t="s">
        <v>4</v>
      </c>
      <c r="I25" s="124" t="s">
        <v>5</v>
      </c>
      <c r="J25" s="124" t="s">
        <v>6</v>
      </c>
      <c r="K25" s="124" t="s">
        <v>7</v>
      </c>
      <c r="L25" s="124" t="s">
        <v>31</v>
      </c>
      <c r="M25" s="124" t="s">
        <v>9</v>
      </c>
      <c r="N25" s="124" t="s">
        <v>10</v>
      </c>
      <c r="O25" s="124" t="s">
        <v>11</v>
      </c>
      <c r="P25" s="124" t="s">
        <v>12</v>
      </c>
      <c r="Q25" s="124" t="s">
        <v>13</v>
      </c>
      <c r="R25" s="124" t="s">
        <v>14</v>
      </c>
    </row>
    <row r="26" spans="2:18">
      <c r="B26" s="125">
        <v>44927</v>
      </c>
      <c r="C26" s="41">
        <v>1</v>
      </c>
      <c r="D26" s="40">
        <v>4</v>
      </c>
      <c r="E26" s="40">
        <v>2.59</v>
      </c>
      <c r="F26" s="40">
        <v>5.9</v>
      </c>
      <c r="G26" s="40">
        <v>18</v>
      </c>
      <c r="H26" s="40">
        <v>69.5</v>
      </c>
      <c r="I26" s="40">
        <v>22.8</v>
      </c>
      <c r="J26" s="40">
        <v>32.799999999999997</v>
      </c>
      <c r="K26" s="40">
        <v>86</v>
      </c>
      <c r="L26" s="40">
        <v>19.2</v>
      </c>
      <c r="M26" s="40">
        <v>8.6999999999999993</v>
      </c>
      <c r="N26" s="40">
        <v>1.1100000000000001</v>
      </c>
      <c r="O26" s="40">
        <v>1.04</v>
      </c>
      <c r="P26" s="40">
        <v>0.31</v>
      </c>
      <c r="Q26" s="40">
        <v>0.26</v>
      </c>
      <c r="R26" s="40">
        <v>0.14000000000000001</v>
      </c>
    </row>
    <row r="27" spans="2:18">
      <c r="B27" s="125">
        <v>44928</v>
      </c>
      <c r="C27" s="41">
        <v>2</v>
      </c>
      <c r="D27" s="40">
        <v>2.97</v>
      </c>
      <c r="E27" s="40">
        <v>2.5499999999999998</v>
      </c>
      <c r="F27" s="40">
        <v>5.9</v>
      </c>
      <c r="G27" s="40">
        <v>17.8</v>
      </c>
      <c r="H27" s="40">
        <v>69.8</v>
      </c>
      <c r="I27" s="40">
        <v>23.1</v>
      </c>
      <c r="J27" s="40">
        <v>33.1</v>
      </c>
      <c r="K27" s="40">
        <v>85</v>
      </c>
      <c r="L27" s="40">
        <v>19.399999999999999</v>
      </c>
      <c r="M27" s="40">
        <v>8.6</v>
      </c>
      <c r="N27" s="40">
        <v>1.19</v>
      </c>
      <c r="O27" s="40">
        <v>1.03</v>
      </c>
      <c r="P27" s="40">
        <v>0.34</v>
      </c>
      <c r="Q27" s="40">
        <v>0.27</v>
      </c>
      <c r="R27" s="40">
        <v>0.14000000000000001</v>
      </c>
    </row>
    <row r="28" spans="2:18">
      <c r="B28" s="125">
        <v>44929</v>
      </c>
      <c r="C28" s="41">
        <v>5</v>
      </c>
      <c r="D28" s="40">
        <v>3</v>
      </c>
      <c r="E28" s="40">
        <v>2.56</v>
      </c>
      <c r="F28" s="40">
        <v>6</v>
      </c>
      <c r="G28" s="40">
        <v>17.7</v>
      </c>
      <c r="H28" s="40">
        <v>69.099999999999994</v>
      </c>
      <c r="I28" s="40">
        <v>23.4</v>
      </c>
      <c r="J28" s="40">
        <v>33.9</v>
      </c>
      <c r="K28" s="40">
        <v>83</v>
      </c>
      <c r="L28" s="40">
        <v>19.2</v>
      </c>
      <c r="M28" s="40">
        <v>8.5</v>
      </c>
      <c r="N28" s="40">
        <v>1.18</v>
      </c>
      <c r="O28" s="40">
        <v>0.95</v>
      </c>
      <c r="P28" s="40">
        <v>0.43</v>
      </c>
      <c r="Q28" s="40">
        <v>0.28999999999999998</v>
      </c>
      <c r="R28" s="40">
        <v>0.15</v>
      </c>
    </row>
    <row r="29" spans="2:18">
      <c r="B29" s="125">
        <v>44930</v>
      </c>
      <c r="C29" s="41">
        <v>6</v>
      </c>
      <c r="D29" s="40">
        <v>2.89</v>
      </c>
      <c r="E29" s="40">
        <v>2.56</v>
      </c>
      <c r="F29" s="40">
        <v>5.9</v>
      </c>
      <c r="G29" s="40">
        <v>17.8</v>
      </c>
      <c r="H29" s="40">
        <v>69.5</v>
      </c>
      <c r="I29" s="40">
        <v>23</v>
      </c>
      <c r="J29" s="40">
        <v>33.1</v>
      </c>
      <c r="K29" s="40">
        <v>92</v>
      </c>
      <c r="L29" s="40">
        <v>19.399999999999999</v>
      </c>
      <c r="M29" s="40">
        <v>8.1999999999999993</v>
      </c>
      <c r="N29" s="40">
        <v>1.17</v>
      </c>
      <c r="O29" s="40">
        <v>1.06</v>
      </c>
      <c r="P29" s="40">
        <v>0.25</v>
      </c>
      <c r="Q29" s="40">
        <v>0.27</v>
      </c>
      <c r="R29" s="40">
        <v>0.14000000000000001</v>
      </c>
    </row>
    <row r="30" spans="2:18">
      <c r="B30" s="125">
        <v>44931</v>
      </c>
      <c r="C30" s="41">
        <v>7</v>
      </c>
      <c r="D30" s="40">
        <v>2.97</v>
      </c>
      <c r="E30" s="40">
        <v>2.54</v>
      </c>
      <c r="F30" s="40">
        <v>5.8</v>
      </c>
      <c r="G30" s="40">
        <v>17.600000000000001</v>
      </c>
      <c r="H30" s="40">
        <v>69.3</v>
      </c>
      <c r="I30" s="40">
        <v>22.8</v>
      </c>
      <c r="J30" s="40">
        <v>33</v>
      </c>
      <c r="K30" s="40">
        <v>91</v>
      </c>
      <c r="L30" s="40">
        <v>19.3</v>
      </c>
      <c r="M30" s="40">
        <v>8.5</v>
      </c>
      <c r="N30" s="40">
        <v>1.1599999999999999</v>
      </c>
      <c r="O30" s="40">
        <v>1</v>
      </c>
      <c r="P30" s="40">
        <v>0.36</v>
      </c>
      <c r="Q30" s="40">
        <v>0.3</v>
      </c>
      <c r="R30" s="40">
        <v>0.15</v>
      </c>
    </row>
    <row r="31" spans="2:18">
      <c r="B31" s="125">
        <v>44932</v>
      </c>
      <c r="C31" s="41">
        <v>8</v>
      </c>
      <c r="D31" s="40">
        <v>3.04</v>
      </c>
      <c r="E31" s="40">
        <v>2.54</v>
      </c>
      <c r="F31" s="40">
        <v>5.8</v>
      </c>
      <c r="G31" s="40">
        <v>17.7</v>
      </c>
      <c r="H31" s="40">
        <v>69.7</v>
      </c>
      <c r="I31" s="40">
        <v>22.8</v>
      </c>
      <c r="J31" s="40">
        <v>32.799999999999997</v>
      </c>
      <c r="K31" s="40">
        <v>94</v>
      </c>
      <c r="L31" s="40">
        <v>19.600000000000001</v>
      </c>
      <c r="M31" s="40">
        <v>8.3000000000000007</v>
      </c>
      <c r="N31" s="40">
        <v>1.1299999999999999</v>
      </c>
      <c r="O31" s="40">
        <v>1.0900000000000001</v>
      </c>
      <c r="P31" s="40">
        <v>0.38</v>
      </c>
      <c r="Q31" s="40">
        <v>0.3</v>
      </c>
      <c r="R31" s="40">
        <v>0.14000000000000001</v>
      </c>
    </row>
    <row r="32" spans="2:18">
      <c r="B32" s="125">
        <v>44933</v>
      </c>
      <c r="C32" s="41">
        <v>9</v>
      </c>
      <c r="D32" s="40">
        <v>2.93</v>
      </c>
      <c r="E32" s="40">
        <v>2.56</v>
      </c>
      <c r="F32" s="40">
        <v>5.9</v>
      </c>
      <c r="G32" s="40">
        <v>17.7</v>
      </c>
      <c r="H32" s="40">
        <v>69.099999999999994</v>
      </c>
      <c r="I32" s="40">
        <v>23</v>
      </c>
      <c r="J32" s="40">
        <v>33.299999999999997</v>
      </c>
      <c r="K32" s="40">
        <v>82</v>
      </c>
      <c r="L32" s="40">
        <v>19.2</v>
      </c>
      <c r="M32" s="40">
        <v>8.6</v>
      </c>
      <c r="N32" s="40">
        <v>1.1200000000000001</v>
      </c>
      <c r="O32" s="40">
        <v>1.07</v>
      </c>
      <c r="P32" s="40">
        <v>0.28000000000000003</v>
      </c>
      <c r="Q32" s="40">
        <v>0.31</v>
      </c>
      <c r="R32" s="40">
        <v>0.15</v>
      </c>
    </row>
    <row r="33" spans="2:18">
      <c r="B33" s="125">
        <v>44934</v>
      </c>
      <c r="C33" s="41">
        <v>12</v>
      </c>
      <c r="D33" s="40">
        <v>2.88</v>
      </c>
      <c r="E33" s="40">
        <v>2.58</v>
      </c>
      <c r="F33" s="40">
        <v>5.9</v>
      </c>
      <c r="G33" s="40">
        <v>18</v>
      </c>
      <c r="H33" s="40">
        <v>69.8</v>
      </c>
      <c r="I33" s="40">
        <v>22.9</v>
      </c>
      <c r="J33" s="40">
        <v>32.799999999999997</v>
      </c>
      <c r="K33" s="40">
        <v>84</v>
      </c>
      <c r="L33" s="40">
        <v>19.3</v>
      </c>
      <c r="M33" s="40">
        <v>8.5</v>
      </c>
      <c r="N33" s="40">
        <v>1.0900000000000001</v>
      </c>
      <c r="O33" s="40">
        <v>0.98</v>
      </c>
      <c r="P33" s="40">
        <v>0.39</v>
      </c>
      <c r="Q33" s="40">
        <v>0.28000000000000003</v>
      </c>
      <c r="R33" s="40">
        <v>0.14000000000000001</v>
      </c>
    </row>
    <row r="34" spans="2:18">
      <c r="B34" s="125">
        <v>44935</v>
      </c>
      <c r="C34" s="41">
        <v>13</v>
      </c>
      <c r="D34" s="40">
        <v>2.98</v>
      </c>
      <c r="E34" s="40">
        <v>2.57</v>
      </c>
      <c r="F34" s="40">
        <v>5.9</v>
      </c>
      <c r="G34" s="40">
        <v>17.8</v>
      </c>
      <c r="H34" s="40">
        <v>69.3</v>
      </c>
      <c r="I34" s="40">
        <v>23</v>
      </c>
      <c r="J34" s="40">
        <v>33.1</v>
      </c>
      <c r="K34" s="40">
        <v>84</v>
      </c>
      <c r="L34" s="40">
        <v>19.2</v>
      </c>
      <c r="M34" s="40">
        <v>8.1</v>
      </c>
      <c r="N34" s="40">
        <v>1.19</v>
      </c>
      <c r="O34" s="40">
        <v>1.03</v>
      </c>
      <c r="P34" s="40">
        <v>0.33</v>
      </c>
      <c r="Q34" s="40">
        <v>0.28999999999999998</v>
      </c>
      <c r="R34" s="40">
        <v>0.14000000000000001</v>
      </c>
    </row>
    <row r="35" spans="2:18">
      <c r="B35" s="125">
        <v>44936</v>
      </c>
      <c r="C35" s="41">
        <v>14</v>
      </c>
      <c r="D35" s="40">
        <v>2.76</v>
      </c>
      <c r="E35" s="40">
        <v>2.58</v>
      </c>
      <c r="F35" s="40">
        <v>5.8</v>
      </c>
      <c r="G35" s="40">
        <v>18.100000000000001</v>
      </c>
      <c r="H35" s="40">
        <v>70.2</v>
      </c>
      <c r="I35" s="40">
        <v>22.5</v>
      </c>
      <c r="J35" s="40">
        <v>32</v>
      </c>
      <c r="K35" s="40">
        <v>88</v>
      </c>
      <c r="L35" s="40">
        <v>19.2</v>
      </c>
      <c r="M35" s="40">
        <v>8.4</v>
      </c>
      <c r="N35" s="40">
        <v>1.08</v>
      </c>
      <c r="O35" s="40">
        <v>1</v>
      </c>
      <c r="P35" s="40">
        <v>0.28000000000000003</v>
      </c>
      <c r="Q35" s="40">
        <v>0.26</v>
      </c>
      <c r="R35" s="40">
        <v>0.14000000000000001</v>
      </c>
    </row>
    <row r="36" spans="2:18">
      <c r="B36" s="125">
        <v>44937</v>
      </c>
      <c r="C36" s="41">
        <v>15</v>
      </c>
      <c r="D36" s="40">
        <v>2.95</v>
      </c>
      <c r="E36" s="40">
        <v>2.56</v>
      </c>
      <c r="F36" s="40">
        <v>5.9</v>
      </c>
      <c r="G36" s="40">
        <v>17.899999999999999</v>
      </c>
      <c r="H36" s="40">
        <v>69.900000000000006</v>
      </c>
      <c r="I36" s="40">
        <v>23</v>
      </c>
      <c r="J36" s="40">
        <v>33</v>
      </c>
      <c r="K36" s="40">
        <v>92</v>
      </c>
      <c r="L36" s="40">
        <v>19.2</v>
      </c>
      <c r="M36" s="40">
        <v>8.3000000000000007</v>
      </c>
      <c r="N36" s="40">
        <v>1.1499999999999999</v>
      </c>
      <c r="O36" s="40">
        <v>1.08</v>
      </c>
      <c r="P36" s="40">
        <v>0.28999999999999998</v>
      </c>
      <c r="Q36" s="40">
        <v>0.28999999999999998</v>
      </c>
      <c r="R36" s="40">
        <v>0.14000000000000001</v>
      </c>
    </row>
    <row r="37" spans="2:18">
      <c r="B37" s="125">
        <v>44938</v>
      </c>
      <c r="C37" s="41">
        <v>16</v>
      </c>
      <c r="D37" s="40">
        <v>3.08</v>
      </c>
      <c r="E37" s="40">
        <v>2.6</v>
      </c>
      <c r="F37" s="40">
        <v>5.9</v>
      </c>
      <c r="G37" s="40">
        <v>18.3</v>
      </c>
      <c r="H37" s="40">
        <v>70.400000000000006</v>
      </c>
      <c r="I37" s="40">
        <v>22.7</v>
      </c>
      <c r="J37" s="40">
        <v>32.200000000000003</v>
      </c>
      <c r="K37" s="40">
        <v>93</v>
      </c>
      <c r="L37" s="40">
        <v>19.2</v>
      </c>
      <c r="M37" s="40">
        <v>8.6</v>
      </c>
      <c r="N37" s="40">
        <v>1.26</v>
      </c>
      <c r="O37" s="40">
        <v>1.01</v>
      </c>
      <c r="P37" s="40">
        <v>0.35</v>
      </c>
      <c r="Q37" s="40">
        <v>0.31</v>
      </c>
      <c r="R37" s="40">
        <v>0.15</v>
      </c>
    </row>
    <row r="38" spans="2:18">
      <c r="B38" s="125">
        <v>44939</v>
      </c>
      <c r="C38" s="41">
        <v>19</v>
      </c>
      <c r="D38" s="40">
        <v>2.91</v>
      </c>
      <c r="E38" s="40">
        <v>2.59</v>
      </c>
      <c r="F38" s="40">
        <v>5.9</v>
      </c>
      <c r="G38" s="40">
        <v>18</v>
      </c>
      <c r="H38" s="40">
        <v>69.5</v>
      </c>
      <c r="I38" s="40">
        <v>22.8</v>
      </c>
      <c r="J38" s="40">
        <v>32.799999999999997</v>
      </c>
      <c r="K38" s="40">
        <v>90</v>
      </c>
      <c r="L38" s="40">
        <v>19.5</v>
      </c>
      <c r="M38" s="40">
        <v>8.1999999999999993</v>
      </c>
      <c r="N38" s="40">
        <v>1.1499999999999999</v>
      </c>
      <c r="O38" s="40">
        <v>0.98</v>
      </c>
      <c r="P38" s="40">
        <v>0.34</v>
      </c>
      <c r="Q38" s="40">
        <v>0.3</v>
      </c>
      <c r="R38" s="40">
        <v>0.14000000000000001</v>
      </c>
    </row>
    <row r="39" spans="2:18">
      <c r="B39" s="125">
        <v>44940</v>
      </c>
      <c r="C39" s="41">
        <v>20</v>
      </c>
      <c r="D39" s="40">
        <v>2.83</v>
      </c>
      <c r="E39" s="40">
        <v>2.52</v>
      </c>
      <c r="F39" s="40">
        <v>5.9</v>
      </c>
      <c r="G39" s="40">
        <v>17.7</v>
      </c>
      <c r="H39" s="40">
        <v>70.2</v>
      </c>
      <c r="I39" s="40">
        <v>23.4</v>
      </c>
      <c r="J39" s="40">
        <v>33.299999999999997</v>
      </c>
      <c r="K39" s="40">
        <v>98</v>
      </c>
      <c r="L39" s="40">
        <v>19.399999999999999</v>
      </c>
      <c r="M39" s="40">
        <v>8.3000000000000007</v>
      </c>
      <c r="N39" s="40">
        <v>1.1299999999999999</v>
      </c>
      <c r="O39" s="40">
        <v>0.96</v>
      </c>
      <c r="P39" s="40">
        <v>0.35</v>
      </c>
      <c r="Q39" s="40">
        <v>0.25</v>
      </c>
      <c r="R39" s="40">
        <v>0.14000000000000001</v>
      </c>
    </row>
    <row r="40" spans="2:18">
      <c r="B40" s="125">
        <v>44941</v>
      </c>
      <c r="C40" s="41">
        <v>21</v>
      </c>
      <c r="D40" s="40">
        <v>2.96</v>
      </c>
      <c r="E40" s="40">
        <v>2.58</v>
      </c>
      <c r="F40" s="40">
        <v>5.9</v>
      </c>
      <c r="G40" s="40">
        <v>17.899999999999999</v>
      </c>
      <c r="H40" s="40">
        <v>69.400000000000006</v>
      </c>
      <c r="I40" s="40">
        <v>22.9</v>
      </c>
      <c r="J40" s="40">
        <v>33</v>
      </c>
      <c r="K40" s="40">
        <v>92</v>
      </c>
      <c r="L40" s="40">
        <v>19.399999999999999</v>
      </c>
      <c r="M40" s="40">
        <v>8.1999999999999993</v>
      </c>
      <c r="N40" s="40">
        <v>1.17</v>
      </c>
      <c r="O40" s="40">
        <v>1.07</v>
      </c>
      <c r="P40" s="40">
        <v>0.31</v>
      </c>
      <c r="Q40" s="40">
        <v>0.26</v>
      </c>
      <c r="R40" s="40">
        <v>0.15</v>
      </c>
    </row>
    <row r="41" spans="2:18">
      <c r="B41" s="125">
        <v>44942</v>
      </c>
      <c r="C41" s="41">
        <v>22</v>
      </c>
      <c r="D41" s="40">
        <v>2.94</v>
      </c>
      <c r="E41" s="40">
        <v>2.54</v>
      </c>
      <c r="F41" s="40">
        <v>5.9</v>
      </c>
      <c r="G41" s="40">
        <v>17.7</v>
      </c>
      <c r="H41" s="40">
        <v>69.7</v>
      </c>
      <c r="I41" s="40">
        <v>23.2</v>
      </c>
      <c r="J41" s="40">
        <v>33.299999999999997</v>
      </c>
      <c r="K41" s="40">
        <v>91</v>
      </c>
      <c r="L41" s="40">
        <v>19.399999999999999</v>
      </c>
      <c r="M41" s="40">
        <v>8.3000000000000007</v>
      </c>
      <c r="N41" s="40">
        <v>1.19</v>
      </c>
      <c r="O41" s="40">
        <v>0.98</v>
      </c>
      <c r="P41" s="40">
        <v>0.35</v>
      </c>
      <c r="Q41" s="40">
        <v>0.28000000000000003</v>
      </c>
      <c r="R41" s="40">
        <v>0.14000000000000001</v>
      </c>
    </row>
    <row r="42" spans="2:18">
      <c r="B42" s="125">
        <v>44943</v>
      </c>
      <c r="C42" s="41">
        <v>23</v>
      </c>
      <c r="D42" s="40">
        <v>2.92</v>
      </c>
      <c r="E42" s="40">
        <v>2.5499999999999998</v>
      </c>
      <c r="F42" s="40">
        <v>5.9</v>
      </c>
      <c r="G42" s="40">
        <v>17.899999999999999</v>
      </c>
      <c r="H42" s="40">
        <v>70.2</v>
      </c>
      <c r="I42" s="40">
        <v>23.1</v>
      </c>
      <c r="J42" s="40">
        <v>33</v>
      </c>
      <c r="K42" s="40">
        <v>91</v>
      </c>
      <c r="L42" s="40">
        <v>19.3</v>
      </c>
      <c r="M42" s="40">
        <v>8.1999999999999993</v>
      </c>
      <c r="N42" s="40">
        <v>1.22</v>
      </c>
      <c r="O42" s="40">
        <v>0.9</v>
      </c>
      <c r="P42" s="40">
        <v>0.4</v>
      </c>
      <c r="Q42" s="40">
        <v>0.26</v>
      </c>
      <c r="R42" s="40">
        <v>0.14000000000000001</v>
      </c>
    </row>
    <row r="43" spans="2:18">
      <c r="B43" s="125">
        <v>44944</v>
      </c>
      <c r="C43" s="41">
        <v>26</v>
      </c>
      <c r="D43" s="40">
        <v>2.87</v>
      </c>
      <c r="E43" s="40">
        <v>2.5499999999999998</v>
      </c>
      <c r="F43" s="40">
        <v>5.9</v>
      </c>
      <c r="G43" s="40">
        <v>17.8</v>
      </c>
      <c r="H43" s="40">
        <v>69.8</v>
      </c>
      <c r="I43" s="40">
        <v>23.1</v>
      </c>
      <c r="J43" s="40">
        <v>33.1</v>
      </c>
      <c r="K43" s="40">
        <v>89</v>
      </c>
      <c r="L43" s="40">
        <v>19.399999999999999</v>
      </c>
      <c r="M43" s="40">
        <v>8</v>
      </c>
      <c r="N43" s="40">
        <v>1.1100000000000001</v>
      </c>
      <c r="O43" s="40">
        <v>1.05</v>
      </c>
      <c r="P43" s="40">
        <v>0.3</v>
      </c>
      <c r="Q43" s="40">
        <v>0.27</v>
      </c>
      <c r="R43" s="40">
        <v>0.14000000000000001</v>
      </c>
    </row>
    <row r="44" spans="2:18">
      <c r="B44" s="125">
        <v>44945</v>
      </c>
      <c r="C44" s="41">
        <v>27</v>
      </c>
      <c r="D44" s="40">
        <v>2.86</v>
      </c>
      <c r="E44" s="40">
        <v>2.5499999999999998</v>
      </c>
      <c r="F44" s="40">
        <v>5.9</v>
      </c>
      <c r="G44" s="40">
        <v>18</v>
      </c>
      <c r="H44" s="40">
        <v>70.599999999999994</v>
      </c>
      <c r="I44" s="40">
        <v>23.1</v>
      </c>
      <c r="J44" s="40">
        <v>32.799999999999997</v>
      </c>
      <c r="K44" s="40">
        <v>93</v>
      </c>
      <c r="L44" s="40">
        <v>19.3</v>
      </c>
      <c r="M44" s="40">
        <v>8.3000000000000007</v>
      </c>
      <c r="N44" s="40">
        <v>1.0900000000000001</v>
      </c>
      <c r="O44" s="40">
        <v>0.95</v>
      </c>
      <c r="P44" s="40">
        <v>0.37</v>
      </c>
      <c r="Q44" s="40">
        <v>0.31</v>
      </c>
      <c r="R44" s="40">
        <v>0.14000000000000001</v>
      </c>
    </row>
    <row r="45" spans="2:18">
      <c r="B45" s="125">
        <v>44946</v>
      </c>
      <c r="C45" s="41">
        <v>28</v>
      </c>
      <c r="D45" s="40">
        <v>2.9</v>
      </c>
      <c r="E45" s="40">
        <v>2.6</v>
      </c>
      <c r="F45" s="40">
        <v>5.9</v>
      </c>
      <c r="G45" s="40">
        <v>18.3</v>
      </c>
      <c r="H45" s="40">
        <v>70.400000000000006</v>
      </c>
      <c r="I45" s="40">
        <v>22.7</v>
      </c>
      <c r="J45" s="40">
        <v>32.200000000000003</v>
      </c>
      <c r="K45" s="40">
        <v>95</v>
      </c>
      <c r="L45" s="40">
        <v>19.399999999999999</v>
      </c>
      <c r="M45" s="40">
        <v>8.1999999999999993</v>
      </c>
      <c r="N45" s="40">
        <v>1.1299999999999999</v>
      </c>
      <c r="O45" s="40">
        <v>1</v>
      </c>
      <c r="P45" s="40">
        <v>0.37</v>
      </c>
      <c r="Q45" s="40">
        <v>0.26</v>
      </c>
      <c r="R45" s="40">
        <v>0.14000000000000001</v>
      </c>
    </row>
    <row r="46" spans="2:18">
      <c r="B46" s="125">
        <v>44947</v>
      </c>
      <c r="C46" s="41">
        <v>29</v>
      </c>
      <c r="D46" s="40">
        <v>2.94</v>
      </c>
      <c r="E46" s="40">
        <v>2.6</v>
      </c>
      <c r="F46" s="40">
        <v>5.9</v>
      </c>
      <c r="G46" s="40">
        <v>18.399999999999999</v>
      </c>
      <c r="H46" s="40">
        <v>70.8</v>
      </c>
      <c r="I46" s="40">
        <v>22.7</v>
      </c>
      <c r="J46" s="40">
        <v>32.1</v>
      </c>
      <c r="K46" s="40">
        <v>83</v>
      </c>
      <c r="L46" s="40">
        <v>19.2</v>
      </c>
      <c r="M46" s="40">
        <v>8.4</v>
      </c>
      <c r="N46" s="40">
        <v>1.17</v>
      </c>
      <c r="O46" s="40">
        <v>1.04</v>
      </c>
      <c r="P46" s="40">
        <v>0.28999999999999998</v>
      </c>
      <c r="Q46" s="40">
        <v>0.3</v>
      </c>
      <c r="R46" s="40">
        <v>0.14000000000000001</v>
      </c>
    </row>
    <row r="47" spans="2:18">
      <c r="B47" s="125">
        <v>44948</v>
      </c>
      <c r="C47" s="41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</row>
    <row r="48" spans="2:18">
      <c r="B48" s="125">
        <v>44949</v>
      </c>
      <c r="C48" s="41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</row>
    <row r="49" spans="2:18">
      <c r="B49" s="125">
        <v>44950</v>
      </c>
      <c r="C49" s="41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</row>
    <row r="50" spans="2:18">
      <c r="B50" s="125">
        <v>44951</v>
      </c>
      <c r="C50" s="41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</row>
    <row r="51" spans="2:18">
      <c r="B51" s="125">
        <v>44952</v>
      </c>
      <c r="C51" s="41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</row>
    <row r="52" spans="2:18">
      <c r="B52" s="125">
        <v>44953</v>
      </c>
      <c r="C52" s="41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</row>
    <row r="53" spans="2:18">
      <c r="B53" s="125">
        <v>44954</v>
      </c>
      <c r="C53" s="41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</row>
    <row r="54" spans="2:18">
      <c r="B54" s="125">
        <v>44955</v>
      </c>
      <c r="C54" s="41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</row>
    <row r="55" spans="2:18">
      <c r="B55" s="125">
        <v>44956</v>
      </c>
      <c r="C55" s="41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</row>
    <row r="56" spans="2:18">
      <c r="B56" s="125">
        <v>44957</v>
      </c>
      <c r="C56" s="41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</row>
  </sheetData>
  <mergeCells count="26">
    <mergeCell ref="L2:M3"/>
    <mergeCell ref="B20:C20"/>
    <mergeCell ref="B21:C21"/>
    <mergeCell ref="B22:C22"/>
    <mergeCell ref="B23:C23"/>
    <mergeCell ref="B9:C9"/>
    <mergeCell ref="B10:C10"/>
    <mergeCell ref="B16:C16"/>
    <mergeCell ref="B17:C17"/>
    <mergeCell ref="B6:R6"/>
    <mergeCell ref="B24:R24"/>
    <mergeCell ref="B19:C19"/>
    <mergeCell ref="B7:C7"/>
    <mergeCell ref="B11:C11"/>
    <mergeCell ref="B12:C12"/>
    <mergeCell ref="B13:C13"/>
    <mergeCell ref="B14:C14"/>
    <mergeCell ref="B15:C15"/>
    <mergeCell ref="B2:C3"/>
    <mergeCell ref="P2:P3"/>
    <mergeCell ref="B5:R5"/>
    <mergeCell ref="N2:O3"/>
    <mergeCell ref="D2:E3"/>
    <mergeCell ref="F2:G3"/>
    <mergeCell ref="H2:I3"/>
    <mergeCell ref="J2:K3"/>
  </mergeCells>
  <phoneticPr fontId="26" type="noConversion"/>
  <conditionalFormatting sqref="D21:R21">
    <cfRule type="cellIs" dxfId="141" priority="29" operator="greaterThan">
      <formula>D23</formula>
    </cfRule>
    <cfRule type="cellIs" dxfId="140" priority="30" operator="greaterThan">
      <formula>D22</formula>
    </cfRule>
  </conditionalFormatting>
  <dataValidations disablePrompts="1" count="1">
    <dataValidation type="list" allowBlank="1" showInputMessage="1" showErrorMessage="1" sqref="C8:C9" xr:uid="{69AC68EF-3651-4394-A852-A6A721923F58}">
      <formula1>"1,2,3"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Spinner 4">
              <controlPr defaultSize="0" autoPict="0">
                <anchor moveWithCells="1" sizeWithCells="1">
                  <from>
                    <xdr:col>1</xdr:col>
                    <xdr:colOff>1162050</xdr:colOff>
                    <xdr:row>7</xdr:row>
                    <xdr:rowOff>19050</xdr:rowOff>
                  </from>
                  <to>
                    <xdr:col>2</xdr:col>
                    <xdr:colOff>114300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6:AG154"/>
  <sheetViews>
    <sheetView workbookViewId="0">
      <selection activeCell="B101" sqref="B101:R105"/>
    </sheetView>
  </sheetViews>
  <sheetFormatPr defaultRowHeight="15"/>
  <cols>
    <col min="18" max="18" width="9.140625" customWidth="1"/>
    <col min="20" max="20" width="10.140625" bestFit="1" customWidth="1"/>
    <col min="21" max="21" width="5.85546875" bestFit="1" customWidth="1"/>
    <col min="22" max="22" width="10" bestFit="1" customWidth="1"/>
    <col min="23" max="23" width="10.140625" bestFit="1" customWidth="1"/>
    <col min="24" max="24" width="11.28515625" bestFit="1" customWidth="1"/>
    <col min="25" max="25" width="7.7109375" bestFit="1" customWidth="1"/>
    <col min="26" max="26" width="5" bestFit="1" customWidth="1"/>
    <col min="27" max="27" width="31.5703125" bestFit="1" customWidth="1"/>
    <col min="28" max="30" width="7.85546875" bestFit="1" customWidth="1"/>
    <col min="31" max="33" width="8.42578125" bestFit="1" customWidth="1"/>
  </cols>
  <sheetData>
    <row r="6" spans="2:33" ht="20.25">
      <c r="B6" s="164" t="str">
        <f>[1]DADOS!$A$9</f>
        <v>NÍVEL</v>
      </c>
      <c r="C6" s="164"/>
      <c r="D6" s="165" t="str">
        <f>[2]DADOS!$B$10</f>
        <v>BAIXO</v>
      </c>
      <c r="E6" s="166"/>
      <c r="F6" s="167"/>
      <c r="G6" s="168" t="str">
        <f>[2]DADOS!$G$9</f>
        <v>CONTROLE:</v>
      </c>
      <c r="H6" s="169"/>
      <c r="I6" s="152" t="str">
        <f>[2]DADOS!$I$9</f>
        <v>XN-CHECK</v>
      </c>
      <c r="J6" s="153"/>
      <c r="K6" s="168" t="str">
        <f>[2]DADOS!$J$9</f>
        <v>EQUIPAMENTO:</v>
      </c>
      <c r="L6" s="169"/>
      <c r="M6" s="152" t="str">
        <f>[2]DADOS!$L$9</f>
        <v>XN 1000</v>
      </c>
      <c r="N6" s="153"/>
      <c r="O6" s="154" t="str">
        <f>[2]DADOS!$M$9</f>
        <v>IDENTIFICAÇÃO:</v>
      </c>
      <c r="P6" s="155"/>
      <c r="Q6" s="156" t="str">
        <f>[2]DADOS!$O$9</f>
        <v>N/S 18567</v>
      </c>
      <c r="R6" s="157"/>
      <c r="T6" s="58" t="s">
        <v>44</v>
      </c>
      <c r="U6" s="220" t="s">
        <v>45</v>
      </c>
      <c r="V6" s="220"/>
      <c r="W6" s="220"/>
      <c r="X6" s="220"/>
      <c r="Y6" s="221" t="s">
        <v>46</v>
      </c>
      <c r="Z6" s="221"/>
      <c r="AA6" s="222" t="s">
        <v>47</v>
      </c>
      <c r="AB6" s="223"/>
      <c r="AC6" s="60"/>
      <c r="AD6" s="60"/>
      <c r="AE6" s="61"/>
      <c r="AF6" s="61"/>
      <c r="AG6" s="61"/>
    </row>
    <row r="7" spans="2:33">
      <c r="B7" s="164" t="str">
        <f>[1]DADOS!$C$9</f>
        <v>LOTE</v>
      </c>
      <c r="C7" s="164"/>
      <c r="D7" s="173">
        <f>[1]DADOS!D13</f>
        <v>0</v>
      </c>
      <c r="E7" s="166"/>
      <c r="F7" s="167"/>
      <c r="G7" s="168" t="str">
        <f>[2]DADOS!$G$10</f>
        <v>FABRICANTE:</v>
      </c>
      <c r="H7" s="169"/>
      <c r="I7" s="152" t="str">
        <f>[2]DADOS!$I$10</f>
        <v>SYSMEX</v>
      </c>
      <c r="J7" s="153"/>
      <c r="K7" s="168" t="str">
        <f>[2]DADOS!$J$10</f>
        <v>FABRICANTE:</v>
      </c>
      <c r="L7" s="169"/>
      <c r="M7" s="152" t="str">
        <f>[2]DADOS!$L$10</f>
        <v>SYSMEX</v>
      </c>
      <c r="N7" s="153"/>
      <c r="O7" s="154" t="str">
        <f>[2]DADOS!$M$10</f>
        <v>MÊS:</v>
      </c>
      <c r="P7" s="155"/>
      <c r="Q7" s="170">
        <f>[1]DADOS!G8</f>
        <v>0</v>
      </c>
      <c r="R7" s="171"/>
      <c r="T7" s="224" t="s">
        <v>48</v>
      </c>
      <c r="U7" s="225"/>
      <c r="V7" s="226"/>
      <c r="W7" s="224" t="s">
        <v>49</v>
      </c>
      <c r="X7" s="226"/>
      <c r="Y7" s="224" t="s">
        <v>50</v>
      </c>
      <c r="Z7" s="226"/>
      <c r="AA7" s="227" t="s">
        <v>51</v>
      </c>
      <c r="AB7" s="227"/>
      <c r="AC7" s="60"/>
      <c r="AD7" s="60"/>
      <c r="AE7" s="60"/>
      <c r="AF7" s="60"/>
      <c r="AG7" s="60"/>
    </row>
    <row r="8" spans="2:33">
      <c r="B8" s="164" t="str">
        <f>[1]DADOS!$E$9</f>
        <v>VALIDADE</v>
      </c>
      <c r="C8" s="164"/>
      <c r="D8" s="172">
        <f>[1]DADOS!F13</f>
        <v>0</v>
      </c>
      <c r="E8" s="166"/>
      <c r="F8" s="167"/>
      <c r="G8" s="168" t="str">
        <f>[2]DADOS!$G$11</f>
        <v>SISTEMA:</v>
      </c>
      <c r="H8" s="169"/>
      <c r="I8" s="152" t="str">
        <f>[2]DADOS!$I$11</f>
        <v>SYSMEX</v>
      </c>
      <c r="J8" s="153"/>
      <c r="K8" s="168" t="str">
        <f>[2]DADOS!$J$11</f>
        <v>REAGENTE:</v>
      </c>
      <c r="L8" s="169"/>
      <c r="M8" s="152" t="str">
        <f>[2]DADOS!$L$11</f>
        <v>SYSMEX</v>
      </c>
      <c r="N8" s="153"/>
      <c r="O8" s="154" t="str">
        <f>[2]DADOS!$M$11</f>
        <v>ANO:</v>
      </c>
      <c r="P8" s="155"/>
      <c r="Q8" s="156">
        <f>[1]DADOS!J8</f>
        <v>0</v>
      </c>
      <c r="R8" s="157"/>
      <c r="T8" s="63" t="s">
        <v>52</v>
      </c>
      <c r="U8" s="62" t="s">
        <v>53</v>
      </c>
      <c r="V8" s="64" t="s">
        <v>54</v>
      </c>
      <c r="W8" s="207" t="s">
        <v>54</v>
      </c>
      <c r="X8" s="208"/>
      <c r="Y8" s="207" t="s">
        <v>55</v>
      </c>
      <c r="Z8" s="208"/>
      <c r="AA8" s="65" t="s">
        <v>56</v>
      </c>
      <c r="AB8" s="59">
        <v>2022</v>
      </c>
      <c r="AC8" s="60"/>
      <c r="AD8" s="60"/>
      <c r="AE8" s="61"/>
      <c r="AF8" s="61"/>
      <c r="AG8" s="61"/>
    </row>
    <row r="9" spans="2:33">
      <c r="B9" s="228" t="s">
        <v>30</v>
      </c>
      <c r="C9" s="229"/>
      <c r="D9" s="38" t="str">
        <f>([1]DADOS!$A$16)</f>
        <v>LEUC</v>
      </c>
      <c r="E9" s="38" t="str">
        <f>([1]DADOS!$A$17)</f>
        <v>HEM</v>
      </c>
      <c r="F9" s="38" t="str">
        <f>([1]DADOS!$A$18)</f>
        <v>HB</v>
      </c>
      <c r="G9" s="38" t="str">
        <f>([1]DADOS!$A$19)</f>
        <v>HT</v>
      </c>
      <c r="H9" s="39" t="str">
        <f>([1]DADOS!$A$20)</f>
        <v>VCM</v>
      </c>
      <c r="I9" s="39" t="str">
        <f>([1]DADOS!$A$21)</f>
        <v>HCM</v>
      </c>
      <c r="J9" s="39" t="str">
        <f>([1]DADOS!$A$22)</f>
        <v>CHCM</v>
      </c>
      <c r="K9" s="38" t="str">
        <f>([1]DADOS!$A$23)</f>
        <v>PLAQ</v>
      </c>
      <c r="L9" s="39" t="s">
        <v>31</v>
      </c>
      <c r="M9" s="39" t="str">
        <f>([1]DADOS!$A$25)</f>
        <v>MPV</v>
      </c>
      <c r="N9" s="38" t="str">
        <f>([1]DADOS!$A$26)</f>
        <v>NEUT#</v>
      </c>
      <c r="O9" s="38" t="str">
        <f>([1]DADOS!$A$27)</f>
        <v>LINFO#</v>
      </c>
      <c r="P9" s="38" t="str">
        <f>([1]DADOS!$A$28)</f>
        <v>MONO#</v>
      </c>
      <c r="Q9" s="38" t="str">
        <f>([1]DADOS!$A$29)</f>
        <v>EOSIN#</v>
      </c>
      <c r="R9" s="38" t="str">
        <f>([1]DADOS!$A$30)</f>
        <v>BASO#</v>
      </c>
      <c r="T9" s="209" t="s">
        <v>57</v>
      </c>
      <c r="U9" s="210"/>
      <c r="V9" s="210"/>
      <c r="W9" s="66" t="s">
        <v>58</v>
      </c>
      <c r="X9" s="66" t="s">
        <v>59</v>
      </c>
      <c r="Y9" s="58" t="s">
        <v>18</v>
      </c>
      <c r="Z9" s="58" t="s">
        <v>19</v>
      </c>
      <c r="AA9" s="58" t="s">
        <v>60</v>
      </c>
      <c r="AB9" s="67" t="s">
        <v>61</v>
      </c>
      <c r="AC9" s="68" t="s">
        <v>35</v>
      </c>
      <c r="AD9" s="69" t="s">
        <v>62</v>
      </c>
      <c r="AE9" s="69" t="s">
        <v>63</v>
      </c>
      <c r="AF9" s="68" t="s">
        <v>36</v>
      </c>
      <c r="AG9" s="67" t="s">
        <v>64</v>
      </c>
    </row>
    <row r="10" spans="2:33">
      <c r="B10" s="228" t="s">
        <v>32</v>
      </c>
      <c r="C10" s="229"/>
      <c r="D10" s="40">
        <f>IF($C6="BAIXO",[1]DADOS!$D$16,IF($C6="NORMAL",[1]DADOS!$H$16,IF($C6="ALTO",[1]DADOS!$L$16,0)))</f>
        <v>0</v>
      </c>
      <c r="E10" s="40">
        <f>IF($C6="BAIXO",[1]DADOS!$D$17,IF($C6="NORMAL",[1]DADOS!$H$17,IF($C6="ALTO",[1]DADOS!$L$17,0)))</f>
        <v>0</v>
      </c>
      <c r="F10" s="40">
        <f>IF($C6="BAIXO",[1]DADOS!$D$18,IF($C6="NORMAL",[1]DADOS!$H$18,IF($C6="ALTO",[1]DADOS!$L$18,0)))</f>
        <v>0</v>
      </c>
      <c r="G10" s="40">
        <f>IF($C6="BAIXO",[1]DADOS!$D$19,IF($C6="NORMAL",[1]DADOS!$H$19,IF($C6="ALTO",[1]DADOS!$L$19,0)))</f>
        <v>0</v>
      </c>
      <c r="H10" s="40">
        <f>IF($C6="BAIXO",[1]DADOS!$D$20,IF($C6="NORMAL",[1]DADOS!$H$20,IF($C6="ALTO",[1]DADOS!$L$20,0)))</f>
        <v>0</v>
      </c>
      <c r="I10" s="40">
        <f>IF($C6="BAIXO",[1]DADOS!$D$21,IF($C6="NORMAL",[1]DADOS!$H$21,IF($C6="ALTO",[1]DADOS!$L$21,0)))</f>
        <v>0</v>
      </c>
      <c r="J10" s="40">
        <f>IF($C6="BAIXO",[1]DADOS!$D$22,IF($C6="NORMAL",[1]DADOS!$H$22,IF($C6="ALTO",[1]DADOS!$L$22,0)))</f>
        <v>0</v>
      </c>
      <c r="K10" s="40">
        <f>IF($C6="BAIXO",[1]DADOS!$D$23,IF($C6="NORMAL",[1]DADOS!$H$23,IF($C6="ALTO",[1]DADOS!$L$23,0)))</f>
        <v>0</v>
      </c>
      <c r="L10" s="40">
        <f>IF($C6="BAIXO",[1]DADOS!$D$24,IF($C6="NORMAL",[1]DADOS!$H$24,IF($C6="ALTO",[1]DADOS!$L$24,0)))</f>
        <v>0</v>
      </c>
      <c r="M10" s="40">
        <f>IF($C6="BAIXO",[1]DADOS!$D$25,IF($C6="NORMAL",[1]DADOS!$H$25,IF($C6="ALTO",[1]DADOS!$L$25,0)))</f>
        <v>0</v>
      </c>
      <c r="N10" s="40">
        <f>IF($C6="BAIXO",[1]DADOS!$D$26,IF($C6="NORMAL",[1]DADOS!$H$26,IF($C6="ALTO",[1]DADOS!$L$26,0)))</f>
        <v>0</v>
      </c>
      <c r="O10" s="40">
        <f>IF($C6="BAIXO",[1]DADOS!$D$27,IF($C6="NORMAL",[1]DADOS!$H$27,IF($C6="ALTO",[1]DADOS!$L$27,0)))</f>
        <v>0</v>
      </c>
      <c r="P10" s="40">
        <f>IF($C6="BAIXO",[1]DADOS!$D$28,IF($C6="NORMAL",[1]DADOS!$H$28,IF($C6="ALTO",[1]DADOS!$L$28,0)))</f>
        <v>0</v>
      </c>
      <c r="Q10" s="40">
        <f>IF($C6="BAIXO",[1]DADOS!$D$29,IF($C6="NORMAL",[1]DADOS!$H$29,IF($C6="ALTO",[1]DADOS!$L$29,0)))</f>
        <v>0</v>
      </c>
      <c r="R10" s="40">
        <f>IF($C6="BAIXO",[1]DADOS!$D$30,IF($C6="NORMAL",[1]DADOS!$H$30,IF($C6="ALTO",[1]DADOS!$L$30,0)))</f>
        <v>0</v>
      </c>
      <c r="T10" s="70" t="s">
        <v>65</v>
      </c>
      <c r="U10" s="211" t="s">
        <v>66</v>
      </c>
      <c r="V10" s="212"/>
      <c r="W10" s="71">
        <v>22871101</v>
      </c>
      <c r="X10" s="72">
        <v>44927</v>
      </c>
      <c r="Y10" s="73">
        <v>2.9375</v>
      </c>
      <c r="Z10" s="74">
        <v>6.7740312960599694E-2</v>
      </c>
      <c r="AA10" s="75">
        <v>2.3060532071693514</v>
      </c>
      <c r="AB10" s="76">
        <v>2.7342790611182011</v>
      </c>
      <c r="AC10" s="77">
        <v>2.8020193740788004</v>
      </c>
      <c r="AD10" s="78">
        <v>2.8697596870394002</v>
      </c>
      <c r="AE10" s="78">
        <v>3.0052403129605998</v>
      </c>
      <c r="AF10" s="77">
        <v>3.0729806259211996</v>
      </c>
      <c r="AG10" s="76">
        <v>3.1407209388817989</v>
      </c>
    </row>
    <row r="11" spans="2:33">
      <c r="B11" s="228" t="s">
        <v>33</v>
      </c>
      <c r="C11" s="229"/>
      <c r="D11" s="40">
        <f>IF($C6="BAIXO",[1]DADOS!$E$16,IF($C6="NORMAL",[1]DADOS!$I$16,IF($C6="ALTO",[1]DADOS!$M$16,0)))</f>
        <v>0</v>
      </c>
      <c r="E11" s="40">
        <f>IF($C6="BAIXO",[1]DADOS!$E$17,IF($C6="NORMAL",[1]DADOS!$I$17,IF($C6="ALTO",[1]DADOS!$M$17,0)))</f>
        <v>0</v>
      </c>
      <c r="F11" s="40">
        <f>IF($C6="BAIXO",[1]DADOS!$E$18,IF($C6="NORMAL",[1]DADOS!$I$18,IF($C6="ALTO",[1]DADOS!$M$18,0)))</f>
        <v>0</v>
      </c>
      <c r="G11" s="40">
        <f>IF($C6="BAIXO",[1]DADOS!$E$19,IF($C6="NORMAL",[1]DADOS!$I$19,IF($C6="ALTO",[1]DADOS!$M$19,0)))</f>
        <v>0</v>
      </c>
      <c r="H11" s="40">
        <f>IF($C6="BAIXO",[1]DADOS!$E$20,IF($C6="NORMAL",[1]DADOS!$I$20,IF($C6="ALTO",[1]DADOS!$M$20,0)))</f>
        <v>0</v>
      </c>
      <c r="I11" s="40">
        <f>IF($C6="BAIXO",[1]DADOS!$E$21,IF($C6="NORMAL",[1]DADOS!$I$21,IF($C6="ALTO",[1]DADOS!$M$21,0)))</f>
        <v>0</v>
      </c>
      <c r="J11" s="40">
        <f>IF($C6="BAIXO",[1]DADOS!$E$22,IF($C6="NORMAL",[1]DADOS!$I$22,IF($C6="ALTO",[1]DADOS!$M$22,0)))</f>
        <v>0</v>
      </c>
      <c r="K11" s="40">
        <f>IF($C6="BAIXO",[1]DADOS!$E$23,IF($C6="NORMAL",[1]DADOS!$I$23,IF($C6="ALTO",[1]DADOS!$M$23,0)))</f>
        <v>0</v>
      </c>
      <c r="L11" s="40">
        <f>IF($C6="BAIXO",[1]DADOS!$E$24,IF($C6="NORMAL",[1]DADOS!$I$24,IF($C6="ALTO",[1]DADOS!$M$24,0)))</f>
        <v>0</v>
      </c>
      <c r="M11" s="40">
        <f>IF($C6="BAIXO",[1]DADOS!$E$25,IF($C6="NORMAL",[1]DADOS!$I$25,IF($C6="ALTO",[1]DADOS!$M$25,0)))</f>
        <v>0</v>
      </c>
      <c r="N11" s="40">
        <f>IF($C6="BAIXO",[1]DADOS!$E$26,IF($C6="NORMAL",[1]DADOS!$I$26,IF($C6="ALTO",[1]DADOS!$M$26,0)))</f>
        <v>0</v>
      </c>
      <c r="O11" s="40">
        <f>IF($C6="BAIXO",[1]DADOS!$E$27,IF($C6="NORMAL",[1]DADOS!$I$27,IF($C6="ALTO",[1]DADOS!$M$27,0)))</f>
        <v>0</v>
      </c>
      <c r="P11" s="40">
        <f>IF($C6="BAIXO",[1]DADOS!$E$28,IF($C6="NORMAL",[1]DADOS!$I$28,IF($C6="ALTO",[1]DADOS!$M$28,0)))</f>
        <v>0</v>
      </c>
      <c r="Q11" s="40">
        <f>IF($C6="BAIXO",[1]DADOS!$E$29,IF($C6="NORMAL",[1]DADOS!$I$29,IF($C6="ALTO",[1]DADOS!$M$29,0)))</f>
        <v>0</v>
      </c>
      <c r="R11" s="40">
        <f>IF($C6="BAIXO",[1]DADOS!$E$30,IF($C6="NORMAL",[1]DADOS!$I$30,IF($C6="ALTO",[1]DADOS!$M$30,0)))</f>
        <v>0</v>
      </c>
      <c r="T11" s="79" t="s">
        <v>67</v>
      </c>
      <c r="U11" s="213" t="s">
        <v>68</v>
      </c>
      <c r="V11" s="214"/>
      <c r="W11" s="80">
        <v>22871102</v>
      </c>
      <c r="X11" s="81">
        <v>44927</v>
      </c>
      <c r="Y11" s="82">
        <v>6.9420000000000002</v>
      </c>
      <c r="Z11" s="83">
        <v>0.10509995242624995</v>
      </c>
      <c r="AA11" s="84">
        <v>1.513972233164073</v>
      </c>
      <c r="AB11" s="85">
        <v>6.6267001427212504</v>
      </c>
      <c r="AC11" s="86">
        <v>6.7318000951475003</v>
      </c>
      <c r="AD11" s="87">
        <v>6.8369000475737502</v>
      </c>
      <c r="AE11" s="87">
        <v>7.0470999524262501</v>
      </c>
      <c r="AF11" s="86">
        <v>7.1521999048525</v>
      </c>
      <c r="AG11" s="85">
        <v>7.2572998572787499</v>
      </c>
    </row>
    <row r="12" spans="2:33">
      <c r="B12" s="189" t="s">
        <v>34</v>
      </c>
      <c r="C12" s="189"/>
      <c r="D12" s="40">
        <f>IF($C6="BAIXO",[1]DADOS!$F$16,IF($C6="NORMAL",[1]DADOS!$J$16,IF($C6="ALTO",[1]DADOS!$N$16,0)))</f>
        <v>0</v>
      </c>
      <c r="E12" s="40">
        <f>IF($C6="BAIXO",[1]DADOS!$F$17,IF($C6="NORMAL",[1]DADOS!$J$17,IF($C6="ALTO",[1]DADOS!$N$17,0)))</f>
        <v>0</v>
      </c>
      <c r="F12" s="40">
        <f>IF($C6="BAIXO",[1]DADOS!$F$18,IF($C6="NORMAL",[1]DADOS!$J$18,IF($C6="ALTO",[1]DADOS!$N$18,0)))</f>
        <v>0</v>
      </c>
      <c r="G12" s="40">
        <f>IF($C6="BAIXO",[1]DADOS!$F$19,IF($C6="NORMAL",[1]DADOS!$J$19,IF($C6="ALTO",[1]DADOS!$N$19,0)))</f>
        <v>0</v>
      </c>
      <c r="H12" s="40">
        <f>IF($C6="BAIXO",[1]DADOS!$F$20,IF($C6="NORMAL",[1]DADOS!$J$20,IF($C6="ALTO",[1]DADOS!$N$20,0)))</f>
        <v>0</v>
      </c>
      <c r="I12" s="40">
        <f>IF($C6="BAIXO",[1]DADOS!$F$21,IF($C6="NORMAL",[1]DADOS!$J$21,IF($C6="ALTO",[1]DADOS!$N$21,0)))</f>
        <v>0</v>
      </c>
      <c r="J12" s="40">
        <f>IF($C6="BAIXO",[1]DADOS!$F$22,IF($C6="NORMAL",[1]DADOS!$J$22,IF($C6="ALTO",[1]DADOS!$N$22,0)))</f>
        <v>0</v>
      </c>
      <c r="K12" s="40">
        <f>IF($C6="BAIXO",[1]DADOS!$F$23,IF($C6="NORMAL",[1]DADOS!$J$23,IF($C6="ALTO",[1]DADOS!$N$23,0)))</f>
        <v>0</v>
      </c>
      <c r="L12" s="40">
        <f>IF($C6="BAIXO",[1]DADOS!$F$24,IF($C6="NORMAL",[1]DADOS!$J$238,IF($C6="ALTO",[1]DADOS!$N$24,0)))</f>
        <v>0</v>
      </c>
      <c r="M12" s="40">
        <f>IF($C6="BAIXO",[1]DADOS!$F$25,IF($C6="NORMAL",[1]DADOS!$J$25,IF($C6="ALTO",[1]DADOS!$N$25,0)))</f>
        <v>0</v>
      </c>
      <c r="N12" s="40">
        <f>IF($C6="BAIXO",[1]DADOS!$F$26,IF($C6="NORMAL",[1]DADOS!$J$26,IF($C6="ALTO",[1]DADOS!$N$26,0)))</f>
        <v>0</v>
      </c>
      <c r="O12" s="40">
        <f>IF($C6="BAIXO",[1]DADOS!$F$27,IF($C6="NORMAL",[1]DADOS!$J$27,IF($C6="ALTO",[1]DADOS!$N$27,0)))</f>
        <v>0</v>
      </c>
      <c r="P12" s="40">
        <f>IF($C6="BAIXO",[1]DADOS!$F$28,IF($C6="NORMAL",[1]DADOS!$J$28,IF($C6="ALTO",[1]DADOS!$N$28,0)))</f>
        <v>0</v>
      </c>
      <c r="Q12" s="40">
        <f>IF($C6="BAIXO",[1]DADOS!$F$29,IF($C6="NORMAL",[1]DADOS!$J$29,IF($C6="ALTO",[1]DADOS!$N$29,0)))</f>
        <v>0</v>
      </c>
      <c r="R12" s="40">
        <f>IF($C6="BAIXO",[1]DADOS!$F$30,IF($C6="NORMAL",[1]DADOS!$J$30,IF($C6="ALTO",[1]DADOS!$N$30,0)))</f>
        <v>0</v>
      </c>
      <c r="T12" s="88" t="s">
        <v>69</v>
      </c>
      <c r="U12" s="215" t="s">
        <v>70</v>
      </c>
      <c r="V12" s="216"/>
      <c r="W12" s="89">
        <v>22871103</v>
      </c>
      <c r="X12" s="90">
        <v>44927</v>
      </c>
      <c r="Y12" s="91">
        <v>16.974499999999999</v>
      </c>
      <c r="Z12" s="92">
        <v>0.14837368365043754</v>
      </c>
      <c r="AA12" s="93">
        <v>0.87409752069538171</v>
      </c>
      <c r="AB12" s="94">
        <v>16.529378949048688</v>
      </c>
      <c r="AC12" s="95">
        <v>16.677752632699125</v>
      </c>
      <c r="AD12" s="96">
        <v>16.826126316349562</v>
      </c>
      <c r="AE12" s="96">
        <v>17.122873683650436</v>
      </c>
      <c r="AF12" s="95">
        <v>17.271247367300873</v>
      </c>
      <c r="AG12" s="94">
        <v>17.41962105095131</v>
      </c>
    </row>
    <row r="13" spans="2:33">
      <c r="B13" s="228" t="s">
        <v>35</v>
      </c>
      <c r="C13" s="229"/>
      <c r="D13" s="40">
        <f>IF($C6="BAIXO",[1]LEUC!$J$6,IF($C6="NORMAL",[1]LEUC!$J$7,IF($C6="ALTO",[1]LEUC!$J$8,0)))</f>
        <v>0</v>
      </c>
      <c r="E13" s="40">
        <f>IF($C6="BAIXO",[1]HEM!$J$6,IF($C6="NORMAL",[1]HEM!$J$7,IF($C6="ALTO",[1]HEM!$J$8,0)))</f>
        <v>0</v>
      </c>
      <c r="F13" s="40">
        <f>IF($C6="BAIXO",[1]HB!$J$6,IF($C6="NORMAL",[1]HB!$J$7,IF($C6="ALTO",[1]HB!$J$8,0)))</f>
        <v>0</v>
      </c>
      <c r="G13" s="40">
        <f>IF($C6="BAIXO",[1]HT!$J$6,IF($C6="NORMAL",[1]HT!$J$7,IF($C6="ALTO",[1]HT!$J$8,0)))</f>
        <v>0</v>
      </c>
      <c r="H13" s="40">
        <f>IF($C6="BAIXO",[1]VCM!$J$6,IF($C6="NORMAL",[1]VCM!$J$7,IF($C6="ALTO",[1]VCM!$J$8,0)))</f>
        <v>0</v>
      </c>
      <c r="I13" s="40">
        <f>IF($C6="BAIXO",[1]HCM!$J$6,IF($C6="NORMAL",[1]HCM!$J$7,IF($C6="ALTO",[1]HCM!$J$8,0)))</f>
        <v>0</v>
      </c>
      <c r="J13" s="40">
        <f>IF($C6="BAIXO",[1]CHCM!$J$6,IF($C6="NORMAL",[1]CHCM!$J$7,IF($C6="ALTO",[1]CHCM!$J$8,0)))</f>
        <v>0</v>
      </c>
      <c r="K13" s="40">
        <f>IF($C6="BAIXO",[1]PLAQ!$J$6,IF($C6="NORMAL",[1]PLAQ!$J$7,IF($C6="ALTO",[1]PLAQ!$J$8,0)))</f>
        <v>0</v>
      </c>
      <c r="L13" s="40">
        <f>IF($C6="BAIXO",'[1]RDW%'!$J$6,IF($C6="NORMAL",'[1]RDW%'!$J$7,IF($C6="ALTO",'[1]RDW%'!$J$8,0)))</f>
        <v>0</v>
      </c>
      <c r="M13" s="40">
        <f>IF($C6="BAIXO",[1]MPV!$J$6,IF($C6="NORMAL",[1]MPV!$J$7,IF($C6="ALTO",[1]MPV!$J$8,0)))</f>
        <v>0</v>
      </c>
      <c r="N13" s="40">
        <f>IF($C6="BAIXO",[1]NEUT!$J$6,IF($C6="NORMAL",[1]NEUT!$J$7,IF($C6="ALTO",[1]NEUT!$J$8,0)))</f>
        <v>0</v>
      </c>
      <c r="O13" s="40">
        <f>IF($C6="BAIXO",[1]LINFO!$J$6,IF($C6="NORMAL",[1]LINFO!$J$7,IF($C6="ALTO",[1]LINFO!$J$8,0)))</f>
        <v>0</v>
      </c>
      <c r="P13" s="40">
        <f>IF($C6="BAIXO",[1]MONO!$J$6,IF($C6="NORMAL",[1]MONO!$J$7,IF($C6="ALTO",[1]MONO!$J$8,0)))</f>
        <v>0</v>
      </c>
      <c r="Q13" s="40">
        <f>IF($C6="BAIXO",[1]EOSIN!$J$6,IF($C6="NORMAL",[1]EOSIN!$J$7,IF($C6="ALTO",[1]EOSIN!$J$8,0)))</f>
        <v>0</v>
      </c>
      <c r="R13" s="40">
        <f>IF($C6="BAIXO",[1]BASO!$J$6,IF($C6="NORMAL",[1]BASO!$J$7,IF($C6="ALTO",[1]BASO!$J$8,0)))</f>
        <v>0</v>
      </c>
      <c r="T13" s="97" t="s">
        <v>38</v>
      </c>
      <c r="U13" s="58" t="s">
        <v>39</v>
      </c>
      <c r="V13" s="98" t="s">
        <v>65</v>
      </c>
      <c r="W13" s="79" t="s">
        <v>67</v>
      </c>
      <c r="X13" s="88" t="s">
        <v>69</v>
      </c>
      <c r="Y13" s="99">
        <v>2.9375</v>
      </c>
      <c r="Z13" s="99">
        <v>2.7342790611182011</v>
      </c>
      <c r="AA13" s="99">
        <v>2.8020193740788004</v>
      </c>
      <c r="AB13" s="99">
        <v>2.8697596870394002</v>
      </c>
      <c r="AC13" s="99">
        <v>3.0052403129605998</v>
      </c>
      <c r="AD13" s="99">
        <v>3.0729806259211996</v>
      </c>
      <c r="AE13" s="99">
        <v>3.1407209388817989</v>
      </c>
      <c r="AF13" s="99">
        <v>6.9420000000000002</v>
      </c>
      <c r="AG13" s="99">
        <v>6.6267001427212504</v>
      </c>
    </row>
    <row r="14" spans="2:33">
      <c r="B14" s="228" t="s">
        <v>36</v>
      </c>
      <c r="C14" s="229"/>
      <c r="D14" s="40">
        <f>IF($C6="BAIXO",[1]LEUC!$M$6,IF($C6="NORMAL",[1]LEUC!$M$7,IF($C6="ALTO",[1]LEUC!$M$8,0)))</f>
        <v>0</v>
      </c>
      <c r="E14" s="40">
        <f>IF($C6="BAIXO",[1]HEM!$M$6,IF($C6="NORMAL",[1]HEM!$M$7,IF($C6="ALTO",[1]HEM!$M$8,0)))</f>
        <v>0</v>
      </c>
      <c r="F14" s="40">
        <f>IF($C6="BAIXO",[1]HB!$M$6,IF($C6="NORMAL",[1]HB!$M$7,IF($C6="ALTO",[1]HB!$M$8,0)))</f>
        <v>0</v>
      </c>
      <c r="G14" s="40">
        <f>IF($C6="BAIXO",[1]HT!$M$6,IF($C6="NORMAL",[1]HT!$M$7,IF($C6="ALTO",[1]HT!$M$8,0)))</f>
        <v>0</v>
      </c>
      <c r="H14" s="40">
        <f>IF($C6="BAIXO",[1]VCM!$M$6,IF($C6="NORMAL",[1]VCM!$M$7,IF($C6="ALTO",[1]VCM!$M$8,0)))</f>
        <v>0</v>
      </c>
      <c r="I14" s="40">
        <f>IF($C6="BAIXO",[1]HCM!$M$6,IF($C6="NORMAL",[1]HCM!$M$7,IF($C6="ALTO",[1]HCM!$M$8,0)))</f>
        <v>0</v>
      </c>
      <c r="J14" s="40">
        <f>IF($C6="BAIXO",[1]CHCM!$M$6,IF($C6="NORMAL",[1]CHCM!$M$7,IF($C6="ALTO",[1]CHCM!$M$8,0)))</f>
        <v>0</v>
      </c>
      <c r="K14" s="40">
        <f>IF($C6="BAIXO",[1]PLAQ!$M$6,IF($C6="NORMAL",[1]PLAQ!$M$7,IF($C6="ALTO",[1]PLAQ!$M$8,0)))</f>
        <v>0</v>
      </c>
      <c r="L14" s="40">
        <f>IF($C6="BAIXO",'[1]RDW%'!$M$6,IF($C6="NORMAL",'[1]RDW%'!$M$7,IF($C6="ALTO",'[1]RDW%'!$M$8,0)))</f>
        <v>0</v>
      </c>
      <c r="M14" s="40">
        <f>IF($C6="BAIXO",[1]MPV!$M$6,IF($C6="NORMAL",[1]MPV!$M$7,IF($C6="ALTO",[1]MPV!$M$8,0)))</f>
        <v>0</v>
      </c>
      <c r="N14" s="40">
        <f>IF($C6="BAIXO",[1]NEUT!$M$6,IF($C6="NORMAL",[1]NEUT!$M$7,IF($C6="ALTO",[1]NEUT!$M$8,0)))</f>
        <v>0</v>
      </c>
      <c r="O14" s="40">
        <f>IF($C6="BAIXO",[1]LINFO!$M$6,IF($C6="NORMAL",[1]LINFO!$M$7,IF($C6="ALTO",[1]LINFO!$M$8,0)))</f>
        <v>0</v>
      </c>
      <c r="P14" s="40">
        <f>IF($C6="BAIXO",[1]MONO!$M$6,IF($C6="NORMAL",[1]MONO!$M$7,IF($C6="ALTO",[1]MONO!$M$8,0)))</f>
        <v>0</v>
      </c>
      <c r="Q14" s="40">
        <f>IF($C6="BAIXO",[1]EOSIN!$M$6,IF($C6="NORMAL",[1]EOSIN!$M$7,IF($C6="ALTO",[1]EOSIN!$M$8,0)))</f>
        <v>0</v>
      </c>
      <c r="R14" s="40">
        <f>IF($C6="BAIXO",[1]BASO!$M$6,IF($C6="NORMAL",[1]BASO!$M$7,IF($C6="ALTO",[1]BASO!$M$8,0)))</f>
        <v>0</v>
      </c>
      <c r="T14" s="97">
        <v>1</v>
      </c>
      <c r="U14" s="100">
        <v>1</v>
      </c>
      <c r="V14" s="74">
        <v>2.86</v>
      </c>
      <c r="W14" s="83">
        <v>6.94</v>
      </c>
      <c r="X14" s="92">
        <v>16.96</v>
      </c>
      <c r="Y14" s="99">
        <v>2.9375</v>
      </c>
      <c r="Z14" s="99">
        <v>2.7342790611182011</v>
      </c>
      <c r="AA14" s="99">
        <v>2.8020193740788004</v>
      </c>
      <c r="AB14" s="99">
        <v>2.8697596870394002</v>
      </c>
      <c r="AC14" s="99">
        <v>3.0052403129605998</v>
      </c>
      <c r="AD14" s="99">
        <v>3.0729806259211996</v>
      </c>
      <c r="AE14" s="99">
        <v>3.1407209388817989</v>
      </c>
      <c r="AF14" s="99">
        <v>6.9420000000000002</v>
      </c>
      <c r="AG14" s="99">
        <v>6.6267001427212504</v>
      </c>
    </row>
    <row r="15" spans="2:33">
      <c r="B15" s="189" t="s">
        <v>37</v>
      </c>
      <c r="C15" s="189"/>
      <c r="D15" s="40">
        <f>IF($C6="BAIXO",[1]DADOS!$G$16,IF($C6="NORMAL",[1]DADOS!$K$16,IF($C6="ALTO",[1]DADOS!$O$16,0)))</f>
        <v>0</v>
      </c>
      <c r="E15" s="40">
        <f>IF($C6="BAIXO",[1]DADOS!$G$17,IF($C6="NORMAL",[1]DADOS!$K$17,IF($C6="ALTO",[1]DADOS!$O$17,0)))</f>
        <v>0</v>
      </c>
      <c r="F15" s="40">
        <f>IF($C6="BAIXO",[1]DADOS!$G$18,IF($C6="NORMAL",[1]DADOS!$K$18,IF($C6="ALTO",[1]DADOS!$O$18,0)))</f>
        <v>0</v>
      </c>
      <c r="G15" s="40">
        <f>IF($C6="BAIXO",[1]DADOS!$G$19,IF($C6="NORMAL",[1]DADOS!$K$19,IF($C6="ALTO",[1]DADOS!$O$19,0)))</f>
        <v>0</v>
      </c>
      <c r="H15" s="40">
        <f>IF($C6="BAIXO",[1]DADOS!$G$20,IF($C6="NORMAL",[1]DADOS!$K$20,IF($C6="ALTO",[1]DADOS!$O$20,0)))</f>
        <v>0</v>
      </c>
      <c r="I15" s="40">
        <f>IF($C6="BAIXO",[1]DADOS!$G$21,IF($C6="NORMAL",[1]DADOS!$K$21,IF($C6="ALTO",[1]DADOS!$O$21,0)))</f>
        <v>0</v>
      </c>
      <c r="J15" s="40">
        <f>IF($C6="BAIXO",[1]DADOS!$G$22,IF($C6="NORMAL",[1]DADOS!$K$22,IF($C6="ALTO",[1]DADOS!$O$22,0)))</f>
        <v>0</v>
      </c>
      <c r="K15" s="40">
        <f>IF($C6="BAIXO",[1]DADOS!$G$23,IF($C6="NORMAL",[1]DADOS!$K$23,IF($C6="ALTO",[1]DADOS!$O$23,0)))</f>
        <v>0</v>
      </c>
      <c r="L15" s="40">
        <f>IF($C6="BAIXO",[1]DADOS!$G$24,IF($C6="NORMAL",[1]DADOS!$K$24,IF($C6="ALTO",[1]DADOS!$O$24,0)))</f>
        <v>0</v>
      </c>
      <c r="M15" s="40">
        <f>IF($C6="BAIXO",[1]DADOS!$G$25,IF($C6="NORMAL",[1]DADOS!$K$25,IF($C6="ALTO",[1]DADOS!$O$25,0)))</f>
        <v>0</v>
      </c>
      <c r="N15" s="40">
        <f>IF($C6="BAIXO",[1]DADOS!$G$26,IF($C6="NORMAL",[1]DADOS!$K$26,IF($C6="ALTO",[1]DADOS!$O$26,0)))</f>
        <v>0</v>
      </c>
      <c r="O15" s="40">
        <f>IF($C6="BAIXO",[1]DADOS!$G$27,IF($C6="NORMAL",[1]DADOS!$K$27,IF($C6="ALTO",[1]DADOS!$O$27,0)))</f>
        <v>0</v>
      </c>
      <c r="P15" s="40">
        <f>IF($C6="BAIXO",[1]DADOS!$G$28,IF($C6="NORMAL",[1]DADOS!$K$28,IF($C6="ALTO",[1]DADOS!$O$28,0)))</f>
        <v>0</v>
      </c>
      <c r="Q15" s="40">
        <f>IF($C6="BAIXO",[1]DADOS!$G$29,IF($C6="NORMAL",[1]DADOS!$K$29,IF($C6="ALTO",[1]DADOS!$O$29,0)))</f>
        <v>0</v>
      </c>
      <c r="R15" s="40">
        <f>IF($C6="BAIXO",[1]DADOS!$G$30,IF($C6="NORMAL",[1]DADOS!$K$30,IF($C6="ALTO",[1]DADOS!$O$30,0)))</f>
        <v>0</v>
      </c>
      <c r="T15" s="97">
        <v>2</v>
      </c>
      <c r="U15" s="100">
        <v>2</v>
      </c>
      <c r="V15" s="74">
        <v>2.97</v>
      </c>
      <c r="W15" s="83">
        <v>6.98</v>
      </c>
      <c r="X15" s="92">
        <v>16.940000000000001</v>
      </c>
      <c r="Y15" s="99">
        <v>2.9375</v>
      </c>
      <c r="Z15" s="99">
        <v>2.7342790611182011</v>
      </c>
      <c r="AA15" s="99">
        <v>2.8020193740788004</v>
      </c>
      <c r="AB15" s="99">
        <v>2.8697596870394002</v>
      </c>
      <c r="AC15" s="99">
        <v>3.0052403129605998</v>
      </c>
      <c r="AD15" s="99">
        <v>3.0729806259211996</v>
      </c>
      <c r="AE15" s="99">
        <v>3.1407209388817989</v>
      </c>
      <c r="AF15" s="99">
        <v>6.9420000000000002</v>
      </c>
      <c r="AG15" s="99">
        <v>6.6267001427212504</v>
      </c>
    </row>
    <row r="16" spans="2:33">
      <c r="B16" s="39" t="s">
        <v>38</v>
      </c>
      <c r="C16" s="39" t="s">
        <v>39</v>
      </c>
      <c r="D16" s="228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6"/>
      <c r="R16" s="229"/>
      <c r="T16" s="97">
        <v>3</v>
      </c>
      <c r="U16" s="100">
        <v>5</v>
      </c>
      <c r="V16" s="74">
        <v>3</v>
      </c>
      <c r="W16" s="83">
        <v>6.96</v>
      </c>
      <c r="X16" s="92">
        <v>16.79</v>
      </c>
      <c r="Y16" s="99">
        <v>2.9375</v>
      </c>
      <c r="Z16" s="99">
        <v>2.7342790611182011</v>
      </c>
      <c r="AA16" s="99">
        <v>2.8020193740788004</v>
      </c>
      <c r="AB16" s="99">
        <v>2.8697596870394002</v>
      </c>
      <c r="AC16" s="99">
        <v>3.0052403129605998</v>
      </c>
      <c r="AD16" s="99">
        <v>3.0729806259211996</v>
      </c>
      <c r="AE16" s="99">
        <v>3.1407209388817989</v>
      </c>
      <c r="AF16" s="99">
        <v>6.9420000000000002</v>
      </c>
      <c r="AG16" s="99">
        <v>6.6267001427212504</v>
      </c>
    </row>
    <row r="17" spans="2:33">
      <c r="B17" s="39">
        <v>1</v>
      </c>
      <c r="C17" s="41">
        <v>1</v>
      </c>
      <c r="D17" s="42">
        <v>2.86</v>
      </c>
      <c r="E17" s="42">
        <v>2.59</v>
      </c>
      <c r="F17" s="42">
        <v>5.9</v>
      </c>
      <c r="G17" s="42">
        <v>18</v>
      </c>
      <c r="H17" s="42">
        <v>69.5</v>
      </c>
      <c r="I17" s="42">
        <v>22.8</v>
      </c>
      <c r="J17" s="42">
        <v>32.799999999999997</v>
      </c>
      <c r="K17" s="42">
        <v>86</v>
      </c>
      <c r="L17" s="42">
        <v>19.2</v>
      </c>
      <c r="M17" s="42">
        <v>8.6999999999999993</v>
      </c>
      <c r="N17" s="42">
        <v>1.1100000000000001</v>
      </c>
      <c r="O17" s="42">
        <v>1.04</v>
      </c>
      <c r="P17" s="42">
        <v>0.31</v>
      </c>
      <c r="Q17" s="42">
        <v>0.26</v>
      </c>
      <c r="R17" s="42">
        <v>0.14000000000000001</v>
      </c>
      <c r="T17" s="97">
        <v>4</v>
      </c>
      <c r="U17" s="100">
        <v>6</v>
      </c>
      <c r="V17" s="74">
        <v>2.89</v>
      </c>
      <c r="W17" s="83">
        <v>6.82</v>
      </c>
      <c r="X17" s="92">
        <v>17.28</v>
      </c>
      <c r="Y17" s="99">
        <v>2.9375</v>
      </c>
      <c r="Z17" s="99">
        <v>2.7342790611182011</v>
      </c>
      <c r="AA17" s="99">
        <v>2.8020193740788004</v>
      </c>
      <c r="AB17" s="99">
        <v>2.8697596870394002</v>
      </c>
      <c r="AC17" s="99">
        <v>3.0052403129605998</v>
      </c>
      <c r="AD17" s="99">
        <v>3.0729806259211996</v>
      </c>
      <c r="AE17" s="99">
        <v>3.1407209388817989</v>
      </c>
      <c r="AF17" s="99">
        <v>6.9420000000000002</v>
      </c>
      <c r="AG17" s="99">
        <v>6.6267001427212504</v>
      </c>
    </row>
    <row r="18" spans="2:33">
      <c r="B18" s="39">
        <v>2</v>
      </c>
      <c r="C18" s="41">
        <v>2</v>
      </c>
      <c r="D18" s="42">
        <v>2.97</v>
      </c>
      <c r="E18" s="42">
        <v>2.5499999999999998</v>
      </c>
      <c r="F18" s="42">
        <v>5.9</v>
      </c>
      <c r="G18" s="42">
        <v>17.8</v>
      </c>
      <c r="H18" s="42">
        <v>69.8</v>
      </c>
      <c r="I18" s="42">
        <v>23.1</v>
      </c>
      <c r="J18" s="42">
        <v>33.1</v>
      </c>
      <c r="K18" s="42">
        <v>85</v>
      </c>
      <c r="L18" s="42">
        <v>19.399999999999999</v>
      </c>
      <c r="M18" s="42">
        <v>8.6</v>
      </c>
      <c r="N18" s="42">
        <v>1.19</v>
      </c>
      <c r="O18" s="42">
        <v>1.03</v>
      </c>
      <c r="P18" s="42">
        <v>0.34</v>
      </c>
      <c r="Q18" s="42">
        <v>0.27</v>
      </c>
      <c r="R18" s="42">
        <v>0.14000000000000001</v>
      </c>
      <c r="T18" s="97">
        <v>5</v>
      </c>
      <c r="U18" s="100">
        <v>7</v>
      </c>
      <c r="V18" s="74">
        <v>2.97</v>
      </c>
      <c r="W18" s="83">
        <v>6.99</v>
      </c>
      <c r="X18" s="92">
        <v>16.850000000000001</v>
      </c>
      <c r="Y18" s="99">
        <v>2.9375</v>
      </c>
      <c r="Z18" s="99">
        <v>2.7342790611182011</v>
      </c>
      <c r="AA18" s="99">
        <v>2.8020193740788004</v>
      </c>
      <c r="AB18" s="99">
        <v>2.8697596870394002</v>
      </c>
      <c r="AC18" s="99">
        <v>3.0052403129605998</v>
      </c>
      <c r="AD18" s="99">
        <v>3.0729806259211996</v>
      </c>
      <c r="AE18" s="99">
        <v>3.1407209388817989</v>
      </c>
      <c r="AF18" s="99">
        <v>6.9420000000000002</v>
      </c>
      <c r="AG18" s="99">
        <v>6.6267001427212504</v>
      </c>
    </row>
    <row r="19" spans="2:33">
      <c r="B19" s="39">
        <v>3</v>
      </c>
      <c r="C19" s="41">
        <v>5</v>
      </c>
      <c r="D19" s="42">
        <v>3</v>
      </c>
      <c r="E19" s="42">
        <v>2.56</v>
      </c>
      <c r="F19" s="42">
        <v>6</v>
      </c>
      <c r="G19" s="42">
        <v>17.7</v>
      </c>
      <c r="H19" s="42">
        <v>69.099999999999994</v>
      </c>
      <c r="I19" s="42">
        <v>23.4</v>
      </c>
      <c r="J19" s="42">
        <v>33.9</v>
      </c>
      <c r="K19" s="42">
        <v>83</v>
      </c>
      <c r="L19" s="42">
        <v>19.2</v>
      </c>
      <c r="M19" s="42">
        <v>8.5</v>
      </c>
      <c r="N19" s="42">
        <v>1.18</v>
      </c>
      <c r="O19" s="42">
        <v>0.95</v>
      </c>
      <c r="P19" s="42">
        <v>0.43</v>
      </c>
      <c r="Q19" s="42">
        <v>0.28999999999999998</v>
      </c>
      <c r="R19" s="42">
        <v>0.15</v>
      </c>
      <c r="T19" s="97">
        <v>6</v>
      </c>
      <c r="U19" s="100">
        <v>8</v>
      </c>
      <c r="V19" s="74">
        <v>3.04</v>
      </c>
      <c r="W19" s="83">
        <v>6.83</v>
      </c>
      <c r="X19" s="92">
        <v>17.07</v>
      </c>
      <c r="Y19" s="99">
        <v>2.9375</v>
      </c>
      <c r="Z19" s="99">
        <v>2.7342790611182011</v>
      </c>
      <c r="AA19" s="99">
        <v>2.8020193740788004</v>
      </c>
      <c r="AB19" s="99">
        <v>2.8697596870394002</v>
      </c>
      <c r="AC19" s="99">
        <v>3.0052403129605998</v>
      </c>
      <c r="AD19" s="99">
        <v>3.0729806259211996</v>
      </c>
      <c r="AE19" s="99">
        <v>3.1407209388817989</v>
      </c>
      <c r="AF19" s="99">
        <v>6.9420000000000002</v>
      </c>
      <c r="AG19" s="99">
        <v>6.6267001427212504</v>
      </c>
    </row>
    <row r="20" spans="2:33">
      <c r="B20" s="39">
        <v>4</v>
      </c>
      <c r="C20" s="41">
        <v>6</v>
      </c>
      <c r="D20" s="42">
        <v>2.89</v>
      </c>
      <c r="E20" s="42">
        <v>2.56</v>
      </c>
      <c r="F20" s="42">
        <v>5.9</v>
      </c>
      <c r="G20" s="42">
        <v>17.8</v>
      </c>
      <c r="H20" s="42">
        <v>69.5</v>
      </c>
      <c r="I20" s="42">
        <v>23</v>
      </c>
      <c r="J20" s="42">
        <v>33.1</v>
      </c>
      <c r="K20" s="42">
        <v>92</v>
      </c>
      <c r="L20" s="42">
        <v>19.399999999999999</v>
      </c>
      <c r="M20" s="42">
        <v>8.1999999999999993</v>
      </c>
      <c r="N20" s="42">
        <v>1.17</v>
      </c>
      <c r="O20" s="42">
        <v>1.06</v>
      </c>
      <c r="P20" s="42">
        <v>0.25</v>
      </c>
      <c r="Q20" s="42">
        <v>0.27</v>
      </c>
      <c r="R20" s="42">
        <v>0.14000000000000001</v>
      </c>
      <c r="T20" s="97">
        <v>7</v>
      </c>
      <c r="U20" s="100">
        <v>9</v>
      </c>
      <c r="V20" s="74">
        <v>2.93</v>
      </c>
      <c r="W20" s="83">
        <v>6.85</v>
      </c>
      <c r="X20" s="92">
        <v>17.059999999999999</v>
      </c>
      <c r="Y20" s="99">
        <v>2.9375</v>
      </c>
      <c r="Z20" s="99">
        <v>2.7342790611182011</v>
      </c>
      <c r="AA20" s="99">
        <v>2.8020193740788004</v>
      </c>
      <c r="AB20" s="99">
        <v>2.8697596870394002</v>
      </c>
      <c r="AC20" s="99">
        <v>3.0052403129605998</v>
      </c>
      <c r="AD20" s="99">
        <v>3.0729806259211996</v>
      </c>
      <c r="AE20" s="99">
        <v>3.1407209388817989</v>
      </c>
      <c r="AF20" s="99">
        <v>6.9420000000000002</v>
      </c>
      <c r="AG20" s="99">
        <v>6.6267001427212504</v>
      </c>
    </row>
    <row r="21" spans="2:33">
      <c r="B21" s="39">
        <v>5</v>
      </c>
      <c r="C21" s="41">
        <v>7</v>
      </c>
      <c r="D21" s="42">
        <v>2.97</v>
      </c>
      <c r="E21" s="42">
        <v>2.54</v>
      </c>
      <c r="F21" s="42">
        <v>5.8</v>
      </c>
      <c r="G21" s="42">
        <v>17.600000000000001</v>
      </c>
      <c r="H21" s="42">
        <v>69.3</v>
      </c>
      <c r="I21" s="42">
        <v>22.8</v>
      </c>
      <c r="J21" s="42">
        <v>33</v>
      </c>
      <c r="K21" s="42">
        <v>91</v>
      </c>
      <c r="L21" s="42">
        <v>19.3</v>
      </c>
      <c r="M21" s="42">
        <v>8.5</v>
      </c>
      <c r="N21" s="42">
        <v>1.1599999999999999</v>
      </c>
      <c r="O21" s="42">
        <v>1</v>
      </c>
      <c r="P21" s="42">
        <v>0.36</v>
      </c>
      <c r="Q21" s="42">
        <v>0.3</v>
      </c>
      <c r="R21" s="42">
        <v>0.15</v>
      </c>
      <c r="T21" s="97">
        <v>8</v>
      </c>
      <c r="U21" s="100">
        <v>12</v>
      </c>
      <c r="V21" s="74">
        <v>2.88</v>
      </c>
      <c r="W21" s="83">
        <v>6.88</v>
      </c>
      <c r="X21" s="92">
        <v>16.71</v>
      </c>
      <c r="Y21" s="99">
        <v>2.9375</v>
      </c>
      <c r="Z21" s="99">
        <v>2.7342790611182011</v>
      </c>
      <c r="AA21" s="99">
        <v>2.8020193740788004</v>
      </c>
      <c r="AB21" s="99">
        <v>2.8697596870394002</v>
      </c>
      <c r="AC21" s="99">
        <v>3.0052403129605998</v>
      </c>
      <c r="AD21" s="99">
        <v>3.0729806259211996</v>
      </c>
      <c r="AE21" s="99">
        <v>3.1407209388817989</v>
      </c>
      <c r="AF21" s="99">
        <v>6.9420000000000002</v>
      </c>
      <c r="AG21" s="99">
        <v>6.6267001427212504</v>
      </c>
    </row>
    <row r="22" spans="2:33">
      <c r="B22" s="39">
        <v>6</v>
      </c>
      <c r="C22" s="41">
        <v>8</v>
      </c>
      <c r="D22" s="42">
        <v>3.04</v>
      </c>
      <c r="E22" s="42">
        <v>2.54</v>
      </c>
      <c r="F22" s="42">
        <v>5.8</v>
      </c>
      <c r="G22" s="42">
        <v>17.7</v>
      </c>
      <c r="H22" s="42">
        <v>69.7</v>
      </c>
      <c r="I22" s="42">
        <v>22.8</v>
      </c>
      <c r="J22" s="42">
        <v>32.799999999999997</v>
      </c>
      <c r="K22" s="42">
        <v>94</v>
      </c>
      <c r="L22" s="42">
        <v>19.600000000000001</v>
      </c>
      <c r="M22" s="42">
        <v>8.3000000000000007</v>
      </c>
      <c r="N22" s="42">
        <v>1.1299999999999999</v>
      </c>
      <c r="O22" s="42">
        <v>1.0900000000000001</v>
      </c>
      <c r="P22" s="42">
        <v>0.38</v>
      </c>
      <c r="Q22" s="42">
        <v>0.3</v>
      </c>
      <c r="R22" s="42">
        <v>0.14000000000000001</v>
      </c>
      <c r="T22" s="97">
        <v>9</v>
      </c>
      <c r="U22" s="100">
        <v>13</v>
      </c>
      <c r="V22" s="74">
        <v>2.98</v>
      </c>
      <c r="W22" s="83">
        <v>6.79</v>
      </c>
      <c r="X22" s="92">
        <v>16.8</v>
      </c>
      <c r="Y22" s="99">
        <v>2.9375</v>
      </c>
      <c r="Z22" s="99">
        <v>2.7342790611182011</v>
      </c>
      <c r="AA22" s="99">
        <v>2.8020193740788004</v>
      </c>
      <c r="AB22" s="99">
        <v>2.8697596870394002</v>
      </c>
      <c r="AC22" s="99">
        <v>3.0052403129605998</v>
      </c>
      <c r="AD22" s="99">
        <v>3.0729806259211996</v>
      </c>
      <c r="AE22" s="99">
        <v>3.1407209388817989</v>
      </c>
      <c r="AF22" s="99">
        <v>6.9420000000000002</v>
      </c>
      <c r="AG22" s="99">
        <v>6.6267001427212504</v>
      </c>
    </row>
    <row r="23" spans="2:33">
      <c r="B23" s="39">
        <v>7</v>
      </c>
      <c r="C23" s="41">
        <v>9</v>
      </c>
      <c r="D23" s="42">
        <v>2.93</v>
      </c>
      <c r="E23" s="42">
        <v>2.56</v>
      </c>
      <c r="F23" s="42">
        <v>5.9</v>
      </c>
      <c r="G23" s="42">
        <v>17.7</v>
      </c>
      <c r="H23" s="42">
        <v>69.099999999999994</v>
      </c>
      <c r="I23" s="42">
        <v>23</v>
      </c>
      <c r="J23" s="42">
        <v>33.299999999999997</v>
      </c>
      <c r="K23" s="42">
        <v>82</v>
      </c>
      <c r="L23" s="42">
        <v>19.2</v>
      </c>
      <c r="M23" s="42">
        <v>8.6</v>
      </c>
      <c r="N23" s="42">
        <v>1.1200000000000001</v>
      </c>
      <c r="O23" s="42">
        <v>1.07</v>
      </c>
      <c r="P23" s="42">
        <v>0.28000000000000003</v>
      </c>
      <c r="Q23" s="42">
        <v>0.31</v>
      </c>
      <c r="R23" s="42">
        <v>0.15</v>
      </c>
      <c r="T23" s="97">
        <v>10</v>
      </c>
      <c r="U23" s="100">
        <v>14</v>
      </c>
      <c r="V23" s="74">
        <v>2.76</v>
      </c>
      <c r="W23" s="83">
        <v>6.9</v>
      </c>
      <c r="X23" s="92">
        <v>16.95</v>
      </c>
      <c r="Y23" s="99">
        <v>2.9375</v>
      </c>
      <c r="Z23" s="99">
        <v>2.7342790611182011</v>
      </c>
      <c r="AA23" s="99">
        <v>2.8020193740788004</v>
      </c>
      <c r="AB23" s="99">
        <v>2.8697596870394002</v>
      </c>
      <c r="AC23" s="99">
        <v>3.0052403129605998</v>
      </c>
      <c r="AD23" s="99">
        <v>3.0729806259211996</v>
      </c>
      <c r="AE23" s="99">
        <v>3.1407209388817989</v>
      </c>
      <c r="AF23" s="99">
        <v>6.9420000000000002</v>
      </c>
      <c r="AG23" s="99">
        <v>6.6267001427212504</v>
      </c>
    </row>
    <row r="24" spans="2:33">
      <c r="B24" s="39">
        <v>8</v>
      </c>
      <c r="C24" s="41">
        <v>12</v>
      </c>
      <c r="D24" s="42">
        <v>2.88</v>
      </c>
      <c r="E24" s="42">
        <v>2.58</v>
      </c>
      <c r="F24" s="42">
        <v>5.9</v>
      </c>
      <c r="G24" s="42">
        <v>18</v>
      </c>
      <c r="H24" s="42">
        <v>69.8</v>
      </c>
      <c r="I24" s="42">
        <v>22.9</v>
      </c>
      <c r="J24" s="42">
        <v>32.799999999999997</v>
      </c>
      <c r="K24" s="42">
        <v>84</v>
      </c>
      <c r="L24" s="42">
        <v>19.3</v>
      </c>
      <c r="M24" s="42">
        <v>8.5</v>
      </c>
      <c r="N24" s="42">
        <v>1.0900000000000001</v>
      </c>
      <c r="O24" s="42">
        <v>0.98</v>
      </c>
      <c r="P24" s="42">
        <v>0.39</v>
      </c>
      <c r="Q24" s="42">
        <v>0.28000000000000003</v>
      </c>
      <c r="R24" s="42">
        <v>0.14000000000000001</v>
      </c>
      <c r="T24" s="97">
        <v>11</v>
      </c>
      <c r="U24" s="100">
        <v>15</v>
      </c>
      <c r="V24" s="74">
        <v>2.95</v>
      </c>
      <c r="W24" s="83">
        <v>6.81</v>
      </c>
      <c r="X24" s="92">
        <v>16.899999999999999</v>
      </c>
      <c r="Y24" s="99">
        <v>2.9375</v>
      </c>
      <c r="Z24" s="99">
        <v>2.7342790611182011</v>
      </c>
      <c r="AA24" s="99">
        <v>2.8020193740788004</v>
      </c>
      <c r="AB24" s="99">
        <v>2.8697596870394002</v>
      </c>
      <c r="AC24" s="99">
        <v>3.0052403129605998</v>
      </c>
      <c r="AD24" s="99">
        <v>3.0729806259211996</v>
      </c>
      <c r="AE24" s="99">
        <v>3.1407209388817989</v>
      </c>
      <c r="AF24" s="99">
        <v>6.9420000000000002</v>
      </c>
      <c r="AG24" s="99">
        <v>6.6267001427212504</v>
      </c>
    </row>
    <row r="25" spans="2:33">
      <c r="B25" s="39">
        <v>9</v>
      </c>
      <c r="C25" s="41">
        <v>13</v>
      </c>
      <c r="D25" s="42">
        <v>2.98</v>
      </c>
      <c r="E25" s="42">
        <v>2.57</v>
      </c>
      <c r="F25" s="42">
        <v>5.9</v>
      </c>
      <c r="G25" s="42">
        <v>17.8</v>
      </c>
      <c r="H25" s="42">
        <v>69.3</v>
      </c>
      <c r="I25" s="42">
        <v>23</v>
      </c>
      <c r="J25" s="42">
        <v>33.1</v>
      </c>
      <c r="K25" s="42">
        <v>84</v>
      </c>
      <c r="L25" s="42">
        <v>19.2</v>
      </c>
      <c r="M25" s="42">
        <v>8.1</v>
      </c>
      <c r="N25" s="42">
        <v>1.19</v>
      </c>
      <c r="O25" s="42">
        <v>1.03</v>
      </c>
      <c r="P25" s="42">
        <v>0.33</v>
      </c>
      <c r="Q25" s="42">
        <v>0.28999999999999998</v>
      </c>
      <c r="R25" s="42">
        <v>0.14000000000000001</v>
      </c>
      <c r="T25" s="97">
        <v>12</v>
      </c>
      <c r="U25" s="100">
        <v>16</v>
      </c>
      <c r="V25" s="74">
        <v>3.08</v>
      </c>
      <c r="W25" s="83">
        <v>6.78</v>
      </c>
      <c r="X25" s="92">
        <v>16.79</v>
      </c>
      <c r="Y25" s="99">
        <v>2.9375</v>
      </c>
      <c r="Z25" s="99">
        <v>2.7342790611182011</v>
      </c>
      <c r="AA25" s="99">
        <v>2.8020193740788004</v>
      </c>
      <c r="AB25" s="99">
        <v>2.8697596870394002</v>
      </c>
      <c r="AC25" s="99">
        <v>3.0052403129605998</v>
      </c>
      <c r="AD25" s="99">
        <v>3.0729806259211996</v>
      </c>
      <c r="AE25" s="99">
        <v>3.1407209388817989</v>
      </c>
      <c r="AF25" s="99">
        <v>6.9420000000000002</v>
      </c>
      <c r="AG25" s="99">
        <v>6.6267001427212504</v>
      </c>
    </row>
    <row r="26" spans="2:33">
      <c r="B26" s="39">
        <v>10</v>
      </c>
      <c r="C26" s="41">
        <v>14</v>
      </c>
      <c r="D26" s="42">
        <v>2.76</v>
      </c>
      <c r="E26" s="42">
        <v>2.58</v>
      </c>
      <c r="F26" s="42">
        <v>5.8</v>
      </c>
      <c r="G26" s="42">
        <v>18.100000000000001</v>
      </c>
      <c r="H26" s="42">
        <v>70.2</v>
      </c>
      <c r="I26" s="42">
        <v>22.5</v>
      </c>
      <c r="J26" s="42">
        <v>32</v>
      </c>
      <c r="K26" s="42">
        <v>88</v>
      </c>
      <c r="L26" s="42">
        <v>19.2</v>
      </c>
      <c r="M26" s="42">
        <v>8.4</v>
      </c>
      <c r="N26" s="42">
        <v>1.08</v>
      </c>
      <c r="O26" s="42">
        <v>1</v>
      </c>
      <c r="P26" s="42">
        <v>0.28000000000000003</v>
      </c>
      <c r="Q26" s="42">
        <v>0.26</v>
      </c>
      <c r="R26" s="42">
        <v>0.14000000000000001</v>
      </c>
      <c r="T26" s="97">
        <v>13</v>
      </c>
      <c r="U26" s="100">
        <v>19</v>
      </c>
      <c r="V26" s="74">
        <v>2.91</v>
      </c>
      <c r="W26" s="83">
        <v>7.08</v>
      </c>
      <c r="X26" s="92">
        <v>16.670000000000002</v>
      </c>
      <c r="Y26" s="99">
        <v>2.9375</v>
      </c>
      <c r="Z26" s="99">
        <v>2.7342790611182011</v>
      </c>
      <c r="AA26" s="99">
        <v>2.8020193740788004</v>
      </c>
      <c r="AB26" s="99">
        <v>2.8697596870394002</v>
      </c>
      <c r="AC26" s="99">
        <v>3.0052403129605998</v>
      </c>
      <c r="AD26" s="99">
        <v>3.0729806259211996</v>
      </c>
      <c r="AE26" s="99">
        <v>3.1407209388817989</v>
      </c>
      <c r="AF26" s="99">
        <v>6.9420000000000002</v>
      </c>
      <c r="AG26" s="99">
        <v>6.6267001427212504</v>
      </c>
    </row>
    <row r="27" spans="2:33">
      <c r="B27" s="39">
        <v>11</v>
      </c>
      <c r="C27" s="41">
        <v>15</v>
      </c>
      <c r="D27" s="42">
        <v>2.95</v>
      </c>
      <c r="E27" s="42">
        <v>2.56</v>
      </c>
      <c r="F27" s="42">
        <v>5.9</v>
      </c>
      <c r="G27" s="42">
        <v>17.899999999999999</v>
      </c>
      <c r="H27" s="42">
        <v>69.900000000000006</v>
      </c>
      <c r="I27" s="42">
        <v>23</v>
      </c>
      <c r="J27" s="42">
        <v>33</v>
      </c>
      <c r="K27" s="42">
        <v>92</v>
      </c>
      <c r="L27" s="42">
        <v>19.2</v>
      </c>
      <c r="M27" s="42">
        <v>8.3000000000000007</v>
      </c>
      <c r="N27" s="42">
        <v>1.1499999999999999</v>
      </c>
      <c r="O27" s="42">
        <v>1.08</v>
      </c>
      <c r="P27" s="42">
        <v>0.28999999999999998</v>
      </c>
      <c r="Q27" s="42">
        <v>0.28999999999999998</v>
      </c>
      <c r="R27" s="42">
        <v>0.14000000000000001</v>
      </c>
      <c r="T27" s="97">
        <v>14</v>
      </c>
      <c r="U27" s="100">
        <v>20</v>
      </c>
      <c r="V27" s="74">
        <v>2.83</v>
      </c>
      <c r="W27" s="83">
        <v>6.76</v>
      </c>
      <c r="X27" s="92">
        <v>16.739999999999998</v>
      </c>
      <c r="Y27" s="99">
        <v>2.9375</v>
      </c>
      <c r="Z27" s="99">
        <v>2.7342790611182011</v>
      </c>
      <c r="AA27" s="99">
        <v>2.8020193740788004</v>
      </c>
      <c r="AB27" s="99">
        <v>2.8697596870394002</v>
      </c>
      <c r="AC27" s="99">
        <v>3.0052403129605998</v>
      </c>
      <c r="AD27" s="99">
        <v>3.0729806259211996</v>
      </c>
      <c r="AE27" s="99">
        <v>3.1407209388817989</v>
      </c>
      <c r="AF27" s="99">
        <v>6.9420000000000002</v>
      </c>
      <c r="AG27" s="99">
        <v>6.6267001427212504</v>
      </c>
    </row>
    <row r="28" spans="2:33">
      <c r="B28" s="39">
        <v>12</v>
      </c>
      <c r="C28" s="41">
        <v>16</v>
      </c>
      <c r="D28" s="42">
        <v>3.08</v>
      </c>
      <c r="E28" s="42">
        <v>2.6</v>
      </c>
      <c r="F28" s="42">
        <v>5.9</v>
      </c>
      <c r="G28" s="42">
        <v>18.3</v>
      </c>
      <c r="H28" s="42">
        <v>70.400000000000006</v>
      </c>
      <c r="I28" s="42">
        <v>22.7</v>
      </c>
      <c r="J28" s="42">
        <v>32.200000000000003</v>
      </c>
      <c r="K28" s="42">
        <v>93</v>
      </c>
      <c r="L28" s="42">
        <v>19.2</v>
      </c>
      <c r="M28" s="42">
        <v>8.6</v>
      </c>
      <c r="N28" s="42">
        <v>1.26</v>
      </c>
      <c r="O28" s="42">
        <v>1.01</v>
      </c>
      <c r="P28" s="42">
        <v>0.35</v>
      </c>
      <c r="Q28" s="42">
        <v>0.31</v>
      </c>
      <c r="R28" s="42">
        <v>0.15</v>
      </c>
      <c r="T28" s="97">
        <v>15</v>
      </c>
      <c r="U28" s="100">
        <v>21</v>
      </c>
      <c r="V28" s="74">
        <v>2.96</v>
      </c>
      <c r="W28" s="83">
        <v>6.84</v>
      </c>
      <c r="X28" s="92">
        <v>16.82</v>
      </c>
      <c r="Y28" s="99">
        <v>2.9375</v>
      </c>
      <c r="Z28" s="99">
        <v>2.7342790611182011</v>
      </c>
      <c r="AA28" s="99">
        <v>2.8020193740788004</v>
      </c>
      <c r="AB28" s="99">
        <v>2.8697596870394002</v>
      </c>
      <c r="AC28" s="99">
        <v>3.0052403129605998</v>
      </c>
      <c r="AD28" s="99">
        <v>3.0729806259211996</v>
      </c>
      <c r="AE28" s="99">
        <v>3.1407209388817989</v>
      </c>
      <c r="AF28" s="99">
        <v>6.9420000000000002</v>
      </c>
      <c r="AG28" s="99">
        <v>6.6267001427212504</v>
      </c>
    </row>
    <row r="29" spans="2:33">
      <c r="B29" s="39">
        <v>13</v>
      </c>
      <c r="C29" s="41">
        <v>19</v>
      </c>
      <c r="D29" s="42">
        <v>2.91</v>
      </c>
      <c r="E29" s="42">
        <v>2.59</v>
      </c>
      <c r="F29" s="42">
        <v>5.9</v>
      </c>
      <c r="G29" s="42">
        <v>18</v>
      </c>
      <c r="H29" s="42">
        <v>69.5</v>
      </c>
      <c r="I29" s="42">
        <v>22.8</v>
      </c>
      <c r="J29" s="42">
        <v>32.799999999999997</v>
      </c>
      <c r="K29" s="42">
        <v>90</v>
      </c>
      <c r="L29" s="42">
        <v>19.5</v>
      </c>
      <c r="M29" s="42">
        <v>8.1999999999999993</v>
      </c>
      <c r="N29" s="42">
        <v>1.1499999999999999</v>
      </c>
      <c r="O29" s="42">
        <v>0.98</v>
      </c>
      <c r="P29" s="42">
        <v>0.34</v>
      </c>
      <c r="Q29" s="42">
        <v>0.3</v>
      </c>
      <c r="R29" s="42">
        <v>0.14000000000000001</v>
      </c>
      <c r="T29" s="97">
        <v>16</v>
      </c>
      <c r="U29" s="100">
        <v>22</v>
      </c>
      <c r="V29" s="74">
        <v>2.94</v>
      </c>
      <c r="W29" s="83">
        <v>7</v>
      </c>
      <c r="X29" s="92">
        <v>16.95</v>
      </c>
      <c r="Y29" s="99">
        <v>2.9375</v>
      </c>
      <c r="Z29" s="99">
        <v>2.7342790611182011</v>
      </c>
      <c r="AA29" s="99">
        <v>2.8020193740788004</v>
      </c>
      <c r="AB29" s="99">
        <v>2.8697596870394002</v>
      </c>
      <c r="AC29" s="99">
        <v>3.0052403129605998</v>
      </c>
      <c r="AD29" s="99">
        <v>3.0729806259211996</v>
      </c>
      <c r="AE29" s="99">
        <v>3.1407209388817989</v>
      </c>
      <c r="AF29" s="99">
        <v>6.9420000000000002</v>
      </c>
      <c r="AG29" s="99">
        <v>6.6267001427212504</v>
      </c>
    </row>
    <row r="30" spans="2:33">
      <c r="B30" s="39">
        <v>14</v>
      </c>
      <c r="C30" s="43">
        <v>20</v>
      </c>
      <c r="D30" s="42">
        <v>2.83</v>
      </c>
      <c r="E30" s="42">
        <v>2.52</v>
      </c>
      <c r="F30" s="42">
        <v>5.9</v>
      </c>
      <c r="G30" s="42">
        <v>17.7</v>
      </c>
      <c r="H30" s="42">
        <v>70.2</v>
      </c>
      <c r="I30" s="42">
        <v>23.4</v>
      </c>
      <c r="J30" s="42">
        <v>33.299999999999997</v>
      </c>
      <c r="K30" s="42">
        <v>98</v>
      </c>
      <c r="L30" s="42">
        <v>19.399999999999999</v>
      </c>
      <c r="M30" s="42">
        <v>8.3000000000000007</v>
      </c>
      <c r="N30" s="42">
        <v>1.1299999999999999</v>
      </c>
      <c r="O30" s="42">
        <v>0.96</v>
      </c>
      <c r="P30" s="42">
        <v>0.35</v>
      </c>
      <c r="Q30" s="42">
        <v>0.25</v>
      </c>
      <c r="R30" s="42">
        <v>0.14000000000000001</v>
      </c>
      <c r="T30" s="97">
        <v>17</v>
      </c>
      <c r="U30" s="100">
        <v>23</v>
      </c>
      <c r="V30" s="74">
        <v>2.92</v>
      </c>
      <c r="W30" s="83">
        <v>6.96</v>
      </c>
      <c r="X30" s="92">
        <v>16.850000000000001</v>
      </c>
      <c r="Y30" s="99">
        <v>2.9375</v>
      </c>
      <c r="Z30" s="99">
        <v>2.7342790611182011</v>
      </c>
      <c r="AA30" s="99">
        <v>2.8020193740788004</v>
      </c>
      <c r="AB30" s="99">
        <v>2.8697596870394002</v>
      </c>
      <c r="AC30" s="99">
        <v>3.0052403129605998</v>
      </c>
      <c r="AD30" s="99">
        <v>3.0729806259211996</v>
      </c>
      <c r="AE30" s="99">
        <v>3.1407209388817989</v>
      </c>
      <c r="AF30" s="99">
        <v>6.9420000000000002</v>
      </c>
      <c r="AG30" s="99">
        <v>6.6267001427212504</v>
      </c>
    </row>
    <row r="31" spans="2:33">
      <c r="B31" s="39">
        <v>15</v>
      </c>
      <c r="C31" s="41">
        <v>21</v>
      </c>
      <c r="D31" s="42">
        <v>2.96</v>
      </c>
      <c r="E31" s="42">
        <v>2.58</v>
      </c>
      <c r="F31" s="42">
        <v>5.9</v>
      </c>
      <c r="G31" s="42">
        <v>17.899999999999999</v>
      </c>
      <c r="H31" s="42">
        <v>69.400000000000006</v>
      </c>
      <c r="I31" s="42">
        <v>22.9</v>
      </c>
      <c r="J31" s="42">
        <v>33</v>
      </c>
      <c r="K31" s="42">
        <v>92</v>
      </c>
      <c r="L31" s="42">
        <v>19.399999999999999</v>
      </c>
      <c r="M31" s="42">
        <v>8.1999999999999993</v>
      </c>
      <c r="N31" s="42">
        <v>1.17</v>
      </c>
      <c r="O31" s="42">
        <v>1.07</v>
      </c>
      <c r="P31" s="42">
        <v>0.31</v>
      </c>
      <c r="Q31" s="42">
        <v>0.26</v>
      </c>
      <c r="R31" s="42">
        <v>0.15</v>
      </c>
      <c r="T31" s="97">
        <v>18</v>
      </c>
      <c r="U31" s="100">
        <v>26</v>
      </c>
      <c r="V31" s="74">
        <v>2.87</v>
      </c>
      <c r="W31" s="83">
        <v>6.68</v>
      </c>
      <c r="X31" s="92">
        <v>17.010000000000002</v>
      </c>
      <c r="Y31" s="99">
        <v>2.9375</v>
      </c>
      <c r="Z31" s="99">
        <v>2.7342790611182011</v>
      </c>
      <c r="AA31" s="99">
        <v>2.8020193740788004</v>
      </c>
      <c r="AB31" s="99">
        <v>2.8697596870394002</v>
      </c>
      <c r="AC31" s="99">
        <v>3.0052403129605998</v>
      </c>
      <c r="AD31" s="99">
        <v>3.0729806259211996</v>
      </c>
      <c r="AE31" s="99">
        <v>3.1407209388817989</v>
      </c>
      <c r="AF31" s="99">
        <v>6.9420000000000002</v>
      </c>
      <c r="AG31" s="99">
        <v>6.6267001427212504</v>
      </c>
    </row>
    <row r="32" spans="2:33">
      <c r="B32" s="39">
        <v>16</v>
      </c>
      <c r="C32" s="41">
        <v>22</v>
      </c>
      <c r="D32" s="42">
        <v>2.94</v>
      </c>
      <c r="E32" s="42">
        <v>2.54</v>
      </c>
      <c r="F32" s="42">
        <v>5.9</v>
      </c>
      <c r="G32" s="42">
        <v>17.7</v>
      </c>
      <c r="H32" s="42">
        <v>69.7</v>
      </c>
      <c r="I32" s="42">
        <v>23.2</v>
      </c>
      <c r="J32" s="42">
        <v>33.299999999999997</v>
      </c>
      <c r="K32" s="42">
        <v>91</v>
      </c>
      <c r="L32" s="42">
        <v>19.399999999999999</v>
      </c>
      <c r="M32" s="42">
        <v>8.3000000000000007</v>
      </c>
      <c r="N32" s="42">
        <v>1.19</v>
      </c>
      <c r="O32" s="42">
        <v>0.98</v>
      </c>
      <c r="P32" s="42">
        <v>0.35</v>
      </c>
      <c r="Q32" s="42">
        <v>0.28000000000000003</v>
      </c>
      <c r="R32" s="42">
        <v>0.14000000000000001</v>
      </c>
      <c r="T32" s="97">
        <v>19</v>
      </c>
      <c r="U32" s="100">
        <v>27</v>
      </c>
      <c r="V32" s="74">
        <v>2.86</v>
      </c>
      <c r="W32" s="83">
        <v>6.75</v>
      </c>
      <c r="X32" s="92">
        <v>16.61</v>
      </c>
      <c r="Y32" s="99">
        <v>2.9375</v>
      </c>
      <c r="Z32" s="99">
        <v>2.7342790611182011</v>
      </c>
      <c r="AA32" s="99">
        <v>2.8020193740788004</v>
      </c>
      <c r="AB32" s="99">
        <v>2.8697596870394002</v>
      </c>
      <c r="AC32" s="99">
        <v>3.0052403129605998</v>
      </c>
      <c r="AD32" s="99">
        <v>3.0729806259211996</v>
      </c>
      <c r="AE32" s="99">
        <v>3.1407209388817989</v>
      </c>
      <c r="AF32" s="99">
        <v>6.9420000000000002</v>
      </c>
      <c r="AG32" s="99">
        <v>6.6267001427212504</v>
      </c>
    </row>
    <row r="33" spans="2:33">
      <c r="B33" s="39">
        <v>17</v>
      </c>
      <c r="C33" s="41">
        <v>23</v>
      </c>
      <c r="D33" s="42">
        <v>2.92</v>
      </c>
      <c r="E33" s="42">
        <v>2.5499999999999998</v>
      </c>
      <c r="F33" s="42">
        <v>5.9</v>
      </c>
      <c r="G33" s="42">
        <v>17.899999999999999</v>
      </c>
      <c r="H33" s="42">
        <v>70.2</v>
      </c>
      <c r="I33" s="42">
        <v>23.1</v>
      </c>
      <c r="J33" s="42">
        <v>33</v>
      </c>
      <c r="K33" s="42">
        <v>91</v>
      </c>
      <c r="L33" s="42">
        <v>19.3</v>
      </c>
      <c r="M33" s="42">
        <v>8.1999999999999993</v>
      </c>
      <c r="N33" s="42">
        <v>1.22</v>
      </c>
      <c r="O33" s="42">
        <v>0.9</v>
      </c>
      <c r="P33" s="42">
        <v>0.4</v>
      </c>
      <c r="Q33" s="42">
        <v>0.26</v>
      </c>
      <c r="R33" s="42">
        <v>0.14000000000000001</v>
      </c>
      <c r="T33" s="97">
        <v>20</v>
      </c>
      <c r="U33" s="100">
        <v>28</v>
      </c>
      <c r="V33" s="74">
        <v>2.9</v>
      </c>
      <c r="W33" s="83">
        <v>6.88</v>
      </c>
      <c r="X33" s="92">
        <v>16.579999999999998</v>
      </c>
      <c r="Y33" s="99">
        <v>2.9375</v>
      </c>
      <c r="Z33" s="99">
        <v>2.7342790611182011</v>
      </c>
      <c r="AA33" s="99">
        <v>2.8020193740788004</v>
      </c>
      <c r="AB33" s="99">
        <v>2.8697596870394002</v>
      </c>
      <c r="AC33" s="99">
        <v>3.0052403129605998</v>
      </c>
      <c r="AD33" s="99">
        <v>3.0729806259211996</v>
      </c>
      <c r="AE33" s="99">
        <v>3.1407209388817989</v>
      </c>
      <c r="AF33" s="99">
        <v>6.9420000000000002</v>
      </c>
      <c r="AG33" s="99">
        <v>6.6267001427212504</v>
      </c>
    </row>
    <row r="34" spans="2:33">
      <c r="B34" s="39">
        <v>18</v>
      </c>
      <c r="C34" s="41">
        <v>26</v>
      </c>
      <c r="D34" s="42">
        <v>2.87</v>
      </c>
      <c r="E34" s="42">
        <v>2.5499999999999998</v>
      </c>
      <c r="F34" s="42">
        <v>5.9</v>
      </c>
      <c r="G34" s="42">
        <v>17.8</v>
      </c>
      <c r="H34" s="42">
        <v>69.8</v>
      </c>
      <c r="I34" s="42">
        <v>23.1</v>
      </c>
      <c r="J34" s="42">
        <v>33.1</v>
      </c>
      <c r="K34" s="42">
        <v>89</v>
      </c>
      <c r="L34" s="42">
        <v>19.399999999999999</v>
      </c>
      <c r="M34" s="42">
        <v>8</v>
      </c>
      <c r="N34" s="42">
        <v>1.1100000000000001</v>
      </c>
      <c r="O34" s="42">
        <v>1.05</v>
      </c>
      <c r="P34" s="42">
        <v>0.3</v>
      </c>
      <c r="Q34" s="42">
        <v>0.27</v>
      </c>
      <c r="R34" s="42">
        <v>0.14000000000000001</v>
      </c>
      <c r="T34" s="97">
        <v>21</v>
      </c>
      <c r="U34" s="100">
        <v>29</v>
      </c>
      <c r="V34" s="74">
        <v>2.94</v>
      </c>
      <c r="W34" s="83">
        <v>7.01</v>
      </c>
      <c r="X34" s="92">
        <v>16.87</v>
      </c>
      <c r="Y34" s="99">
        <v>2.9375</v>
      </c>
      <c r="Z34" s="99">
        <v>2.7342790611182011</v>
      </c>
      <c r="AA34" s="99">
        <v>2.8020193740788004</v>
      </c>
      <c r="AB34" s="99">
        <v>2.8697596870394002</v>
      </c>
      <c r="AC34" s="99">
        <v>3.0052403129605998</v>
      </c>
      <c r="AD34" s="99">
        <v>3.0729806259211996</v>
      </c>
      <c r="AE34" s="99">
        <v>3.1407209388817989</v>
      </c>
      <c r="AF34" s="99">
        <v>6.9420000000000002</v>
      </c>
      <c r="AG34" s="99">
        <v>6.6267001427212504</v>
      </c>
    </row>
    <row r="35" spans="2:33">
      <c r="B35" s="39">
        <v>19</v>
      </c>
      <c r="C35" s="41">
        <v>27</v>
      </c>
      <c r="D35" s="42">
        <v>2.86</v>
      </c>
      <c r="E35" s="42">
        <v>2.5499999999999998</v>
      </c>
      <c r="F35" s="42">
        <v>5.9</v>
      </c>
      <c r="G35" s="42">
        <v>18</v>
      </c>
      <c r="H35" s="42">
        <v>70.599999999999994</v>
      </c>
      <c r="I35" s="42">
        <v>23.1</v>
      </c>
      <c r="J35" s="42">
        <v>32.799999999999997</v>
      </c>
      <c r="K35" s="42">
        <v>93</v>
      </c>
      <c r="L35" s="42">
        <v>19.3</v>
      </c>
      <c r="M35" s="42">
        <v>8.3000000000000007</v>
      </c>
      <c r="N35" s="42">
        <v>1.0900000000000001</v>
      </c>
      <c r="O35" s="42">
        <v>0.95</v>
      </c>
      <c r="P35" s="42">
        <v>0.37</v>
      </c>
      <c r="Q35" s="42">
        <v>0.31</v>
      </c>
      <c r="R35" s="42">
        <v>0.14000000000000001</v>
      </c>
      <c r="T35" s="97">
        <v>22</v>
      </c>
      <c r="U35" s="100" t="s">
        <v>29</v>
      </c>
      <c r="V35" s="74" t="s">
        <v>29</v>
      </c>
      <c r="W35" s="83" t="s">
        <v>29</v>
      </c>
      <c r="X35" s="92" t="s">
        <v>29</v>
      </c>
      <c r="Y35" s="99">
        <v>2.9375</v>
      </c>
      <c r="Z35" s="99">
        <v>2.7342790611182011</v>
      </c>
      <c r="AA35" s="99">
        <v>2.8020193740788004</v>
      </c>
      <c r="AB35" s="99">
        <v>2.8697596870394002</v>
      </c>
      <c r="AC35" s="99">
        <v>3.0052403129605998</v>
      </c>
      <c r="AD35" s="99">
        <v>3.0729806259211996</v>
      </c>
      <c r="AE35" s="99">
        <v>3.1407209388817989</v>
      </c>
      <c r="AF35" s="99">
        <v>6.9420000000000002</v>
      </c>
      <c r="AG35" s="99">
        <v>6.6267001427212504</v>
      </c>
    </row>
    <row r="36" spans="2:33">
      <c r="B36" s="39">
        <v>20</v>
      </c>
      <c r="C36" s="41">
        <v>28</v>
      </c>
      <c r="D36" s="42">
        <v>2.9</v>
      </c>
      <c r="E36" s="42">
        <v>2.6</v>
      </c>
      <c r="F36" s="42">
        <v>5.9</v>
      </c>
      <c r="G36" s="42">
        <v>18.3</v>
      </c>
      <c r="H36" s="42">
        <v>70.400000000000006</v>
      </c>
      <c r="I36" s="42">
        <v>22.7</v>
      </c>
      <c r="J36" s="42">
        <v>32.200000000000003</v>
      </c>
      <c r="K36" s="42">
        <v>95</v>
      </c>
      <c r="L36" s="42">
        <v>19.399999999999999</v>
      </c>
      <c r="M36" s="42">
        <v>8.1999999999999993</v>
      </c>
      <c r="N36" s="42">
        <v>1.1299999999999999</v>
      </c>
      <c r="O36" s="42">
        <v>1</v>
      </c>
      <c r="P36" s="42">
        <v>0.37</v>
      </c>
      <c r="Q36" s="42">
        <v>0.26</v>
      </c>
      <c r="R36" s="42">
        <v>0.14000000000000001</v>
      </c>
      <c r="T36" s="97">
        <v>23</v>
      </c>
      <c r="U36" s="100" t="s">
        <v>29</v>
      </c>
      <c r="V36" s="74" t="s">
        <v>29</v>
      </c>
      <c r="W36" s="83" t="s">
        <v>29</v>
      </c>
      <c r="X36" s="92" t="s">
        <v>29</v>
      </c>
      <c r="Y36" s="99">
        <v>2.9375</v>
      </c>
      <c r="Z36" s="99">
        <v>2.7342790611182011</v>
      </c>
      <c r="AA36" s="99">
        <v>2.8020193740788004</v>
      </c>
      <c r="AB36" s="99">
        <v>2.8697596870394002</v>
      </c>
      <c r="AC36" s="99">
        <v>3.0052403129605998</v>
      </c>
      <c r="AD36" s="99">
        <v>3.0729806259211996</v>
      </c>
      <c r="AE36" s="99">
        <v>3.1407209388817989</v>
      </c>
      <c r="AF36" s="99">
        <v>6.9420000000000002</v>
      </c>
      <c r="AG36" s="99">
        <v>6.6267001427212504</v>
      </c>
    </row>
    <row r="37" spans="2:33">
      <c r="B37" s="39">
        <v>21</v>
      </c>
      <c r="C37" s="41">
        <v>29</v>
      </c>
      <c r="D37" s="42">
        <v>2.94</v>
      </c>
      <c r="E37" s="42">
        <v>2.6</v>
      </c>
      <c r="F37" s="42">
        <v>5.9</v>
      </c>
      <c r="G37" s="42">
        <v>18.399999999999999</v>
      </c>
      <c r="H37" s="42">
        <v>70.8</v>
      </c>
      <c r="I37" s="42">
        <v>22.7</v>
      </c>
      <c r="J37" s="42">
        <v>32.1</v>
      </c>
      <c r="K37" s="42">
        <v>83</v>
      </c>
      <c r="L37" s="42">
        <v>19.2</v>
      </c>
      <c r="M37" s="42">
        <v>8.4</v>
      </c>
      <c r="N37" s="42">
        <v>1.17</v>
      </c>
      <c r="O37" s="42">
        <v>1.04</v>
      </c>
      <c r="P37" s="42">
        <v>0.28999999999999998</v>
      </c>
      <c r="Q37" s="42">
        <v>0.3</v>
      </c>
      <c r="R37" s="42">
        <v>0.14000000000000001</v>
      </c>
      <c r="T37" s="97">
        <v>24</v>
      </c>
      <c r="U37" s="100" t="s">
        <v>29</v>
      </c>
      <c r="V37" s="74" t="s">
        <v>29</v>
      </c>
      <c r="W37" s="83" t="s">
        <v>29</v>
      </c>
      <c r="X37" s="92" t="s">
        <v>29</v>
      </c>
      <c r="Y37" s="99">
        <v>2.9375</v>
      </c>
      <c r="Z37" s="99">
        <v>2.7342790611182011</v>
      </c>
      <c r="AA37" s="99">
        <v>2.8020193740788004</v>
      </c>
      <c r="AB37" s="99">
        <v>2.8697596870394002</v>
      </c>
      <c r="AC37" s="99">
        <v>3.0052403129605998</v>
      </c>
      <c r="AD37" s="99">
        <v>3.0729806259211996</v>
      </c>
      <c r="AE37" s="99">
        <v>3.1407209388817989</v>
      </c>
      <c r="AF37" s="99">
        <v>6.9420000000000002</v>
      </c>
      <c r="AG37" s="99">
        <v>6.6267001427212504</v>
      </c>
    </row>
    <row r="38" spans="2:33">
      <c r="B38" s="39">
        <v>22</v>
      </c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T38" s="97">
        <v>25</v>
      </c>
      <c r="U38" s="100" t="s">
        <v>29</v>
      </c>
      <c r="V38" s="74" t="s">
        <v>29</v>
      </c>
      <c r="W38" s="83" t="s">
        <v>29</v>
      </c>
      <c r="X38" s="92" t="s">
        <v>29</v>
      </c>
      <c r="Y38" s="99">
        <v>2.9375</v>
      </c>
      <c r="Z38" s="99">
        <v>2.7342790611182011</v>
      </c>
      <c r="AA38" s="99">
        <v>2.8020193740788004</v>
      </c>
      <c r="AB38" s="99">
        <v>2.8697596870394002</v>
      </c>
      <c r="AC38" s="99">
        <v>3.0052403129605998</v>
      </c>
      <c r="AD38" s="99">
        <v>3.0729806259211996</v>
      </c>
      <c r="AE38" s="99">
        <v>3.1407209388817989</v>
      </c>
      <c r="AF38" s="99">
        <v>6.9420000000000002</v>
      </c>
      <c r="AG38" s="99">
        <v>6.6267001427212504</v>
      </c>
    </row>
    <row r="39" spans="2:33">
      <c r="B39" s="39">
        <v>23</v>
      </c>
      <c r="C39" s="43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T39" s="97">
        <v>26</v>
      </c>
      <c r="U39" s="100" t="s">
        <v>29</v>
      </c>
      <c r="V39" s="74" t="s">
        <v>29</v>
      </c>
      <c r="W39" s="83" t="s">
        <v>29</v>
      </c>
      <c r="X39" s="92" t="s">
        <v>29</v>
      </c>
      <c r="Y39" s="99">
        <v>2.9375</v>
      </c>
      <c r="Z39" s="99">
        <v>2.7342790611182011</v>
      </c>
      <c r="AA39" s="99">
        <v>2.8020193740788004</v>
      </c>
      <c r="AB39" s="99">
        <v>2.8697596870394002</v>
      </c>
      <c r="AC39" s="99">
        <v>3.0052403129605998</v>
      </c>
      <c r="AD39" s="99">
        <v>3.0729806259211996</v>
      </c>
      <c r="AE39" s="99">
        <v>3.1407209388817989</v>
      </c>
      <c r="AF39" s="99">
        <v>6.9420000000000002</v>
      </c>
      <c r="AG39" s="99">
        <v>6.6267001427212504</v>
      </c>
    </row>
    <row r="40" spans="2:33">
      <c r="B40" s="44">
        <v>23</v>
      </c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T40" s="97">
        <v>27</v>
      </c>
      <c r="U40" s="100" t="s">
        <v>29</v>
      </c>
      <c r="V40" s="74" t="s">
        <v>29</v>
      </c>
      <c r="W40" s="83" t="s">
        <v>29</v>
      </c>
      <c r="X40" s="92" t="s">
        <v>29</v>
      </c>
      <c r="Y40" s="99">
        <v>2.9375</v>
      </c>
      <c r="Z40" s="99">
        <v>2.7342790611182011</v>
      </c>
      <c r="AA40" s="99">
        <v>2.8020193740788004</v>
      </c>
      <c r="AB40" s="99">
        <v>2.8697596870394002</v>
      </c>
      <c r="AC40" s="99">
        <v>3.0052403129605998</v>
      </c>
      <c r="AD40" s="99">
        <v>3.0729806259211996</v>
      </c>
      <c r="AE40" s="99">
        <v>3.1407209388817989</v>
      </c>
      <c r="AF40" s="99">
        <v>6.9420000000000002</v>
      </c>
      <c r="AG40" s="99">
        <v>6.6267001427212504</v>
      </c>
    </row>
    <row r="41" spans="2:33">
      <c r="B41" s="39">
        <v>25</v>
      </c>
      <c r="C41" s="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T41" s="97">
        <v>28</v>
      </c>
      <c r="U41" s="100" t="s">
        <v>29</v>
      </c>
      <c r="V41" s="74" t="s">
        <v>29</v>
      </c>
      <c r="W41" s="83" t="s">
        <v>29</v>
      </c>
      <c r="X41" s="92" t="s">
        <v>29</v>
      </c>
      <c r="Y41" s="99">
        <v>2.9375</v>
      </c>
      <c r="Z41" s="99">
        <v>2.7342790611182011</v>
      </c>
      <c r="AA41" s="99">
        <v>2.8020193740788004</v>
      </c>
      <c r="AB41" s="99">
        <v>2.8697596870394002</v>
      </c>
      <c r="AC41" s="99">
        <v>3.0052403129605998</v>
      </c>
      <c r="AD41" s="99">
        <v>3.0729806259211996</v>
      </c>
      <c r="AE41" s="99">
        <v>3.1407209388817989</v>
      </c>
      <c r="AF41" s="99">
        <v>6.9420000000000002</v>
      </c>
      <c r="AG41" s="99">
        <v>6.6267001427212504</v>
      </c>
    </row>
    <row r="42" spans="2:33">
      <c r="B42" s="39">
        <v>26</v>
      </c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T42" s="97">
        <v>29</v>
      </c>
      <c r="U42" s="100" t="s">
        <v>29</v>
      </c>
      <c r="V42" s="74" t="s">
        <v>29</v>
      </c>
      <c r="W42" s="83" t="s">
        <v>29</v>
      </c>
      <c r="X42" s="92" t="s">
        <v>29</v>
      </c>
      <c r="Y42" s="99">
        <v>2.9375</v>
      </c>
      <c r="Z42" s="99">
        <v>2.7342790611182011</v>
      </c>
      <c r="AA42" s="99">
        <v>2.8020193740788004</v>
      </c>
      <c r="AB42" s="99">
        <v>2.8697596870394002</v>
      </c>
      <c r="AC42" s="99">
        <v>3.0052403129605998</v>
      </c>
      <c r="AD42" s="99">
        <v>3.0729806259211996</v>
      </c>
      <c r="AE42" s="99">
        <v>3.1407209388817989</v>
      </c>
      <c r="AF42" s="99">
        <v>6.9420000000000002</v>
      </c>
      <c r="AG42" s="99">
        <v>6.6267001427212504</v>
      </c>
    </row>
    <row r="43" spans="2:33">
      <c r="B43" s="39">
        <v>27</v>
      </c>
      <c r="C43" s="41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T43" s="97">
        <v>30</v>
      </c>
      <c r="U43" s="100" t="s">
        <v>29</v>
      </c>
      <c r="V43" s="74" t="s">
        <v>29</v>
      </c>
      <c r="W43" s="83" t="s">
        <v>29</v>
      </c>
      <c r="X43" s="92" t="s">
        <v>29</v>
      </c>
      <c r="Y43" s="99">
        <v>2.9375</v>
      </c>
      <c r="Z43" s="99">
        <v>2.7342790611182011</v>
      </c>
      <c r="AA43" s="99">
        <v>2.8020193740788004</v>
      </c>
      <c r="AB43" s="99">
        <v>2.8697596870394002</v>
      </c>
      <c r="AC43" s="99">
        <v>3.0052403129605998</v>
      </c>
      <c r="AD43" s="99">
        <v>3.0729806259211996</v>
      </c>
      <c r="AE43" s="99">
        <v>3.1407209388817989</v>
      </c>
      <c r="AF43" s="99">
        <v>6.9420000000000002</v>
      </c>
      <c r="AG43" s="99">
        <v>6.6267001427212504</v>
      </c>
    </row>
    <row r="44" spans="2:33">
      <c r="B44" s="39">
        <v>28</v>
      </c>
      <c r="C44" s="41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T44" s="97">
        <v>31</v>
      </c>
      <c r="U44" s="100" t="s">
        <v>29</v>
      </c>
      <c r="V44" s="74" t="s">
        <v>29</v>
      </c>
      <c r="W44" s="83" t="s">
        <v>29</v>
      </c>
      <c r="X44" s="92" t="s">
        <v>29</v>
      </c>
      <c r="Y44" s="99">
        <v>2.9375</v>
      </c>
      <c r="Z44" s="99">
        <v>2.7342790611182011</v>
      </c>
      <c r="AA44" s="99">
        <v>2.8020193740788004</v>
      </c>
      <c r="AB44" s="99">
        <v>2.8697596870394002</v>
      </c>
      <c r="AC44" s="99">
        <v>3.0052403129605998</v>
      </c>
      <c r="AD44" s="99">
        <v>3.0729806259211996</v>
      </c>
      <c r="AE44" s="99">
        <v>3.1407209388817989</v>
      </c>
      <c r="AF44" s="99">
        <v>6.9420000000000002</v>
      </c>
      <c r="AG44" s="99">
        <v>6.6267001427212504</v>
      </c>
    </row>
    <row r="45" spans="2:33">
      <c r="B45" s="39">
        <v>29</v>
      </c>
      <c r="C45" s="41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T45" s="217" t="s">
        <v>71</v>
      </c>
      <c r="U45" s="218"/>
      <c r="V45" s="218"/>
      <c r="W45" s="218"/>
      <c r="X45" s="219"/>
      <c r="Y45" s="101"/>
      <c r="Z45" s="101"/>
      <c r="AA45" s="101"/>
      <c r="AB45" s="101"/>
      <c r="AC45" s="101"/>
      <c r="AD45" s="101"/>
      <c r="AE45" s="101"/>
      <c r="AF45" s="101"/>
      <c r="AG45" s="102"/>
    </row>
    <row r="46" spans="2:33">
      <c r="B46" s="39">
        <v>30</v>
      </c>
      <c r="C46" s="41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T46" s="206"/>
      <c r="U46" s="206"/>
      <c r="V46" s="206"/>
      <c r="W46" s="206"/>
      <c r="X46" s="206"/>
      <c r="Y46" s="101"/>
      <c r="Z46" s="101"/>
      <c r="AA46" s="101"/>
      <c r="AB46" s="101"/>
      <c r="AC46" s="101"/>
      <c r="AD46" s="101"/>
      <c r="AE46" s="101"/>
      <c r="AF46" s="101"/>
      <c r="AG46" s="102"/>
    </row>
    <row r="47" spans="2:33">
      <c r="B47" s="39">
        <v>31</v>
      </c>
      <c r="C47" s="41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T47" s="206"/>
      <c r="U47" s="206"/>
      <c r="V47" s="206"/>
      <c r="W47" s="206"/>
      <c r="X47" s="206"/>
      <c r="Y47" s="101"/>
      <c r="Z47" s="101"/>
      <c r="AA47" s="101"/>
      <c r="AB47" s="101"/>
      <c r="AC47" s="101"/>
      <c r="AD47" s="101"/>
      <c r="AE47" s="101"/>
      <c r="AF47" s="101"/>
      <c r="AG47" s="102"/>
    </row>
    <row r="48" spans="2:33">
      <c r="B48" s="257" t="s">
        <v>32</v>
      </c>
      <c r="C48" s="258"/>
      <c r="D48" s="51">
        <f t="shared" ref="D48:R48" si="0">AVERAGE(D17:D47)</f>
        <v>2.9257142857142853</v>
      </c>
      <c r="E48" s="51">
        <f t="shared" si="0"/>
        <v>2.5652380952380947</v>
      </c>
      <c r="F48" s="51">
        <f t="shared" si="0"/>
        <v>5.8904761904761935</v>
      </c>
      <c r="G48" s="51">
        <f t="shared" si="0"/>
        <v>17.909523809523808</v>
      </c>
      <c r="H48" s="51">
        <f t="shared" si="0"/>
        <v>69.819047619047623</v>
      </c>
      <c r="I48" s="51">
        <f t="shared" si="0"/>
        <v>22.952380952380953</v>
      </c>
      <c r="J48" s="51">
        <f t="shared" si="0"/>
        <v>32.890476190476193</v>
      </c>
      <c r="K48" s="51">
        <f t="shared" si="0"/>
        <v>89.333333333333329</v>
      </c>
      <c r="L48" s="51">
        <f t="shared" si="0"/>
        <v>19.319047619047613</v>
      </c>
      <c r="M48" s="51">
        <f t="shared" si="0"/>
        <v>8.3523809523809529</v>
      </c>
      <c r="N48" s="51">
        <f t="shared" si="0"/>
        <v>1.1519047619047618</v>
      </c>
      <c r="O48" s="51">
        <f t="shared" si="0"/>
        <v>1.0128571428571429</v>
      </c>
      <c r="P48" s="51">
        <f t="shared" si="0"/>
        <v>0.33666666666666661</v>
      </c>
      <c r="Q48" s="51">
        <f t="shared" si="0"/>
        <v>0.28190476190476188</v>
      </c>
      <c r="R48" s="51">
        <f t="shared" si="0"/>
        <v>0.14238095238095244</v>
      </c>
      <c r="T48" s="206"/>
      <c r="U48" s="206"/>
      <c r="V48" s="206"/>
      <c r="W48" s="206"/>
      <c r="X48" s="206"/>
      <c r="Y48" s="101"/>
      <c r="Z48" s="101"/>
      <c r="AA48" s="101"/>
      <c r="AB48" s="101"/>
      <c r="AC48" s="101"/>
      <c r="AD48" s="101"/>
      <c r="AE48" s="101"/>
      <c r="AF48" s="101"/>
      <c r="AG48" s="102"/>
    </row>
    <row r="49" spans="2:33">
      <c r="B49" s="259" t="s">
        <v>33</v>
      </c>
      <c r="C49" s="259"/>
      <c r="D49" s="51">
        <f t="shared" ref="D49:R49" si="1">STDEV(D17:D47)</f>
        <v>7.2150636072832328E-2</v>
      </c>
      <c r="E49" s="51">
        <f t="shared" si="1"/>
        <v>2.2938842084780069E-2</v>
      </c>
      <c r="F49" s="51">
        <f t="shared" si="1"/>
        <v>4.3643578047198588E-2</v>
      </c>
      <c r="G49" s="51">
        <f t="shared" si="1"/>
        <v>0.22114421065169654</v>
      </c>
      <c r="H49" s="51">
        <f t="shared" si="1"/>
        <v>0.48848648662890232</v>
      </c>
      <c r="I49" s="51">
        <f t="shared" si="1"/>
        <v>0.22938842084780037</v>
      </c>
      <c r="J49" s="51">
        <f t="shared" si="1"/>
        <v>0.45596574641606707</v>
      </c>
      <c r="K49" s="51">
        <f t="shared" si="1"/>
        <v>4.5203244721295537</v>
      </c>
      <c r="L49" s="51">
        <f t="shared" si="1"/>
        <v>0.11670067531530243</v>
      </c>
      <c r="M49" s="51">
        <f t="shared" si="1"/>
        <v>0.18606194564995718</v>
      </c>
      <c r="N49" s="51">
        <f t="shared" si="1"/>
        <v>4.5455367957926304E-2</v>
      </c>
      <c r="O49" s="51">
        <f t="shared" si="1"/>
        <v>4.9914212118679926E-2</v>
      </c>
      <c r="P49" s="51">
        <f t="shared" si="1"/>
        <v>4.5752959831395879E-2</v>
      </c>
      <c r="Q49" s="51">
        <f t="shared" si="1"/>
        <v>1.9651729597938091E-2</v>
      </c>
      <c r="R49" s="51">
        <f t="shared" si="1"/>
        <v>4.3643578047198395E-3</v>
      </c>
      <c r="T49" s="206"/>
      <c r="U49" s="206"/>
      <c r="V49" s="206"/>
      <c r="W49" s="206"/>
      <c r="X49" s="206"/>
      <c r="Y49" s="101"/>
      <c r="Z49" s="101"/>
      <c r="AA49" s="101"/>
      <c r="AB49" s="101"/>
      <c r="AC49" s="101"/>
      <c r="AD49" s="101"/>
      <c r="AE49" s="101"/>
      <c r="AF49" s="101"/>
      <c r="AG49" s="102"/>
    </row>
    <row r="50" spans="2:33">
      <c r="B50" s="253" t="s">
        <v>40</v>
      </c>
      <c r="C50" s="253"/>
      <c r="D50" s="48">
        <f>(D49/D48)*100</f>
        <v>2.4660861938956367</v>
      </c>
      <c r="E50" s="48">
        <f t="shared" ref="E50:R50" si="2">(E49/E48)*100</f>
        <v>0.89421883011023118</v>
      </c>
      <c r="F50" s="48">
        <f t="shared" si="2"/>
        <v>0.74091765480288596</v>
      </c>
      <c r="G50" s="48">
        <f t="shared" si="2"/>
        <v>1.2347855420594598</v>
      </c>
      <c r="H50" s="48">
        <f t="shared" si="2"/>
        <v>0.69964644790662578</v>
      </c>
      <c r="I50" s="48">
        <f t="shared" si="2"/>
        <v>0.99941013232444142</v>
      </c>
      <c r="J50" s="48">
        <f t="shared" si="2"/>
        <v>1.386315429960534</v>
      </c>
      <c r="K50" s="48">
        <f t="shared" si="2"/>
        <v>5.0600647076077099</v>
      </c>
      <c r="L50" s="48">
        <f t="shared" si="2"/>
        <v>0.60407054020738282</v>
      </c>
      <c r="M50" s="48">
        <f t="shared" si="2"/>
        <v>2.227651572775998</v>
      </c>
      <c r="N50" s="48">
        <f t="shared" si="2"/>
        <v>3.9461047007707832</v>
      </c>
      <c r="O50" s="48">
        <f t="shared" si="2"/>
        <v>4.9280604348485113</v>
      </c>
      <c r="P50" s="48">
        <f t="shared" si="2"/>
        <v>13.589988068731451</v>
      </c>
      <c r="Q50" s="48">
        <f t="shared" si="2"/>
        <v>6.97105272899831</v>
      </c>
      <c r="R50" s="48">
        <f t="shared" si="2"/>
        <v>3.0652680233818259</v>
      </c>
    </row>
    <row r="51" spans="2:33">
      <c r="B51" s="180" t="s">
        <v>37</v>
      </c>
      <c r="C51" s="182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</row>
    <row r="52" spans="2:33">
      <c r="B52" s="180" t="s">
        <v>34</v>
      </c>
      <c r="C52" s="182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</row>
    <row r="53" spans="2:33">
      <c r="B53" s="254" t="s">
        <v>41</v>
      </c>
      <c r="C53" s="254"/>
      <c r="D53" s="49" t="s">
        <v>42</v>
      </c>
      <c r="E53" s="49" t="s">
        <v>42</v>
      </c>
      <c r="F53" s="50">
        <v>1</v>
      </c>
      <c r="G53" s="50">
        <v>1.5</v>
      </c>
      <c r="H53" s="50">
        <v>1</v>
      </c>
      <c r="I53" s="50">
        <v>2</v>
      </c>
      <c r="J53" s="50">
        <v>2</v>
      </c>
      <c r="K53" s="49" t="s">
        <v>42</v>
      </c>
      <c r="L53" s="50">
        <v>2</v>
      </c>
      <c r="M53" s="49" t="s">
        <v>42</v>
      </c>
      <c r="N53" s="50">
        <v>8</v>
      </c>
      <c r="O53" s="50">
        <v>8</v>
      </c>
      <c r="P53" s="50">
        <v>20</v>
      </c>
      <c r="Q53" s="50">
        <v>25</v>
      </c>
      <c r="R53" s="50">
        <v>40</v>
      </c>
    </row>
    <row r="54" spans="2:33">
      <c r="B54" s="254" t="s">
        <v>43</v>
      </c>
      <c r="C54" s="254"/>
      <c r="D54" s="50">
        <v>5</v>
      </c>
      <c r="E54" s="50">
        <v>2</v>
      </c>
      <c r="F54" s="50">
        <v>2.33</v>
      </c>
      <c r="G54" s="50">
        <v>3</v>
      </c>
      <c r="H54" s="50">
        <v>1.65</v>
      </c>
      <c r="I54" s="49" t="s">
        <v>42</v>
      </c>
      <c r="J54" s="49" t="s">
        <v>42</v>
      </c>
      <c r="K54" s="50">
        <v>8.33</v>
      </c>
      <c r="L54" s="50">
        <v>3.33</v>
      </c>
      <c r="M54" s="49" t="s">
        <v>42</v>
      </c>
      <c r="N54" s="50">
        <v>7.47</v>
      </c>
      <c r="O54" s="50">
        <v>5.33</v>
      </c>
      <c r="P54" s="50">
        <v>9.3000000000000007</v>
      </c>
      <c r="Q54" s="50">
        <v>12.4</v>
      </c>
      <c r="R54" s="50">
        <v>12.83</v>
      </c>
    </row>
    <row r="58" spans="2:33" ht="15.75">
      <c r="B58" s="255" t="str">
        <f>[1]DADOS!$A$7</f>
        <v>DIREÇÃO TÉCNICA:</v>
      </c>
      <c r="C58" s="249"/>
      <c r="D58" s="249"/>
      <c r="E58" s="52" t="str">
        <f>[1]DADOS!$D$7</f>
        <v>EDSON BEYKER DE MENDONÇA</v>
      </c>
      <c r="F58" s="52"/>
      <c r="G58" s="52"/>
      <c r="H58" s="53"/>
      <c r="I58" s="53"/>
      <c r="J58" s="53"/>
      <c r="K58" s="249" t="str">
        <f>[1]DADOS!$G$7</f>
        <v>RESPONSÁVEL TÉCNICO:</v>
      </c>
      <c r="L58" s="249"/>
      <c r="M58" s="249"/>
      <c r="N58" s="54" t="str">
        <f>[1]DADOS!$J$7</f>
        <v>EDSON BEYKER DE MENDONÇA</v>
      </c>
      <c r="O58" s="55"/>
      <c r="P58" s="55"/>
      <c r="Q58" s="55"/>
      <c r="R58" s="55"/>
    </row>
    <row r="59" spans="2:33">
      <c r="B59" s="164" t="str">
        <f>[1]DADOS!$A$9</f>
        <v>NÍVEL</v>
      </c>
      <c r="C59" s="164"/>
      <c r="D59" s="250" t="str">
        <f>[2]DADOS!$B$11</f>
        <v>NORMAL</v>
      </c>
      <c r="E59" s="251"/>
      <c r="F59" s="252"/>
      <c r="G59" s="168" t="str">
        <f>[2]DADOS!$G$9</f>
        <v>CONTROLE:</v>
      </c>
      <c r="H59" s="169"/>
      <c r="I59" s="152" t="str">
        <f>[2]DADOS!$I$9</f>
        <v>XN-CHECK</v>
      </c>
      <c r="J59" s="153"/>
      <c r="K59" s="168" t="str">
        <f>[2]DADOS!$J$9</f>
        <v>EQUIPAMENTO:</v>
      </c>
      <c r="L59" s="169"/>
      <c r="M59" s="152" t="str">
        <f>[2]DADOS!$L$9</f>
        <v>XN 1000</v>
      </c>
      <c r="N59" s="153"/>
      <c r="O59" s="154" t="str">
        <f>[2]DADOS!$M$9</f>
        <v>IDENTIFICAÇÃO:</v>
      </c>
      <c r="P59" s="155"/>
      <c r="Q59" s="156" t="str">
        <f>[2]DADOS!$O$9</f>
        <v>N/S 18567</v>
      </c>
      <c r="R59" s="157"/>
    </row>
    <row r="60" spans="2:33">
      <c r="B60" s="164" t="str">
        <f>[1]DADOS!$C$9</f>
        <v>LOTE</v>
      </c>
      <c r="C60" s="164"/>
      <c r="D60" s="246">
        <f>[1]DADOS!D11</f>
        <v>0</v>
      </c>
      <c r="E60" s="247"/>
      <c r="F60" s="248"/>
      <c r="G60" s="168" t="str">
        <f>[2]DADOS!$G$10</f>
        <v>FABRICANTE:</v>
      </c>
      <c r="H60" s="169"/>
      <c r="I60" s="152" t="str">
        <f>[2]DADOS!$I$10</f>
        <v>SYSMEX</v>
      </c>
      <c r="J60" s="153"/>
      <c r="K60" s="168" t="str">
        <f>[2]DADOS!$J$10</f>
        <v>FABRICANTE:</v>
      </c>
      <c r="L60" s="169"/>
      <c r="M60" s="152" t="str">
        <f>[2]DADOS!$L$10</f>
        <v>SYSMEX</v>
      </c>
      <c r="N60" s="153"/>
      <c r="O60" s="154" t="str">
        <f>[2]DADOS!$M$10</f>
        <v>MÊS:</v>
      </c>
      <c r="P60" s="155"/>
      <c r="Q60" s="170">
        <f>[1]DADOS!G5</f>
        <v>0</v>
      </c>
      <c r="R60" s="171"/>
    </row>
    <row r="61" spans="2:33">
      <c r="B61" s="164" t="str">
        <f>[1]DADOS!$E$9</f>
        <v>VALIDADE</v>
      </c>
      <c r="C61" s="164"/>
      <c r="D61" s="243">
        <f>[1]DADOS!F11</f>
        <v>0</v>
      </c>
      <c r="E61" s="244"/>
      <c r="F61" s="245"/>
      <c r="G61" s="168" t="str">
        <f>[2]DADOS!$G$11</f>
        <v>SISTEMA:</v>
      </c>
      <c r="H61" s="169"/>
      <c r="I61" s="152" t="str">
        <f>[2]DADOS!$I$11</f>
        <v>SYSMEX</v>
      </c>
      <c r="J61" s="153"/>
      <c r="K61" s="168" t="str">
        <f>[2]DADOS!$J$11</f>
        <v>REAGENTE:</v>
      </c>
      <c r="L61" s="169"/>
      <c r="M61" s="152" t="str">
        <f>[2]DADOS!$L$11</f>
        <v>SYSMEX</v>
      </c>
      <c r="N61" s="153"/>
      <c r="O61" s="154" t="str">
        <f>[2]DADOS!$M$11</f>
        <v>ANO:</v>
      </c>
      <c r="P61" s="155"/>
      <c r="Q61" s="156">
        <f>[1]DADOS!J5</f>
        <v>0</v>
      </c>
      <c r="R61" s="157"/>
    </row>
    <row r="62" spans="2:33">
      <c r="B62" s="228" t="s">
        <v>30</v>
      </c>
      <c r="C62" s="229"/>
      <c r="D62" s="38" t="str">
        <f>([1]DADOS!$A$16)</f>
        <v>LEUC</v>
      </c>
      <c r="E62" s="38" t="str">
        <f>([1]DADOS!$A$17)</f>
        <v>HEM</v>
      </c>
      <c r="F62" s="38" t="str">
        <f>([1]DADOS!$A$18)</f>
        <v>HB</v>
      </c>
      <c r="G62" s="38" t="str">
        <f>([1]DADOS!$A$19)</f>
        <v>HT</v>
      </c>
      <c r="H62" s="39" t="str">
        <f>([1]DADOS!$A$20)</f>
        <v>VCM</v>
      </c>
      <c r="I62" s="39" t="str">
        <f>([1]DADOS!$A$21)</f>
        <v>HCM</v>
      </c>
      <c r="J62" s="39" t="str">
        <f>([1]DADOS!$A$22)</f>
        <v>CHCM</v>
      </c>
      <c r="K62" s="38" t="str">
        <f>([1]DADOS!$A$23)</f>
        <v>PLAQ</v>
      </c>
      <c r="L62" s="39" t="s">
        <v>31</v>
      </c>
      <c r="M62" s="39" t="str">
        <f>([1]DADOS!$A$25)</f>
        <v>MPV</v>
      </c>
      <c r="N62" s="38" t="str">
        <f>([1]DADOS!$A$26)</f>
        <v>NEUT#</v>
      </c>
      <c r="O62" s="38" t="str">
        <f>([1]DADOS!$A$27)</f>
        <v>LINFO#</v>
      </c>
      <c r="P62" s="38" t="str">
        <f>([1]DADOS!$A$28)</f>
        <v>MONO#</v>
      </c>
      <c r="Q62" s="38" t="str">
        <f>([1]DADOS!$A$29)</f>
        <v>EOSIN#</v>
      </c>
      <c r="R62" s="38" t="str">
        <f>([1]DADOS!$A$30)</f>
        <v>BASO#</v>
      </c>
    </row>
    <row r="63" spans="2:33">
      <c r="B63" s="228" t="s">
        <v>32</v>
      </c>
      <c r="C63" s="229"/>
      <c r="D63" s="40">
        <f>IF($C59="BAIXO",[1]DADOS!$D$16,IF($C59="NORMAL",[1]DADOS!$H$16,IF($C59="ALTO",[1]DADOS!$L$16,0)))</f>
        <v>0</v>
      </c>
      <c r="E63" s="40">
        <f>IF($C59="BAIXO",[1]DADOS!$D$17,IF($C59="NORMAL",[1]DADOS!$H$17,IF($C59="ALTO",[1]DADOS!$L$17,0)))</f>
        <v>0</v>
      </c>
      <c r="F63" s="40">
        <f>IF($C59="BAIXO",[1]DADOS!$D$18,IF($C59="NORMAL",[1]DADOS!$H$18,IF($C59="ALTO",[1]DADOS!$L$18,0)))</f>
        <v>0</v>
      </c>
      <c r="G63" s="40">
        <f>IF($C59="BAIXO",[1]DADOS!$D$19,IF($C59="NORMAL",[1]DADOS!$H$19,IF($C59="ALTO",[1]DADOS!$L$19,0)))</f>
        <v>0</v>
      </c>
      <c r="H63" s="40">
        <f>IF($C59="BAIXO",[1]DADOS!$D$20,IF($C59="NORMAL",[1]DADOS!$H$20,IF($C59="ALTO",[1]DADOS!$L$20,0)))</f>
        <v>0</v>
      </c>
      <c r="I63" s="40">
        <f>IF($C59="BAIXO",[1]DADOS!$D$21,IF($C59="NORMAL",[1]DADOS!$H$21,IF($C59="ALTO",[1]DADOS!$L$21,0)))</f>
        <v>0</v>
      </c>
      <c r="J63" s="40">
        <f>IF($C59="BAIXO",[1]DADOS!$D$22,IF($C59="NORMAL",[1]DADOS!$H$22,IF($C59="ALTO",[1]DADOS!$L$22,0)))</f>
        <v>0</v>
      </c>
      <c r="K63" s="40">
        <f>IF($C59="BAIXO",[1]DADOS!$D$23,IF($C59="NORMAL",[1]DADOS!$H$23,IF($C59="ALTO",[1]DADOS!$L$23,0)))</f>
        <v>0</v>
      </c>
      <c r="L63" s="40">
        <f>IF($C59="BAIXO",[1]DADOS!$D$24,IF($C59="NORMAL",[1]DADOS!$H$24,IF($C59="ALTO",[1]DADOS!$L$24,0)))</f>
        <v>0</v>
      </c>
      <c r="M63" s="40">
        <f>IF($C59="BAIXO",[1]DADOS!$D$25,IF($C59="NORMAL",[1]DADOS!$H$25,IF($C59="ALTO",[1]DADOS!$L$25,0)))</f>
        <v>0</v>
      </c>
      <c r="N63" s="40">
        <f>IF($C59="BAIXO",[1]DADOS!$D$26,IF($C59="NORMAL",[1]DADOS!$H$26,IF($C59="ALTO",[1]DADOS!$L$26,0)))</f>
        <v>0</v>
      </c>
      <c r="O63" s="40">
        <f>IF($C59="BAIXO",[1]DADOS!$D$27,IF($C59="NORMAL",[1]DADOS!$H$27,IF($C59="ALTO",[1]DADOS!$L$27,0)))</f>
        <v>0</v>
      </c>
      <c r="P63" s="40">
        <f>IF($C59="BAIXO",[1]DADOS!$D$28,IF($C59="NORMAL",[1]DADOS!$H$28,IF($C59="ALTO",[1]DADOS!$L$28,0)))</f>
        <v>0</v>
      </c>
      <c r="Q63" s="40">
        <f>IF($C59="BAIXO",[1]DADOS!$D$29,IF($C59="NORMAL",[1]DADOS!$H$29,IF($C59="ALTO",[1]DADOS!$L$29,0)))</f>
        <v>0</v>
      </c>
      <c r="R63" s="40">
        <f>IF($C59="BAIXO",[1]DADOS!$D$30,IF($C59="NORMAL",[1]DADOS!$H$30,IF($C59="ALTO",[1]DADOS!$L$30,0)))</f>
        <v>0</v>
      </c>
    </row>
    <row r="64" spans="2:33">
      <c r="B64" s="228" t="s">
        <v>33</v>
      </c>
      <c r="C64" s="229"/>
      <c r="D64" s="40">
        <f>IF($C59="BAIXO",[1]DADOS!$E$16,IF($C59="NORMAL",[1]DADOS!$I$16,IF($C59="ALTO",[1]DADOS!$M$16,0)))</f>
        <v>0</v>
      </c>
      <c r="E64" s="40">
        <f>IF($C59="BAIXO",[1]DADOS!$E$17,IF($C59="NORMAL",[1]DADOS!$I$17,IF($C59="ALTO",[1]DADOS!$M$17,0)))</f>
        <v>0</v>
      </c>
      <c r="F64" s="40">
        <f>IF($C59="BAIXO",[1]DADOS!$E$18,IF($C59="NORMAL",[1]DADOS!$I$18,IF($C59="ALTO",[1]DADOS!$M$18,0)))</f>
        <v>0</v>
      </c>
      <c r="G64" s="40">
        <f>IF($C59="BAIXO",[1]DADOS!$E$19,IF($C59="NORMAL",[1]DADOS!$I$19,IF($C59="ALTO",[1]DADOS!$M$19,0)))</f>
        <v>0</v>
      </c>
      <c r="H64" s="40">
        <f>IF($C59="BAIXO",[1]DADOS!$E$20,IF($C59="NORMAL",[1]DADOS!$I$20,IF($C59="ALTO",[1]DADOS!$M$20,0)))</f>
        <v>0</v>
      </c>
      <c r="I64" s="40">
        <f>IF($C59="BAIXO",[1]DADOS!$E$21,IF($C59="NORMAL",[1]DADOS!$I$21,IF($C59="ALTO",[1]DADOS!$M$21,0)))</f>
        <v>0</v>
      </c>
      <c r="J64" s="40">
        <f>IF($C59="BAIXO",[1]DADOS!$E$22,IF($C59="NORMAL",[1]DADOS!$I$22,IF($C59="ALTO",[1]DADOS!$M$22,0)))</f>
        <v>0</v>
      </c>
      <c r="K64" s="40">
        <f>IF($C59="BAIXO",[1]DADOS!$E$23,IF($C59="NORMAL",[1]DADOS!$I$23,IF($C59="ALTO",[1]DADOS!$M$23,0)))</f>
        <v>0</v>
      </c>
      <c r="L64" s="40">
        <f>IF($C59="BAIXO",[1]DADOS!$E$24,IF($C59="NORMAL",[1]DADOS!$I$24,IF($C59="ALTO",[1]DADOS!$M$24,0)))</f>
        <v>0</v>
      </c>
      <c r="M64" s="40">
        <f>IF($C59="BAIXO",[1]DADOS!$E$25,IF($C59="NORMAL",[1]DADOS!$I$25,IF($C59="ALTO",[1]DADOS!$M$25,0)))</f>
        <v>0</v>
      </c>
      <c r="N64" s="40">
        <f>IF($C59="BAIXO",[1]DADOS!$E$26,IF($C59="NORMAL",[1]DADOS!$I$26,IF($C59="ALTO",[1]DADOS!$M$26,0)))</f>
        <v>0</v>
      </c>
      <c r="O64" s="40">
        <f>IF($C59="BAIXO",[1]DADOS!$E$27,IF($C59="NORMAL",[1]DADOS!$I$27,IF($C59="ALTO",[1]DADOS!$M$27,0)))</f>
        <v>0</v>
      </c>
      <c r="P64" s="40">
        <f>IF($C59="BAIXO",[1]DADOS!$E$28,IF($C59="NORMAL",[1]DADOS!$I$28,IF($C59="ALTO",[1]DADOS!$M$28,0)))</f>
        <v>0</v>
      </c>
      <c r="Q64" s="40">
        <f>IF($C59="BAIXO",[1]DADOS!$E$29,IF($C59="NORMAL",[1]DADOS!$I$29,IF($C59="ALTO",[1]DADOS!$M$29,0)))</f>
        <v>0</v>
      </c>
      <c r="R64" s="40">
        <f>IF($C59="BAIXO",[1]DADOS!$E$30,IF($C59="NORMAL",[1]DADOS!$I$30,IF($C59="ALTO",[1]DADOS!$M$30,0)))</f>
        <v>0</v>
      </c>
    </row>
    <row r="65" spans="2:18">
      <c r="B65" s="189" t="s">
        <v>34</v>
      </c>
      <c r="C65" s="189"/>
      <c r="D65" s="40">
        <f>IF($C59="BAIXO",[1]DADOS!$F$16,IF($C59="NORMAL",[1]DADOS!$J$16,IF($C59="ALTO",[1]DADOS!$N$16,0)))</f>
        <v>0</v>
      </c>
      <c r="E65" s="40">
        <f>IF($C59="BAIXO",[1]DADOS!$F$17,IF($C59="NORMAL",[1]DADOS!$J$17,IF($C59="ALTO",[1]DADOS!$N$17,0)))</f>
        <v>0</v>
      </c>
      <c r="F65" s="40">
        <f>IF($C59="BAIXO",[1]DADOS!$F$18,IF($C59="NORMAL",[1]DADOS!$J$18,IF($C59="ALTO",[1]DADOS!$N$18,0)))</f>
        <v>0</v>
      </c>
      <c r="G65" s="40">
        <f>IF($C59="BAIXO",[1]DADOS!$F$19,IF($C59="NORMAL",[1]DADOS!$J$19,IF($C59="ALTO",[1]DADOS!$N$19,0)))</f>
        <v>0</v>
      </c>
      <c r="H65" s="40">
        <f>IF($C59="BAIXO",[1]DADOS!$F$20,IF($C59="NORMAL",[1]DADOS!$J$20,IF($C59="ALTO",[1]DADOS!$N$20,0)))</f>
        <v>0</v>
      </c>
      <c r="I65" s="40">
        <f>IF($C59="BAIXO",[1]DADOS!$F$21,IF($C59="NORMAL",[1]DADOS!$J$21,IF($C59="ALTO",[1]DADOS!$N$21,0)))</f>
        <v>0</v>
      </c>
      <c r="J65" s="40">
        <f>IF($C59="BAIXO",[1]DADOS!$F$22,IF($C59="NORMAL",[1]DADOS!$J$22,IF($C59="ALTO",[1]DADOS!$N$22,0)))</f>
        <v>0</v>
      </c>
      <c r="K65" s="40">
        <f>IF($C59="BAIXO",[1]DADOS!$F$23,IF($C59="NORMAL",[1]DADOS!$J$23,IF($C59="ALTO",[1]DADOS!$N$23,0)))</f>
        <v>0</v>
      </c>
      <c r="L65" s="40">
        <f>IF($C59="BAIXO",[1]DADOS!$F$24,IF($C59="NORMAL",[1]DADOS!$J$24,IF($C59="ALTO",[1]DADOS!$N$24,0)))</f>
        <v>0</v>
      </c>
      <c r="M65" s="40">
        <f>IF($C59="BAIXO",[1]DADOS!$F$25,IF($C59="NORMAL",[1]DADOS!$J$25,IF($C59="ALTO",[1]DADOS!$N$25,0)))</f>
        <v>0</v>
      </c>
      <c r="N65" s="40">
        <f>IF($C59="BAIXO",[1]DADOS!$F$26,IF($C59="NORMAL",[1]DADOS!$J$26,IF($C59="ALTO",[1]DADOS!$N$26,0)))</f>
        <v>0</v>
      </c>
      <c r="O65" s="40">
        <f>IF($C59="BAIXO",[1]DADOS!$F$27,IF($C59="NORMAL",[1]DADOS!$J$27,IF($C59="ALTO",[1]DADOS!$N$27,0)))</f>
        <v>0</v>
      </c>
      <c r="P65" s="40">
        <f>IF($C59="BAIXO",[1]DADOS!$F$28,IF($C59="NORMAL",[1]DADOS!$J$28,IF($C59="ALTO",[1]DADOS!$N$28,0)))</f>
        <v>0</v>
      </c>
      <c r="Q65" s="40">
        <f>IF($C59="BAIXO",[1]DADOS!$F$29,IF($C59="NORMAL",[1]DADOS!$J$29,IF($C59="ALTO",[1]DADOS!$N$29,0)))</f>
        <v>0</v>
      </c>
      <c r="R65" s="40">
        <f>IF($C59="BAIXO",[1]DADOS!$F$30,IF($C59="NORMAL",[1]DADOS!$J$30,IF($C59="ALTO",[1]DADOS!$N$30,0)))</f>
        <v>0</v>
      </c>
    </row>
    <row r="66" spans="2:18">
      <c r="B66" s="228" t="s">
        <v>35</v>
      </c>
      <c r="C66" s="229"/>
      <c r="D66" s="40">
        <f>IF($C59="BAIXO",[1]LEUC!$J$6,IF($C59="NORMAL",[1]LEUC!$J$7,IF($C59="ALTO",[1]LEUC!$J$8,0)))</f>
        <v>0</v>
      </c>
      <c r="E66" s="40">
        <f>IF($C59="BAIXO",[1]HEM!$J$6,IF($C59="NORMAL",[1]HEM!$J$7,IF($C59="ALTO",[1]HEM!$J$8,0)))</f>
        <v>0</v>
      </c>
      <c r="F66" s="40">
        <f>IF($C59="BAIXO",[1]HB!$J$6,IF($C59="NORMAL",[1]HB!$J$7,IF($C59="ALTO",[1]HB!$J$8,0)))</f>
        <v>0</v>
      </c>
      <c r="G66" s="40">
        <f>IF($C59="BAIXO",[1]HT!$J$6,IF($C59="NORMAL",[1]HT!$J$7,IF($C59="ALTO",[1]HT!$J$8,0)))</f>
        <v>0</v>
      </c>
      <c r="H66" s="40">
        <f>IF($C59="BAIXO",[1]VCM!$J$6,IF($C59="NORMAL",[1]VCM!$J$7,IF($C59="ALTO",[1]VCM!$J$8,0)))</f>
        <v>0</v>
      </c>
      <c r="I66" s="40">
        <f>IF($C59="BAIXO",[1]HCM!$J$6,IF($C59="NORMAL",[1]HCM!$J$7,IF($C59="ALTO",[1]HCM!$J$8,0)))</f>
        <v>0</v>
      </c>
      <c r="J66" s="40">
        <f>IF($C59="BAIXO",[1]CHCM!$J$6,IF($C59="NORMAL",[1]CHCM!$J$7,IF($C59="ALTO",[1]CHCM!$J$8,0)))</f>
        <v>0</v>
      </c>
      <c r="K66" s="40">
        <f>IF($C59="BAIXO",[1]PLAQ!$J$6,IF($C59="NORMAL",[1]PLAQ!$J$7,IF($C59="ALTO",[1]PLAQ!$J$8,0)))</f>
        <v>0</v>
      </c>
      <c r="L66" s="40">
        <f>IF($C59="BAIXO",'[1]RDW%'!$J$6,IF($C59="NORMAL",'[1]RDW%'!$J$7,IF($C59="ALTO",'[1]RDW%'!$J$8,0)))</f>
        <v>0</v>
      </c>
      <c r="M66" s="40">
        <f>IF($C59="BAIXO",[1]MPV!$J$6,IF($C59="NORMAL",[1]MPV!$J$7,IF($C59="ALTO",[1]MPV!$J$8,0)))</f>
        <v>0</v>
      </c>
      <c r="N66" s="40">
        <f>IF($C59="BAIXO",[1]NEUT!$J$6,IF($C59="NORMAL",[1]NEUT!$J$7,IF($C59="ALTO",[1]NEUT!$J$8,0)))</f>
        <v>0</v>
      </c>
      <c r="O66" s="40">
        <f>IF($C59="BAIXO",[1]LINFO!$J$6,IF($C59="NORMAL",[1]LINFO!$J$7,IF($C59="ALTO",[1]LINFO!$J$8,0)))</f>
        <v>0</v>
      </c>
      <c r="P66" s="40">
        <f>IF($C59="BAIXO",[1]MONO!$J$6,IF($C59="NORMAL",[1]MONO!$J$7,IF($C59="ALTO",[1]MONO!$J$8,0)))</f>
        <v>0</v>
      </c>
      <c r="Q66" s="40">
        <f>IF($C59="BAIXO",[1]EOSIN!$J$6,IF($C59="NORMAL",[1]EOSIN!$J$7,IF($C59="ALTO",[1]EOSIN!$J$8,0)))</f>
        <v>0</v>
      </c>
      <c r="R66" s="40">
        <f>IF($C59="BAIXO",[1]BASO!$J$6,IF($C59="NORMAL",[1]BASO!$J$7,IF($C59="ALTO",[1]BASO!$J$8,0)))</f>
        <v>0</v>
      </c>
    </row>
    <row r="67" spans="2:18">
      <c r="B67" s="228" t="s">
        <v>36</v>
      </c>
      <c r="C67" s="229"/>
      <c r="D67" s="40">
        <f>IF($C59="BAIXO",[1]LEUC!$M$6,IF($C59="NORMAL",[1]LEUC!$M$7,IF($C59="ALTO",[1]LEUC!$M$8,0)))</f>
        <v>0</v>
      </c>
      <c r="E67" s="40">
        <f>IF($C59="BAIXO",[1]HEM!$M$6,IF($C59="NORMAL",[1]HEM!$M$7,IF($C59="ALTO",[1]HEM!$M$8,0)))</f>
        <v>0</v>
      </c>
      <c r="F67" s="40">
        <f>IF($C59="BAIXO",[1]HB!$M$6,IF($C59="NORMAL",[1]HB!$M$7,IF($C59="ALTO",[1]HB!$M$8,0)))</f>
        <v>0</v>
      </c>
      <c r="G67" s="40">
        <f>IF($C59="BAIXO",[1]HT!$M$6,IF($C59="NORMAL",[1]HT!$M$7,IF($C59="ALTO",[1]HT!$M$8,0)))</f>
        <v>0</v>
      </c>
      <c r="H67" s="40">
        <f>IF($C59="BAIXO",[1]VCM!$M$6,IF($C59="NORMAL",[1]VCM!$M$7,IF($C59="ALTO",[1]VCM!$M$8,0)))</f>
        <v>0</v>
      </c>
      <c r="I67" s="40">
        <f>IF($C59="BAIXO",[1]HCM!$M$6,IF($C59="NORMAL",[1]HCM!$M$7,IF($C59="ALTO",[1]HCM!$M$8,0)))</f>
        <v>0</v>
      </c>
      <c r="J67" s="40">
        <f>IF($C59="BAIXO",[1]CHCM!$M$6,IF($C59="NORMAL",[1]CHCM!$M$7,IF($C59="ALTO",[1]CHCM!$M$8,0)))</f>
        <v>0</v>
      </c>
      <c r="K67" s="40">
        <f>IF($C59="BAIXO",[1]PLAQ!$M$6,IF($C59="NORMAL",[1]PLAQ!$M$7,IF($C59="ALTO",[1]PLAQ!$M$8,0)))</f>
        <v>0</v>
      </c>
      <c r="L67" s="40">
        <f>IF($C59="BAIXO",'[1]RDW%'!$M$6,IF($C59="NORMAL",'[1]RDW%'!$M$7,IF($C59="ALTO",'[1]RDW%'!$M$8,0)))</f>
        <v>0</v>
      </c>
      <c r="M67" s="40">
        <f>IF($C59="BAIXO",[1]MPV!$M$6,IF($C59="NORMAL",[1]MPV!$M$7,IF($C59="ALTO",[1]MPV!$M$8,0)))</f>
        <v>0</v>
      </c>
      <c r="N67" s="40">
        <f>IF($C59="BAIXO",[1]NEUT!$M$6,IF($C59="NORMAL",[1]NEUT!$M$7,IF($C59="ALTO",[1]NEUT!$M$8,0)))</f>
        <v>0</v>
      </c>
      <c r="O67" s="40">
        <f>IF($C59="BAIXO",[1]LINFO!$M$6,IF($C59="NORMAL",[1]LINFO!$M$7,IF($C59="ALTO",[1]LINFO!$M$8,0)))</f>
        <v>0</v>
      </c>
      <c r="P67" s="40">
        <f>IF($C59="BAIXO",[1]MONO!$M$6,IF($C59="NORMAL",[1]MONO!$M$7,IF($C59="ALTO",[1]MONO!$M$8,0)))</f>
        <v>0</v>
      </c>
      <c r="Q67" s="40">
        <f>IF($C59="BAIXO",[1]EOSIN!$M$6,IF($C59="NORMAL",[1]EOSIN!$M$7,IF($C59="ALTO",[1]EOSIN!$M$8,0)))</f>
        <v>0</v>
      </c>
      <c r="R67" s="40">
        <f>IF($C59="BAIXO",[1]BASO!$M$6,IF($C59="NORMAL",[1]BASO!$M$7,IF($C59="ALTO",[1]BASO!$M$8,0)))</f>
        <v>0</v>
      </c>
    </row>
    <row r="68" spans="2:18">
      <c r="B68" s="189" t="s">
        <v>37</v>
      </c>
      <c r="C68" s="189"/>
      <c r="D68" s="40">
        <f>IF($C59="BAIXO",[1]DADOS!$G$16,IF($C59="NORMAL",[1]DADOS!$K$16,IF($C59="ALTO",[1]DADOS!$O$16,0)))</f>
        <v>0</v>
      </c>
      <c r="E68" s="40">
        <f>IF($C59="BAIXO",[1]DADOS!$G$17,IF($C59="NORMAL",[1]DADOS!$K$17,IF($C59="ALTO",[1]DADOS!$O$17,0)))</f>
        <v>0</v>
      </c>
      <c r="F68" s="40">
        <f>IF($C59="BAIXO",[1]DADOS!$G$18,IF($C59="NORMAL",[1]DADOS!$K$18,IF($C59="ALTO",[1]DADOS!$O$18,0)))</f>
        <v>0</v>
      </c>
      <c r="G68" s="40">
        <f>IF($C59="BAIXO",[1]DADOS!$G$19,IF($C59="NORMAL",[1]DADOS!$K$19,IF($C59="ALTO",[1]DADOS!$O$19,0)))</f>
        <v>0</v>
      </c>
      <c r="H68" s="40">
        <f>IF($C59="BAIXO",[1]DADOS!$G$20,IF($C59="NORMAL",[1]DADOS!$K$20,IF($C59="ALTO",[1]DADOS!$O$20,0)))</f>
        <v>0</v>
      </c>
      <c r="I68" s="40">
        <f>IF($C59="BAIXO",[1]DADOS!$G$21,IF($C59="NORMAL",[1]DADOS!$K$21,IF($C59="ALTO",[1]DADOS!$O$21,0)))</f>
        <v>0</v>
      </c>
      <c r="J68" s="40">
        <f>IF($C59="BAIXO",[1]DADOS!$G$22,IF($C59="NORMAL",[1]DADOS!$K$22,IF($C59="ALTO",[1]DADOS!$O$22,0)))</f>
        <v>0</v>
      </c>
      <c r="K68" s="40">
        <f>IF($C59="BAIXO",[1]DADOS!$G$23,IF($C59="NORMAL",[1]DADOS!$K$23,IF($C59="ALTO",[1]DADOS!$O$23,0)))</f>
        <v>0</v>
      </c>
      <c r="L68" s="40">
        <f>IF($C59="BAIXO",[1]DADOS!$G$24,IF($C59="NORMAL",[1]DADOS!$K$24,IF($C59="ALTO",[1]DADOS!$O$24,0)))</f>
        <v>0</v>
      </c>
      <c r="M68" s="40">
        <f>IF($C59="BAIXO",[1]DADOS!$G$25,IF($C59="NORMAL",[1]DADOS!$K$25,IF($C59="ALTO",[1]DADOS!$O$25,0)))</f>
        <v>0</v>
      </c>
      <c r="N68" s="40">
        <f>IF($C59="BAIXO",[1]DADOS!$G$26,IF($C59="NORMAL",[1]DADOS!$K$26,IF($C59="ALTO",[1]DADOS!$O$26,0)))</f>
        <v>0</v>
      </c>
      <c r="O68" s="40">
        <f>IF($C59="BAIXO",[1]DADOS!$G$27,IF($C59="NORMAL",[1]DADOS!$K$27,IF($C59="ALTO",[1]DADOS!$O$27,0)))</f>
        <v>0</v>
      </c>
      <c r="P68" s="40">
        <f>IF($C59="BAIXO",[1]DADOS!$G$28,IF($C59="NORMAL",[1]DADOS!$K$28,IF($C59="ALTO",[1]DADOS!$O$28,0)))</f>
        <v>0</v>
      </c>
      <c r="Q68" s="40">
        <f>IF($C59="BAIXO",[1]DADOS!$G$29,IF($C59="NORMAL",[1]DADOS!$K$29,IF($C59="ALTO",[1]DADOS!$O$29,0)))</f>
        <v>0</v>
      </c>
      <c r="R68" s="40">
        <f>IF($C59="BAIXO",[1]DADOS!$G$30,IF($C59="NORMAL",[1]DADOS!$K$30,IF($C59="ALTO",[1]DADOS!$O$30,0)))</f>
        <v>0</v>
      </c>
    </row>
    <row r="69" spans="2:18">
      <c r="B69" s="39" t="s">
        <v>38</v>
      </c>
      <c r="C69" s="39" t="s">
        <v>39</v>
      </c>
      <c r="D69" s="230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</row>
    <row r="70" spans="2:18">
      <c r="B70" s="39">
        <v>1</v>
      </c>
      <c r="C70" s="41">
        <v>1</v>
      </c>
      <c r="D70" s="42">
        <v>6.94</v>
      </c>
      <c r="E70" s="42">
        <v>4.2</v>
      </c>
      <c r="F70" s="42">
        <v>10.7</v>
      </c>
      <c r="G70" s="42">
        <v>32.1</v>
      </c>
      <c r="H70" s="42">
        <v>76.400000000000006</v>
      </c>
      <c r="I70" s="42">
        <v>25.5</v>
      </c>
      <c r="J70" s="42">
        <v>33.299999999999997</v>
      </c>
      <c r="K70" s="42">
        <v>277</v>
      </c>
      <c r="L70" s="42">
        <v>16.7</v>
      </c>
      <c r="M70" s="42">
        <v>9.6999999999999993</v>
      </c>
      <c r="N70" s="42">
        <v>3.13</v>
      </c>
      <c r="O70" s="42">
        <v>2.02</v>
      </c>
      <c r="P70" s="42">
        <v>0.82</v>
      </c>
      <c r="Q70" s="42">
        <v>0.63</v>
      </c>
      <c r="R70" s="42">
        <v>0.34</v>
      </c>
    </row>
    <row r="71" spans="2:18">
      <c r="B71" s="39">
        <v>2</v>
      </c>
      <c r="C71" s="41">
        <v>2</v>
      </c>
      <c r="D71" s="42">
        <v>6.98</v>
      </c>
      <c r="E71" s="42">
        <v>4.2</v>
      </c>
      <c r="F71" s="42">
        <v>10.7</v>
      </c>
      <c r="G71" s="42">
        <v>32.1</v>
      </c>
      <c r="H71" s="42">
        <v>76.400000000000006</v>
      </c>
      <c r="I71" s="42">
        <v>25.5</v>
      </c>
      <c r="J71" s="42">
        <v>33.299999999999997</v>
      </c>
      <c r="K71" s="42">
        <v>277</v>
      </c>
      <c r="L71" s="42">
        <v>16.8</v>
      </c>
      <c r="M71" s="42">
        <v>9.8000000000000007</v>
      </c>
      <c r="N71" s="42">
        <v>3.17</v>
      </c>
      <c r="O71" s="42">
        <v>1.94</v>
      </c>
      <c r="P71" s="42">
        <v>0.88</v>
      </c>
      <c r="Q71" s="42">
        <v>0.65</v>
      </c>
      <c r="R71" s="42">
        <v>0.34</v>
      </c>
    </row>
    <row r="72" spans="2:18">
      <c r="B72" s="39">
        <v>3</v>
      </c>
      <c r="C72" s="41">
        <v>5</v>
      </c>
      <c r="D72" s="42">
        <v>6.96</v>
      </c>
      <c r="E72" s="42">
        <v>4.22</v>
      </c>
      <c r="F72" s="42">
        <v>10.9</v>
      </c>
      <c r="G72" s="42">
        <v>31.9</v>
      </c>
      <c r="H72" s="42">
        <v>75.599999999999994</v>
      </c>
      <c r="I72" s="42">
        <v>25.8</v>
      </c>
      <c r="J72" s="42">
        <v>34.200000000000003</v>
      </c>
      <c r="K72" s="42">
        <v>276</v>
      </c>
      <c r="L72" s="42">
        <v>16.8</v>
      </c>
      <c r="M72" s="42">
        <v>9.6999999999999993</v>
      </c>
      <c r="N72" s="42">
        <v>3.09</v>
      </c>
      <c r="O72" s="42">
        <v>1.98</v>
      </c>
      <c r="P72" s="42">
        <v>0.85</v>
      </c>
      <c r="Q72" s="42">
        <v>0.7</v>
      </c>
      <c r="R72" s="42">
        <v>0.34</v>
      </c>
    </row>
    <row r="73" spans="2:18">
      <c r="B73" s="39">
        <v>4</v>
      </c>
      <c r="C73" s="41">
        <v>6</v>
      </c>
      <c r="D73" s="42">
        <v>6.82</v>
      </c>
      <c r="E73" s="42">
        <v>4.2300000000000004</v>
      </c>
      <c r="F73" s="42">
        <v>10.7</v>
      </c>
      <c r="G73" s="42">
        <v>31.6</v>
      </c>
      <c r="H73" s="42">
        <v>74.7</v>
      </c>
      <c r="I73" s="42">
        <v>25.3</v>
      </c>
      <c r="J73" s="42">
        <v>33.9</v>
      </c>
      <c r="K73" s="42">
        <v>273</v>
      </c>
      <c r="L73" s="42">
        <v>16.899999999999999</v>
      </c>
      <c r="M73" s="42">
        <v>9.6</v>
      </c>
      <c r="N73" s="42">
        <v>2.95</v>
      </c>
      <c r="O73" s="42">
        <v>1.96</v>
      </c>
      <c r="P73" s="42">
        <v>0.81</v>
      </c>
      <c r="Q73" s="42">
        <v>0.77</v>
      </c>
      <c r="R73" s="42">
        <v>0.33</v>
      </c>
    </row>
    <row r="74" spans="2:18">
      <c r="B74" s="39">
        <v>5</v>
      </c>
      <c r="C74" s="41">
        <v>7</v>
      </c>
      <c r="D74" s="42">
        <v>6.99</v>
      </c>
      <c r="E74" s="42">
        <v>4.22</v>
      </c>
      <c r="F74" s="42">
        <v>10.5</v>
      </c>
      <c r="G74" s="42">
        <v>31.7</v>
      </c>
      <c r="H74" s="42">
        <v>75.099999999999994</v>
      </c>
      <c r="I74" s="42">
        <v>24.9</v>
      </c>
      <c r="J74" s="42">
        <v>33.1</v>
      </c>
      <c r="K74" s="42">
        <v>283</v>
      </c>
      <c r="L74" s="42">
        <v>16.899999999999999</v>
      </c>
      <c r="M74" s="42">
        <v>9.6999999999999993</v>
      </c>
      <c r="N74" s="42">
        <v>3.01</v>
      </c>
      <c r="O74" s="42">
        <v>2.2000000000000002</v>
      </c>
      <c r="P74" s="42">
        <v>0.69</v>
      </c>
      <c r="Q74" s="42">
        <v>0.76</v>
      </c>
      <c r="R74" s="42">
        <v>0.33</v>
      </c>
    </row>
    <row r="75" spans="2:18">
      <c r="B75" s="39">
        <v>6</v>
      </c>
      <c r="C75" s="41">
        <v>8</v>
      </c>
      <c r="D75" s="42">
        <v>6.83</v>
      </c>
      <c r="E75" s="42">
        <v>4.25</v>
      </c>
      <c r="F75" s="42">
        <v>10.7</v>
      </c>
      <c r="G75" s="42">
        <v>32.1</v>
      </c>
      <c r="H75" s="42">
        <v>75.5</v>
      </c>
      <c r="I75" s="42">
        <v>25.2</v>
      </c>
      <c r="J75" s="42">
        <v>33.299999999999997</v>
      </c>
      <c r="K75" s="42">
        <v>275</v>
      </c>
      <c r="L75" s="42">
        <v>16.8</v>
      </c>
      <c r="M75" s="42">
        <v>9.5</v>
      </c>
      <c r="N75" s="42">
        <v>2.93</v>
      </c>
      <c r="O75" s="42">
        <v>2.0299999999999998</v>
      </c>
      <c r="P75" s="42">
        <v>0.88</v>
      </c>
      <c r="Q75" s="42">
        <v>0.65</v>
      </c>
      <c r="R75" s="42">
        <v>0.34</v>
      </c>
    </row>
    <row r="76" spans="2:18">
      <c r="B76" s="39">
        <v>7</v>
      </c>
      <c r="C76" s="41">
        <v>9</v>
      </c>
      <c r="D76" s="42">
        <v>6.85</v>
      </c>
      <c r="E76" s="42">
        <v>4.22</v>
      </c>
      <c r="F76" s="42">
        <v>10.9</v>
      </c>
      <c r="G76" s="42">
        <v>31.8</v>
      </c>
      <c r="H76" s="42">
        <v>75.400000000000006</v>
      </c>
      <c r="I76" s="42">
        <v>25.8</v>
      </c>
      <c r="J76" s="42">
        <v>34.299999999999997</v>
      </c>
      <c r="K76" s="42">
        <v>281</v>
      </c>
      <c r="L76" s="42">
        <v>16.7</v>
      </c>
      <c r="M76" s="42">
        <v>9.6</v>
      </c>
      <c r="N76" s="42">
        <v>2.91</v>
      </c>
      <c r="O76" s="42">
        <v>2.06</v>
      </c>
      <c r="P76" s="42">
        <v>0.74</v>
      </c>
      <c r="Q76" s="42">
        <v>0.8</v>
      </c>
      <c r="R76" s="42">
        <v>0.34</v>
      </c>
    </row>
    <row r="77" spans="2:18">
      <c r="B77" s="39">
        <v>8</v>
      </c>
      <c r="C77" s="41">
        <v>12</v>
      </c>
      <c r="D77" s="42">
        <v>6.88</v>
      </c>
      <c r="E77" s="42">
        <v>4.24</v>
      </c>
      <c r="F77" s="42">
        <v>10.7</v>
      </c>
      <c r="G77" s="42">
        <v>32.200000000000003</v>
      </c>
      <c r="H77" s="42">
        <v>75.900000000000006</v>
      </c>
      <c r="I77" s="42">
        <v>25.2</v>
      </c>
      <c r="J77" s="42">
        <v>33.200000000000003</v>
      </c>
      <c r="K77" s="42">
        <v>273</v>
      </c>
      <c r="L77" s="42">
        <v>16.7</v>
      </c>
      <c r="M77" s="42">
        <v>9.6</v>
      </c>
      <c r="N77" s="42">
        <v>3.04</v>
      </c>
      <c r="O77" s="42">
        <v>2.12</v>
      </c>
      <c r="P77" s="42">
        <v>0.69</v>
      </c>
      <c r="Q77" s="42">
        <v>0.7</v>
      </c>
      <c r="R77" s="42">
        <v>0.33</v>
      </c>
    </row>
    <row r="78" spans="2:18">
      <c r="B78" s="39">
        <v>9</v>
      </c>
      <c r="C78" s="41">
        <v>13</v>
      </c>
      <c r="D78" s="42">
        <v>6.79</v>
      </c>
      <c r="E78" s="42">
        <v>4.22</v>
      </c>
      <c r="F78" s="42">
        <v>10.7</v>
      </c>
      <c r="G78" s="42">
        <v>31.8</v>
      </c>
      <c r="H78" s="42">
        <v>75.400000000000006</v>
      </c>
      <c r="I78" s="42">
        <v>25.4</v>
      </c>
      <c r="J78" s="42">
        <v>33.6</v>
      </c>
      <c r="K78" s="42">
        <v>284</v>
      </c>
      <c r="L78" s="42">
        <v>16.7</v>
      </c>
      <c r="M78" s="42">
        <v>9.6</v>
      </c>
      <c r="N78" s="42">
        <v>3.06</v>
      </c>
      <c r="O78" s="42">
        <v>2</v>
      </c>
      <c r="P78" s="42">
        <v>0.78</v>
      </c>
      <c r="Q78" s="42">
        <v>0.62</v>
      </c>
      <c r="R78" s="42">
        <v>0.33</v>
      </c>
    </row>
    <row r="79" spans="2:18">
      <c r="B79" s="39">
        <v>10</v>
      </c>
      <c r="C79" s="41">
        <v>14</v>
      </c>
      <c r="D79" s="42">
        <v>6.9</v>
      </c>
      <c r="E79" s="42">
        <v>4.25</v>
      </c>
      <c r="F79" s="42">
        <v>10.6</v>
      </c>
      <c r="G79" s="42">
        <v>32.299999999999997</v>
      </c>
      <c r="H79" s="42">
        <v>76</v>
      </c>
      <c r="I79" s="42">
        <v>24.9</v>
      </c>
      <c r="J79" s="42">
        <v>32.799999999999997</v>
      </c>
      <c r="K79" s="42">
        <v>275</v>
      </c>
      <c r="L79" s="42">
        <v>16.600000000000001</v>
      </c>
      <c r="M79" s="42">
        <v>9.5</v>
      </c>
      <c r="N79" s="42">
        <v>3.02</v>
      </c>
      <c r="O79" s="42">
        <v>2.09</v>
      </c>
      <c r="P79" s="42">
        <v>0.82</v>
      </c>
      <c r="Q79" s="42">
        <v>0.64</v>
      </c>
      <c r="R79" s="42">
        <v>0.33</v>
      </c>
    </row>
    <row r="80" spans="2:18">
      <c r="B80" s="39">
        <v>11</v>
      </c>
      <c r="C80" s="41">
        <v>15</v>
      </c>
      <c r="D80" s="42">
        <v>6.81</v>
      </c>
      <c r="E80" s="42">
        <v>4.28</v>
      </c>
      <c r="F80" s="42">
        <v>10.8</v>
      </c>
      <c r="G80" s="42">
        <v>32.5</v>
      </c>
      <c r="H80" s="42">
        <v>75.900000000000006</v>
      </c>
      <c r="I80" s="42">
        <v>25.2</v>
      </c>
      <c r="J80" s="42">
        <v>33.200000000000003</v>
      </c>
      <c r="K80" s="42">
        <v>276</v>
      </c>
      <c r="L80" s="42">
        <v>16.8</v>
      </c>
      <c r="M80" s="42">
        <v>9.6999999999999993</v>
      </c>
      <c r="N80" s="42">
        <v>3.04</v>
      </c>
      <c r="O80" s="42">
        <v>1.92</v>
      </c>
      <c r="P80" s="42">
        <v>0.82</v>
      </c>
      <c r="Q80" s="42">
        <v>0.71</v>
      </c>
      <c r="R80" s="42">
        <v>0.32</v>
      </c>
    </row>
    <row r="81" spans="2:18">
      <c r="B81" s="39">
        <v>12</v>
      </c>
      <c r="C81" s="41">
        <v>16</v>
      </c>
      <c r="D81" s="42">
        <v>6.78</v>
      </c>
      <c r="E81" s="42">
        <v>4.24</v>
      </c>
      <c r="F81" s="42">
        <v>10.6</v>
      </c>
      <c r="G81" s="42">
        <v>32.5</v>
      </c>
      <c r="H81" s="42">
        <v>76.7</v>
      </c>
      <c r="I81" s="42">
        <v>25</v>
      </c>
      <c r="J81" s="42">
        <v>32.6</v>
      </c>
      <c r="K81" s="42">
        <v>275</v>
      </c>
      <c r="L81" s="42">
        <v>16.8</v>
      </c>
      <c r="M81" s="42">
        <v>9.6999999999999993</v>
      </c>
      <c r="N81" s="42">
        <v>2.95</v>
      </c>
      <c r="O81" s="42">
        <v>1.95</v>
      </c>
      <c r="P81" s="42">
        <v>0.83</v>
      </c>
      <c r="Q81" s="42">
        <v>0.73</v>
      </c>
      <c r="R81" s="42">
        <v>0.32</v>
      </c>
    </row>
    <row r="82" spans="2:18">
      <c r="B82" s="39">
        <v>13</v>
      </c>
      <c r="C82" s="41">
        <v>19</v>
      </c>
      <c r="D82" s="42">
        <v>7.08</v>
      </c>
      <c r="E82" s="42">
        <v>4.2</v>
      </c>
      <c r="F82" s="42">
        <v>10.7</v>
      </c>
      <c r="G82" s="42">
        <v>32.200000000000003</v>
      </c>
      <c r="H82" s="42">
        <v>76.7</v>
      </c>
      <c r="I82" s="42">
        <v>25.5</v>
      </c>
      <c r="J82" s="42">
        <v>33.200000000000003</v>
      </c>
      <c r="K82" s="42">
        <v>278</v>
      </c>
      <c r="L82" s="42">
        <v>16.7</v>
      </c>
      <c r="M82" s="42">
        <v>9.6999999999999993</v>
      </c>
      <c r="N82" s="42">
        <v>2.99</v>
      </c>
      <c r="O82" s="42">
        <v>2.21</v>
      </c>
      <c r="P82" s="42">
        <v>0.78</v>
      </c>
      <c r="Q82" s="42">
        <v>0.77</v>
      </c>
      <c r="R82" s="42">
        <v>0.33</v>
      </c>
    </row>
    <row r="83" spans="2:18">
      <c r="B83" s="39">
        <v>14</v>
      </c>
      <c r="C83" s="43">
        <v>20</v>
      </c>
      <c r="D83" s="42">
        <v>6.76</v>
      </c>
      <c r="E83" s="42">
        <v>4.2300000000000004</v>
      </c>
      <c r="F83" s="42">
        <v>10.8</v>
      </c>
      <c r="G83" s="42">
        <v>32.5</v>
      </c>
      <c r="H83" s="42">
        <v>76.8</v>
      </c>
      <c r="I83" s="42">
        <v>25.5</v>
      </c>
      <c r="J83" s="42">
        <v>33.200000000000003</v>
      </c>
      <c r="K83" s="42">
        <v>276</v>
      </c>
      <c r="L83" s="42">
        <v>16.7</v>
      </c>
      <c r="M83" s="42">
        <v>9.8000000000000007</v>
      </c>
      <c r="N83" s="42">
        <v>3</v>
      </c>
      <c r="O83" s="42">
        <v>1.99</v>
      </c>
      <c r="P83" s="42">
        <v>0.79</v>
      </c>
      <c r="Q83" s="42">
        <v>0.66</v>
      </c>
      <c r="R83" s="42">
        <v>0.32</v>
      </c>
    </row>
    <row r="84" spans="2:18">
      <c r="B84" s="39">
        <v>15</v>
      </c>
      <c r="C84" s="41">
        <v>21</v>
      </c>
      <c r="D84" s="42">
        <v>6.84</v>
      </c>
      <c r="E84" s="42">
        <v>4.2300000000000004</v>
      </c>
      <c r="F84" s="42">
        <v>10.7</v>
      </c>
      <c r="G84" s="42">
        <v>32.200000000000003</v>
      </c>
      <c r="H84" s="42">
        <v>76.099999999999994</v>
      </c>
      <c r="I84" s="42">
        <v>25.3</v>
      </c>
      <c r="J84" s="42">
        <v>33.200000000000003</v>
      </c>
      <c r="K84" s="42">
        <v>286</v>
      </c>
      <c r="L84" s="42">
        <v>16.899999999999999</v>
      </c>
      <c r="M84" s="42">
        <v>9.5</v>
      </c>
      <c r="N84" s="42">
        <v>2.87</v>
      </c>
      <c r="O84" s="42">
        <v>2.06</v>
      </c>
      <c r="P84" s="42">
        <v>0.8</v>
      </c>
      <c r="Q84" s="42">
        <v>0.78</v>
      </c>
      <c r="R84" s="42">
        <v>0.33</v>
      </c>
    </row>
    <row r="85" spans="2:18">
      <c r="B85" s="39">
        <v>16</v>
      </c>
      <c r="C85" s="41">
        <v>22</v>
      </c>
      <c r="D85" s="42">
        <v>7</v>
      </c>
      <c r="E85" s="42">
        <v>4.22</v>
      </c>
      <c r="F85" s="42">
        <v>10.9</v>
      </c>
      <c r="G85" s="42">
        <v>32.1</v>
      </c>
      <c r="H85" s="42">
        <v>76.099999999999994</v>
      </c>
      <c r="I85" s="42">
        <v>25.8</v>
      </c>
      <c r="J85" s="42">
        <v>34</v>
      </c>
      <c r="K85" s="42">
        <v>294</v>
      </c>
      <c r="L85" s="42">
        <v>16.899999999999999</v>
      </c>
      <c r="M85" s="42">
        <v>9.8000000000000007</v>
      </c>
      <c r="N85" s="42">
        <v>2.98</v>
      </c>
      <c r="O85" s="42">
        <v>2.23</v>
      </c>
      <c r="P85" s="42">
        <v>0.7</v>
      </c>
      <c r="Q85" s="42">
        <v>0.75</v>
      </c>
      <c r="R85" s="42">
        <v>0.34</v>
      </c>
    </row>
    <row r="86" spans="2:18">
      <c r="B86" s="39">
        <v>17</v>
      </c>
      <c r="C86" s="41">
        <v>23</v>
      </c>
      <c r="D86" s="42">
        <v>6.96</v>
      </c>
      <c r="E86" s="42">
        <v>4.28</v>
      </c>
      <c r="F86" s="42">
        <v>10.8</v>
      </c>
      <c r="G86" s="42">
        <v>32.4</v>
      </c>
      <c r="H86" s="42">
        <v>75.7</v>
      </c>
      <c r="I86" s="42">
        <v>25.2</v>
      </c>
      <c r="J86" s="42">
        <v>33.299999999999997</v>
      </c>
      <c r="K86" s="42">
        <v>288</v>
      </c>
      <c r="L86" s="42">
        <v>16.899999999999999</v>
      </c>
      <c r="M86" s="42">
        <v>9.6</v>
      </c>
      <c r="N86" s="42">
        <v>3.03</v>
      </c>
      <c r="O86" s="42">
        <v>2.11</v>
      </c>
      <c r="P86" s="42">
        <v>0.76</v>
      </c>
      <c r="Q86" s="42">
        <v>0.72</v>
      </c>
      <c r="R86" s="42">
        <v>0.34</v>
      </c>
    </row>
    <row r="87" spans="2:18">
      <c r="B87" s="39">
        <v>18</v>
      </c>
      <c r="C87" s="41">
        <v>26</v>
      </c>
      <c r="D87" s="42">
        <v>6.68</v>
      </c>
      <c r="E87" s="42">
        <v>4.2</v>
      </c>
      <c r="F87" s="42">
        <v>10.7</v>
      </c>
      <c r="G87" s="42">
        <v>32.299999999999997</v>
      </c>
      <c r="H87" s="42">
        <v>76.900000000000006</v>
      </c>
      <c r="I87" s="42">
        <v>25.5</v>
      </c>
      <c r="J87" s="42">
        <v>33.1</v>
      </c>
      <c r="K87" s="42">
        <v>292</v>
      </c>
      <c r="L87" s="42">
        <v>16.8</v>
      </c>
      <c r="M87" s="42">
        <v>9.8000000000000007</v>
      </c>
      <c r="N87" s="42">
        <v>3.03</v>
      </c>
      <c r="O87" s="42">
        <v>2.09</v>
      </c>
      <c r="P87" s="42">
        <v>0.62</v>
      </c>
      <c r="Q87" s="42">
        <v>0.63</v>
      </c>
      <c r="R87" s="42">
        <v>0.31</v>
      </c>
    </row>
    <row r="88" spans="2:18">
      <c r="B88" s="39">
        <v>19</v>
      </c>
      <c r="C88" s="41">
        <v>27</v>
      </c>
      <c r="D88" s="42">
        <v>6.75</v>
      </c>
      <c r="E88" s="42">
        <v>4.2</v>
      </c>
      <c r="F88" s="42">
        <v>10.7</v>
      </c>
      <c r="G88" s="42">
        <v>32.200000000000003</v>
      </c>
      <c r="H88" s="42">
        <v>76.7</v>
      </c>
      <c r="I88" s="42">
        <v>25.5</v>
      </c>
      <c r="J88" s="42">
        <v>33.200000000000003</v>
      </c>
      <c r="K88" s="42">
        <v>286</v>
      </c>
      <c r="L88" s="42">
        <v>16.899999999999999</v>
      </c>
      <c r="M88" s="42">
        <v>9.6999999999999993</v>
      </c>
      <c r="N88" s="42">
        <v>2.98</v>
      </c>
      <c r="O88" s="42">
        <v>1.89</v>
      </c>
      <c r="P88" s="42">
        <v>0.76</v>
      </c>
      <c r="Q88" s="42">
        <v>0.79</v>
      </c>
      <c r="R88" s="42">
        <v>0.33</v>
      </c>
    </row>
    <row r="89" spans="2:18">
      <c r="B89" s="39">
        <v>20</v>
      </c>
      <c r="C89" s="41">
        <v>28</v>
      </c>
      <c r="D89" s="42">
        <v>6.88</v>
      </c>
      <c r="E89" s="42">
        <v>4.2300000000000004</v>
      </c>
      <c r="F89" s="42">
        <v>10.8</v>
      </c>
      <c r="G89" s="42">
        <v>32.4</v>
      </c>
      <c r="H89" s="42">
        <v>76.599999999999994</v>
      </c>
      <c r="I89" s="42">
        <v>25.5</v>
      </c>
      <c r="J89" s="42">
        <v>33.299999999999997</v>
      </c>
      <c r="K89" s="42">
        <v>285</v>
      </c>
      <c r="L89" s="42">
        <v>16.7</v>
      </c>
      <c r="M89" s="42">
        <v>9.6</v>
      </c>
      <c r="N89" s="42">
        <v>2.96</v>
      </c>
      <c r="O89" s="42">
        <v>2.04</v>
      </c>
      <c r="P89" s="42">
        <v>0.79</v>
      </c>
      <c r="Q89" s="42">
        <v>0.77</v>
      </c>
      <c r="R89" s="42">
        <v>0.32</v>
      </c>
    </row>
    <row r="90" spans="2:18">
      <c r="B90" s="39">
        <v>21</v>
      </c>
      <c r="C90" s="41">
        <v>29</v>
      </c>
      <c r="D90" s="42">
        <v>7.01</v>
      </c>
      <c r="E90" s="42">
        <v>4.26</v>
      </c>
      <c r="F90" s="42">
        <v>10.8</v>
      </c>
      <c r="G90" s="42">
        <v>32.6</v>
      </c>
      <c r="H90" s="42">
        <v>76.5</v>
      </c>
      <c r="I90" s="42">
        <v>25.4</v>
      </c>
      <c r="J90" s="42">
        <v>33.1</v>
      </c>
      <c r="K90" s="42">
        <v>284</v>
      </c>
      <c r="L90" s="42">
        <v>16.8</v>
      </c>
      <c r="M90" s="42">
        <v>9.6</v>
      </c>
      <c r="N90" s="42">
        <v>2.95</v>
      </c>
      <c r="O90" s="42">
        <v>2.0699999999999998</v>
      </c>
      <c r="P90" s="42">
        <v>0.84</v>
      </c>
      <c r="Q90" s="42">
        <v>0.8</v>
      </c>
      <c r="R90" s="42">
        <v>0.35</v>
      </c>
    </row>
    <row r="91" spans="2:18">
      <c r="B91" s="39">
        <v>22</v>
      </c>
      <c r="C91" s="41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</row>
    <row r="92" spans="2:18">
      <c r="B92" s="39">
        <v>23</v>
      </c>
      <c r="C92" s="4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</row>
    <row r="93" spans="2:18">
      <c r="B93" s="44">
        <v>24</v>
      </c>
      <c r="C93" s="41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</row>
    <row r="94" spans="2:18">
      <c r="B94" s="39">
        <v>25</v>
      </c>
      <c r="C94" s="41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</row>
    <row r="95" spans="2:18">
      <c r="B95" s="39">
        <v>26</v>
      </c>
      <c r="C95" s="41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</row>
    <row r="96" spans="2:18">
      <c r="B96" s="39">
        <v>27</v>
      </c>
      <c r="C96" s="41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</row>
    <row r="97" spans="2:18">
      <c r="B97" s="39">
        <v>28</v>
      </c>
      <c r="C97" s="41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</row>
    <row r="98" spans="2:18">
      <c r="B98" s="39">
        <v>29</v>
      </c>
      <c r="C98" s="41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</row>
    <row r="99" spans="2:18">
      <c r="B99" s="39">
        <v>30</v>
      </c>
      <c r="C99" s="41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</row>
    <row r="100" spans="2:18">
      <c r="B100" s="39">
        <v>31</v>
      </c>
      <c r="C100" s="41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</row>
    <row r="101" spans="2:18">
      <c r="B101" s="232" t="s">
        <v>32</v>
      </c>
      <c r="C101" s="233"/>
      <c r="D101" s="45">
        <f t="shared" ref="D101:R101" si="3">AVERAGE(D70:D100)</f>
        <v>6.8804761904761911</v>
      </c>
      <c r="E101" s="45">
        <f t="shared" si="3"/>
        <v>4.2295238095238101</v>
      </c>
      <c r="F101" s="56">
        <f t="shared" si="3"/>
        <v>10.733333333333334</v>
      </c>
      <c r="G101" s="56">
        <f t="shared" si="3"/>
        <v>32.166666666666664</v>
      </c>
      <c r="H101" s="56">
        <f t="shared" si="3"/>
        <v>76.052380952380943</v>
      </c>
      <c r="I101" s="56">
        <f t="shared" si="3"/>
        <v>25.376190476190477</v>
      </c>
      <c r="J101" s="56">
        <f>AVERAGE(J70:J100)</f>
        <v>33.352380952380955</v>
      </c>
      <c r="K101" s="56">
        <f t="shared" si="3"/>
        <v>280.66666666666669</v>
      </c>
      <c r="L101" s="56">
        <f t="shared" si="3"/>
        <v>16.785714285714285</v>
      </c>
      <c r="M101" s="56">
        <f t="shared" si="3"/>
        <v>9.6571428571428566</v>
      </c>
      <c r="N101" s="45">
        <f t="shared" si="3"/>
        <v>3.0042857142857144</v>
      </c>
      <c r="O101" s="45">
        <f t="shared" si="3"/>
        <v>2.0457142857142854</v>
      </c>
      <c r="P101" s="45">
        <f t="shared" si="3"/>
        <v>0.78333333333333333</v>
      </c>
      <c r="Q101" s="45">
        <f t="shared" si="3"/>
        <v>0.71571428571428575</v>
      </c>
      <c r="R101" s="57">
        <f t="shared" si="3"/>
        <v>0.33142857142857141</v>
      </c>
    </row>
    <row r="102" spans="2:18">
      <c r="B102" s="232" t="s">
        <v>33</v>
      </c>
      <c r="C102" s="233"/>
      <c r="D102" s="45">
        <f t="shared" ref="D102:R102" si="4">STDEV(D70:D100)</f>
        <v>0.10322190612831135</v>
      </c>
      <c r="E102" s="45">
        <f t="shared" si="4"/>
        <v>2.4387740870402609E-2</v>
      </c>
      <c r="F102" s="45">
        <f t="shared" si="4"/>
        <v>0.10165300454651308</v>
      </c>
      <c r="G102" s="45">
        <f t="shared" si="4"/>
        <v>0.27988092706244422</v>
      </c>
      <c r="H102" s="45">
        <f t="shared" si="4"/>
        <v>0.614507158313919</v>
      </c>
      <c r="I102" s="45">
        <f t="shared" si="4"/>
        <v>0.26249716551757685</v>
      </c>
      <c r="J102" s="45">
        <f t="shared" si="4"/>
        <v>0.4249929971411851</v>
      </c>
      <c r="K102" s="45">
        <f>STDEV(K70:K100)</f>
        <v>6.2316396986133054</v>
      </c>
      <c r="L102" s="45">
        <f t="shared" si="4"/>
        <v>9.1025898983279549E-2</v>
      </c>
      <c r="M102" s="45">
        <f t="shared" si="4"/>
        <v>9.7833678104365496E-2</v>
      </c>
      <c r="N102" s="45">
        <f t="shared" si="4"/>
        <v>7.1594093930395369E-2</v>
      </c>
      <c r="O102" s="45">
        <f t="shared" si="4"/>
        <v>9.4211009365754536E-2</v>
      </c>
      <c r="P102" s="45">
        <f t="shared" si="4"/>
        <v>6.6206746886804016E-2</v>
      </c>
      <c r="Q102" s="45">
        <f t="shared" si="4"/>
        <v>6.2415657376288902E-2</v>
      </c>
      <c r="R102" s="57">
        <f t="shared" si="4"/>
        <v>9.6362411165943178E-3</v>
      </c>
    </row>
    <row r="103" spans="2:18">
      <c r="B103" s="189" t="s">
        <v>40</v>
      </c>
      <c r="C103" s="189"/>
      <c r="D103" s="46">
        <f>(D102/D101)*100</f>
        <v>1.5002145675787515</v>
      </c>
      <c r="E103" s="46">
        <f t="shared" ref="E103:R103" si="5">(E102/E101)*100</f>
        <v>0.57660724868098934</v>
      </c>
      <c r="F103" s="46">
        <f t="shared" si="5"/>
        <v>0.94707768211037024</v>
      </c>
      <c r="G103" s="46">
        <f t="shared" si="5"/>
        <v>0.87009614630811671</v>
      </c>
      <c r="H103" s="46">
        <f t="shared" si="5"/>
        <v>0.80800515462978517</v>
      </c>
      <c r="I103" s="46">
        <f t="shared" si="5"/>
        <v>1.0344230579600513</v>
      </c>
      <c r="J103" s="46">
        <f t="shared" si="5"/>
        <v>1.2742508480817942</v>
      </c>
      <c r="K103" s="46">
        <f t="shared" si="5"/>
        <v>2.2202991800284932</v>
      </c>
      <c r="L103" s="46">
        <f t="shared" si="5"/>
        <v>0.54228195138975055</v>
      </c>
      <c r="M103" s="46">
        <f t="shared" si="5"/>
        <v>1.0130706312582227</v>
      </c>
      <c r="N103" s="46">
        <f t="shared" si="5"/>
        <v>2.3830654185105447</v>
      </c>
      <c r="O103" s="46">
        <f t="shared" si="5"/>
        <v>4.6052867706723593</v>
      </c>
      <c r="P103" s="46">
        <f t="shared" si="5"/>
        <v>8.4519251344856183</v>
      </c>
      <c r="Q103" s="46">
        <f t="shared" si="5"/>
        <v>8.7207505316172114</v>
      </c>
      <c r="R103" s="46">
        <f t="shared" si="5"/>
        <v>2.9074865438000099</v>
      </c>
    </row>
    <row r="104" spans="2:18">
      <c r="B104" s="189" t="s">
        <v>41</v>
      </c>
      <c r="C104" s="189"/>
      <c r="D104" s="47">
        <v>3</v>
      </c>
      <c r="E104" s="47">
        <v>1.5</v>
      </c>
      <c r="F104" s="46">
        <v>1</v>
      </c>
      <c r="G104" s="46">
        <v>1.5</v>
      </c>
      <c r="H104" s="46">
        <v>1</v>
      </c>
      <c r="I104" s="46">
        <v>2</v>
      </c>
      <c r="J104" s="46">
        <v>2</v>
      </c>
      <c r="K104" s="47">
        <v>4</v>
      </c>
      <c r="L104" s="46">
        <v>2</v>
      </c>
      <c r="M104" s="47" t="s">
        <v>42</v>
      </c>
      <c r="N104" s="46">
        <v>8</v>
      </c>
      <c r="O104" s="46">
        <v>8</v>
      </c>
      <c r="P104" s="46">
        <v>20</v>
      </c>
      <c r="Q104" s="46">
        <v>25</v>
      </c>
      <c r="R104" s="46">
        <v>40</v>
      </c>
    </row>
    <row r="105" spans="2:18">
      <c r="B105" s="189" t="s">
        <v>43</v>
      </c>
      <c r="C105" s="189"/>
      <c r="D105" s="46">
        <v>5</v>
      </c>
      <c r="E105" s="46">
        <v>2</v>
      </c>
      <c r="F105" s="46">
        <v>2.33</v>
      </c>
      <c r="G105" s="46">
        <v>3</v>
      </c>
      <c r="H105" s="46">
        <v>1.65</v>
      </c>
      <c r="I105" s="47" t="s">
        <v>42</v>
      </c>
      <c r="J105" s="47" t="s">
        <v>42</v>
      </c>
      <c r="K105" s="46">
        <v>8.33</v>
      </c>
      <c r="L105" s="46">
        <v>3.33</v>
      </c>
      <c r="M105" s="47" t="s">
        <v>42</v>
      </c>
      <c r="N105" s="46">
        <v>7.47</v>
      </c>
      <c r="O105" s="46">
        <v>5.33</v>
      </c>
      <c r="P105" s="46">
        <v>9.3000000000000007</v>
      </c>
      <c r="Q105" s="46">
        <v>12.4</v>
      </c>
      <c r="R105" s="46">
        <v>12.83</v>
      </c>
    </row>
    <row r="108" spans="2:18">
      <c r="B108" s="164" t="str">
        <f>[1]DADOS!$A$9</f>
        <v>NÍVEL</v>
      </c>
      <c r="C108" s="164"/>
      <c r="D108" s="240" t="str">
        <f>[2]DADOS!$B$12</f>
        <v>ALTO</v>
      </c>
      <c r="E108" s="241"/>
      <c r="F108" s="242"/>
      <c r="G108" s="168" t="str">
        <f>[2]DADOS!$G$9</f>
        <v>CONTROLE:</v>
      </c>
      <c r="H108" s="169"/>
      <c r="I108" s="152" t="str">
        <f>[2]DADOS!$I$9</f>
        <v>XN-CHECK</v>
      </c>
      <c r="J108" s="153"/>
      <c r="K108" s="168" t="str">
        <f>[2]DADOS!$J$9</f>
        <v>EQUIPAMENTO:</v>
      </c>
      <c r="L108" s="169"/>
      <c r="M108" s="152" t="str">
        <f>[2]DADOS!$L$9</f>
        <v>XN 1000</v>
      </c>
      <c r="N108" s="153"/>
      <c r="O108" s="154" t="str">
        <f>[2]DADOS!$M$9</f>
        <v>IDENTIFICAÇÃO:</v>
      </c>
      <c r="P108" s="155"/>
      <c r="Q108" s="156" t="str">
        <f>[2]DADOS!$O$9</f>
        <v>N/S 18567</v>
      </c>
      <c r="R108" s="157"/>
    </row>
    <row r="109" spans="2:18">
      <c r="B109" s="164" t="str">
        <f>[1]DADOS!$C$9</f>
        <v>LOTE</v>
      </c>
      <c r="C109" s="164"/>
      <c r="D109" s="237">
        <f>[1]DADOS!D5</f>
        <v>0</v>
      </c>
      <c r="E109" s="238"/>
      <c r="F109" s="239"/>
      <c r="G109" s="168" t="str">
        <f>[2]DADOS!$G$10</f>
        <v>FABRICANTE:</v>
      </c>
      <c r="H109" s="169"/>
      <c r="I109" s="152" t="str">
        <f>[2]DADOS!$I$10</f>
        <v>SYSMEX</v>
      </c>
      <c r="J109" s="153"/>
      <c r="K109" s="168" t="str">
        <f>[2]DADOS!$J$10</f>
        <v>FABRICANTE:</v>
      </c>
      <c r="L109" s="169"/>
      <c r="M109" s="152" t="str">
        <f>[2]DADOS!$L$10</f>
        <v>SYSMEX</v>
      </c>
      <c r="N109" s="153"/>
      <c r="O109" s="154" t="str">
        <f>[2]DADOS!$M$10</f>
        <v>MÊS:</v>
      </c>
      <c r="P109" s="155"/>
      <c r="Q109" s="170" t="e">
        <f>[1]DADOS!#REF!</f>
        <v>#REF!</v>
      </c>
      <c r="R109" s="171"/>
    </row>
    <row r="110" spans="2:18">
      <c r="B110" s="164" t="str">
        <f>[1]DADOS!$E$9</f>
        <v>VALIDADE</v>
      </c>
      <c r="C110" s="164"/>
      <c r="D110" s="234" t="str">
        <f>[1]DADOS!F5</f>
        <v>DEZEMBRO - LABORATÓRIO</v>
      </c>
      <c r="E110" s="235"/>
      <c r="F110" s="236"/>
      <c r="G110" s="168" t="str">
        <f>[2]DADOS!$G$11</f>
        <v>SISTEMA:</v>
      </c>
      <c r="H110" s="169"/>
      <c r="I110" s="152" t="str">
        <f>[2]DADOS!$I$11</f>
        <v>SYSMEX</v>
      </c>
      <c r="J110" s="153"/>
      <c r="K110" s="168" t="str">
        <f>[2]DADOS!$J$11</f>
        <v>REAGENTE:</v>
      </c>
      <c r="L110" s="169"/>
      <c r="M110" s="152" t="str">
        <f>[2]DADOS!$L$11</f>
        <v>SYSMEX</v>
      </c>
      <c r="N110" s="153"/>
      <c r="O110" s="154" t="str">
        <f>[2]DADOS!$M$11</f>
        <v>ANO:</v>
      </c>
      <c r="P110" s="155"/>
      <c r="Q110" s="156" t="e">
        <f>[1]DADOS!#REF!</f>
        <v>#REF!</v>
      </c>
      <c r="R110" s="157"/>
    </row>
    <row r="111" spans="2:18">
      <c r="B111" s="228" t="s">
        <v>30</v>
      </c>
      <c r="C111" s="229"/>
      <c r="D111" s="38" t="str">
        <f>([1]DADOS!$A$16)</f>
        <v>LEUC</v>
      </c>
      <c r="E111" s="38" t="str">
        <f>([1]DADOS!$A$17)</f>
        <v>HEM</v>
      </c>
      <c r="F111" s="38" t="str">
        <f>([1]DADOS!$A$18)</f>
        <v>HB</v>
      </c>
      <c r="G111" s="38" t="str">
        <f>([1]DADOS!$A$19)</f>
        <v>HT</v>
      </c>
      <c r="H111" s="39" t="str">
        <f>([1]DADOS!$A$20)</f>
        <v>VCM</v>
      </c>
      <c r="I111" s="39" t="str">
        <f>([1]DADOS!$A$21)</f>
        <v>HCM</v>
      </c>
      <c r="J111" s="39" t="str">
        <f>([1]DADOS!$A$22)</f>
        <v>CHCM</v>
      </c>
      <c r="K111" s="38" t="str">
        <f>([1]DADOS!$A$23)</f>
        <v>PLAQ</v>
      </c>
      <c r="L111" s="39" t="s">
        <v>31</v>
      </c>
      <c r="M111" s="39" t="str">
        <f>([1]DADOS!$A$25)</f>
        <v>MPV</v>
      </c>
      <c r="N111" s="38" t="str">
        <f>([1]DADOS!$A$26)</f>
        <v>NEUT#</v>
      </c>
      <c r="O111" s="38" t="str">
        <f>([1]DADOS!$A$27)</f>
        <v>LINFO#</v>
      </c>
      <c r="P111" s="38" t="str">
        <f>([1]DADOS!$A$28)</f>
        <v>MONO#</v>
      </c>
      <c r="Q111" s="38" t="str">
        <f>([1]DADOS!$A$29)</f>
        <v>EOSIN#</v>
      </c>
      <c r="R111" s="38" t="str">
        <f>([1]DADOS!$A$30)</f>
        <v>BASO#</v>
      </c>
    </row>
    <row r="112" spans="2:18">
      <c r="B112" s="228" t="s">
        <v>32</v>
      </c>
      <c r="C112" s="229"/>
      <c r="D112" s="40">
        <f>IF($C108="BAIXO",[1]DADOS!$D$16,IF($C108="NORMAL",[1]DADOS!$H$16,IF($C108="ALTO",[1]DADOS!$L$16,0)))</f>
        <v>0</v>
      </c>
      <c r="E112" s="40">
        <f>IF($C108="BAIXO",[1]DADOS!$D$17,IF($C108="NORMAL",[1]DADOS!$H$17,IF($C108="ALTO",[1]DADOS!$L$17,0)))</f>
        <v>0</v>
      </c>
      <c r="F112" s="40">
        <f>IF($C108="BAIXO",[1]DADOS!$D$18,IF($C108="NORMAL",[1]DADOS!$H$18,IF($C108="ALTO",[1]DADOS!$L$18,0)))</f>
        <v>0</v>
      </c>
      <c r="G112" s="40">
        <f>IF($C108="BAIXO",[1]DADOS!$D$19,IF($C108="NORMAL",[1]DADOS!$H$19,IF($C108="ALTO",[1]DADOS!$L$19,0)))</f>
        <v>0</v>
      </c>
      <c r="H112" s="40">
        <f>IF($C108="BAIXO",[1]DADOS!$D$20,IF($C108="NORMAL",[1]DADOS!$H$20,IF($C108="ALTO",[1]DADOS!$L$20,0)))</f>
        <v>0</v>
      </c>
      <c r="I112" s="40">
        <f>IF($C108="BAIXO",[1]DADOS!$D$21,IF($C108="NORMAL",[1]DADOS!$H$21,IF($C108="ALTO",[1]DADOS!$L$21,0)))</f>
        <v>0</v>
      </c>
      <c r="J112" s="40">
        <f>IF($C108="BAIXO",[1]DADOS!$D$22,IF($C108="NORMAL",[1]DADOS!$H$22,IF($C108="ALTO",[1]DADOS!$L$22,0)))</f>
        <v>0</v>
      </c>
      <c r="K112" s="40">
        <f>IF($C108="BAIXO",[1]DADOS!$D$23,IF($C108="NORMAL",[1]DADOS!$H$23,IF($C108="ALTO",[1]DADOS!$L$23,0)))</f>
        <v>0</v>
      </c>
      <c r="L112" s="40">
        <f>IF($C108="BAIXO",[1]DADOS!$D$24,IF($C108="NORMAL",[1]DADOS!$H$24,IF($C108="ALTO",[1]DADOS!$L$24,0)))</f>
        <v>0</v>
      </c>
      <c r="M112" s="40">
        <f>IF($C108="BAIXO",[1]DADOS!$D$25,IF($C108="NORMAL",[1]DADOS!$H$25,IF($C108="ALTO",[1]DADOS!$L$25,0)))</f>
        <v>0</v>
      </c>
      <c r="N112" s="40">
        <f>IF($C108="BAIXO",[1]DADOS!$D$26,IF($C108="NORMAL",[1]DADOS!$H$26,IF($C108="ALTO",[1]DADOS!$L$26,0)))</f>
        <v>0</v>
      </c>
      <c r="O112" s="40">
        <f>IF($C108="BAIXO",[1]DADOS!$D$27,IF($C108="NORMAL",[1]DADOS!$H$27,IF($C108="ALTO",[1]DADOS!$L$27,0)))</f>
        <v>0</v>
      </c>
      <c r="P112" s="40">
        <f>IF($C108="BAIXO",[1]DADOS!$D$28,IF($C108="NORMAL",[1]DADOS!$H$28,IF($C108="ALTO",[1]DADOS!$L$28,0)))</f>
        <v>0</v>
      </c>
      <c r="Q112" s="40">
        <f>IF($C108="BAIXO",[1]DADOS!$D$29,IF($C108="NORMAL",[1]DADOS!$H$29,IF($C108="ALTO",[1]DADOS!$L$29,0)))</f>
        <v>0</v>
      </c>
      <c r="R112" s="40">
        <f>IF($C108="BAIXO",[1]DADOS!$D$30,IF($C108="NORMAL",[1]DADOS!$H$30,IF($C108="ALTO",[1]DADOS!$L$30,0)))</f>
        <v>0</v>
      </c>
    </row>
    <row r="113" spans="2:18">
      <c r="B113" s="228" t="s">
        <v>33</v>
      </c>
      <c r="C113" s="229"/>
      <c r="D113" s="40">
        <f>IF($C108="BAIXO",[1]DADOS!$E$16,IF($C108="NORMAL",[1]DADOS!$I$16,IF($C108="ALTO",[1]DADOS!$M$16,0)))</f>
        <v>0</v>
      </c>
      <c r="E113" s="40">
        <f>IF($C108="BAIXO",[1]DADOS!$E$17,IF($C108="NORMAL",[1]DADOS!$I$17,IF($C108="ALTO",[1]DADOS!$M$17,0)))</f>
        <v>0</v>
      </c>
      <c r="F113" s="40">
        <f>IF($C108="BAIXO",[1]DADOS!$E$18,IF($C108="NORMAL",[1]DADOS!$I$18,IF($C108="ALTO",[1]DADOS!$M$18,0)))</f>
        <v>0</v>
      </c>
      <c r="G113" s="40">
        <f>IF($C108="BAIXO",[1]DADOS!$E$19,IF($C108="NORMAL",[1]DADOS!$I$19,IF($C108="ALTO",[1]DADOS!$M$19,0)))</f>
        <v>0</v>
      </c>
      <c r="H113" s="40">
        <f>IF($C108="BAIXO",[1]DADOS!$E$20,IF($C108="NORMAL",[1]DADOS!$I$20,IF($C108="ALTO",[1]DADOS!$M$20,0)))</f>
        <v>0</v>
      </c>
      <c r="I113" s="40">
        <f>IF($C108="BAIXO",[1]DADOS!$E$21,IF($C108="NORMAL",[1]DADOS!$I$21,IF($C108="ALTO",[1]DADOS!$M$21,0)))</f>
        <v>0</v>
      </c>
      <c r="J113" s="40">
        <f>IF($C108="BAIXO",[1]DADOS!$E$22,IF($C108="NORMAL",[1]DADOS!$I$22,IF($C108="ALTO",[1]DADOS!$M$22,0)))</f>
        <v>0</v>
      </c>
      <c r="K113" s="40">
        <f>IF($C108="BAIXO",[1]DADOS!$E$23,IF($C108="NORMAL",[1]DADOS!$I$23,IF($C108="ALTO",[1]DADOS!$M$23,0)))</f>
        <v>0</v>
      </c>
      <c r="L113" s="40">
        <f>IF($C108="BAIXO",[1]DADOS!$E$24,IF($C108="NORMAL",[1]DADOS!$I$24,IF($C108="ALTO",[1]DADOS!$M$24,0)))</f>
        <v>0</v>
      </c>
      <c r="M113" s="40">
        <f>IF($C108="BAIXO",[1]DADOS!$E$25,IF($C108="NORMAL",[1]DADOS!$I$25,IF($C108="ALTO",[1]DADOS!$M$25,0)))</f>
        <v>0</v>
      </c>
      <c r="N113" s="40">
        <f>IF($C108="BAIXO",[1]DADOS!$E$26,IF($C108="NORMAL",[1]DADOS!$I$26,IF($C108="ALTO",[1]DADOS!$M$26,0)))</f>
        <v>0</v>
      </c>
      <c r="O113" s="40">
        <f>IF($C108="BAIXO",[1]DADOS!$E$27,IF($C108="NORMAL",[1]DADOS!$I$27,IF($C108="ALTO",[1]DADOS!$M$27,0)))</f>
        <v>0</v>
      </c>
      <c r="P113" s="40">
        <f>IF($C108="BAIXO",[1]DADOS!$E$28,IF($C108="NORMAL",[1]DADOS!$I$28,IF($C108="ALTO",[1]DADOS!$M$28,0)))</f>
        <v>0</v>
      </c>
      <c r="Q113" s="40">
        <f>IF($C108="BAIXO",[1]DADOS!$E$29,IF($C108="NORMAL",[1]DADOS!$I$29,IF($C108="ALTO",[1]DADOS!$M$29,0)))</f>
        <v>0</v>
      </c>
      <c r="R113" s="40">
        <f>IF($C108="BAIXO",[1]DADOS!$E$30,IF($C108="NORMAL",[1]DADOS!$I$30,IF($C108="ALTO",[1]DADOS!$M$30,0)))</f>
        <v>0</v>
      </c>
    </row>
    <row r="114" spans="2:18">
      <c r="B114" s="189" t="s">
        <v>34</v>
      </c>
      <c r="C114" s="189"/>
      <c r="D114" s="40">
        <f>IF($C108="BAIXO",[1]DADOS!$F$16,IF($C108="NORMAL",[1]DADOS!$J$16,IF($C108="ALTO",[1]DADOS!$N$16,0)))</f>
        <v>0</v>
      </c>
      <c r="E114" s="40">
        <f>IF($C108="BAIXO",[1]DADOS!$F$17,IF($C108="NORMAL",[1]DADOS!$J$17,IF($C108="ALTO",[1]DADOS!$N$17,0)))</f>
        <v>0</v>
      </c>
      <c r="F114" s="40">
        <f>IF($C108="BAIXO",[1]DADOS!$F$18,IF($C108="NORMAL",[1]DADOS!$J$18,IF($C108="ALTO",[1]DADOS!$N$18,0)))</f>
        <v>0</v>
      </c>
      <c r="G114" s="40">
        <f>IF($C108="BAIXO",[1]DADOS!$F$19,IF($C108="NORMAL",[1]DADOS!$J$19,IF($C108="ALTO",[1]DADOS!$N$19,0)))</f>
        <v>0</v>
      </c>
      <c r="H114" s="40">
        <f>IF($C108="BAIXO",[1]DADOS!$F$20,IF($C108="NORMAL",[1]DADOS!$J$20,IF($C108="ALTO",[1]DADOS!$N$20,0)))</f>
        <v>0</v>
      </c>
      <c r="I114" s="40">
        <f>IF($C108="BAIXO",[1]DADOS!$F$21,IF($C108="NORMAL",[1]DADOS!$J$21,IF($C108="ALTO",[1]DADOS!$N$21,0)))</f>
        <v>0</v>
      </c>
      <c r="J114" s="40">
        <f>IF($C108="BAIXO",[1]DADOS!$F$22,IF($C108="NORMAL",[1]DADOS!$J$22,IF($C108="ALTO",[1]DADOS!$N$22,0)))</f>
        <v>0</v>
      </c>
      <c r="K114" s="40">
        <f>IF($C108="BAIXO",[1]DADOS!$F$23,IF($C108="NORMAL",[1]DADOS!$J$23,IF($C108="ALTO",[1]DADOS!$N$23,0)))</f>
        <v>0</v>
      </c>
      <c r="L114" s="40">
        <f>IF($C108="BAIXO",[1]DADOS!$F$24,IF($C108="NORMAL",[1]DADOS!$J$238,IF($C108="ALTO",[1]DADOS!$N$24,0)))</f>
        <v>0</v>
      </c>
      <c r="M114" s="40">
        <f>IF($C108="BAIXO",[1]DADOS!$F$25,IF($C108="NORMAL",[1]DADOS!$J$25,IF($C108="ALTO",[1]DADOS!$N$25,0)))</f>
        <v>0</v>
      </c>
      <c r="N114" s="40">
        <f>IF($C108="BAIXO",[1]DADOS!$F$26,IF($C108="NORMAL",[1]DADOS!$J$26,IF($C108="ALTO",[1]DADOS!$N$26,0)))</f>
        <v>0</v>
      </c>
      <c r="O114" s="40">
        <f>IF($C108="BAIXO",[1]DADOS!$F$27,IF($C108="NORMAL",[1]DADOS!$J$27,IF($C108="ALTO",[1]DADOS!$N$27,0)))</f>
        <v>0</v>
      </c>
      <c r="P114" s="40">
        <f>IF($C108="BAIXO",[1]DADOS!$F$28,IF($C108="NORMAL",[1]DADOS!$J$28,IF($C108="ALTO",[1]DADOS!$N$28,0)))</f>
        <v>0</v>
      </c>
      <c r="Q114" s="40">
        <f>IF($C108="BAIXO",[1]DADOS!$F$29,IF($C108="NORMAL",[1]DADOS!$J$29,IF($C108="ALTO",[1]DADOS!$N$29,0)))</f>
        <v>0</v>
      </c>
      <c r="R114" s="40">
        <f>IF($C108="BAIXO",[1]DADOS!$F$30,IF($C108="NORMAL",[1]DADOS!$J$30,IF($C108="ALTO",[1]DADOS!$N$30,0)))</f>
        <v>0</v>
      </c>
    </row>
    <row r="115" spans="2:18">
      <c r="B115" s="228" t="s">
        <v>35</v>
      </c>
      <c r="C115" s="229"/>
      <c r="D115" s="40">
        <f>IF($C108="BAIXO",[1]LEUC!$J$6,IF($C108="NORMAL",[1]LEUC!$J$7,IF($C108="ALTO",[1]LEUC!$J$8,0)))</f>
        <v>0</v>
      </c>
      <c r="E115" s="40">
        <f>IF($C108="BAIXO",[1]HEM!$J$6,IF($C108="NORMAL",[1]HEM!$J$7,IF($C108="ALTO",[1]HEM!$J$8,0)))</f>
        <v>0</v>
      </c>
      <c r="F115" s="40">
        <f>IF($C108="BAIXO",[1]HB!$J$6,IF($C108="NORMAL",[1]HB!$J$7,IF($C108="ALTO",[1]HB!$J$8,0)))</f>
        <v>0</v>
      </c>
      <c r="G115" s="40">
        <f>IF($C108="BAIXO",[1]HT!$J$6,IF($C108="NORMAL",[1]HT!$J$7,IF($C108="ALTO",[1]HT!$J$8,0)))</f>
        <v>0</v>
      </c>
      <c r="H115" s="40">
        <f>IF($C108="BAIXO",[1]VCM!$J$6,IF($C108="NORMAL",[1]VCM!$J$7,IF($C108="ALTO",[1]VCM!$J$8,0)))</f>
        <v>0</v>
      </c>
      <c r="I115" s="40">
        <f>IF($C108="BAIXO",[1]HCM!$J$6,IF($C108="NORMAL",[1]HCM!$J$7,IF($C108="ALTO",[1]HCM!$J$8,0)))</f>
        <v>0</v>
      </c>
      <c r="J115" s="40">
        <f>IF($C108="BAIXO",[1]CHCM!$J$6,IF($C108="NORMAL",[1]CHCM!$J$7,IF($C108="ALTO",[1]CHCM!$J$8,0)))</f>
        <v>0</v>
      </c>
      <c r="K115" s="40">
        <f>IF($C108="BAIXO",[1]PLAQ!$J$6,IF($C108="NORMAL",[1]PLAQ!$J$7,IF($C108="ALTO",[1]PLAQ!$J$8,0)))</f>
        <v>0</v>
      </c>
      <c r="L115" s="40">
        <f>IF($C108="BAIXO",'[1]RDW%'!$J$6,IF($C108="NORMAL",'[1]RDW%'!$J$7,IF($C108="ALTO",'[1]RDW%'!$J$8,0)))</f>
        <v>0</v>
      </c>
      <c r="M115" s="40">
        <f>IF($C108="BAIXO",[1]MPV!$J$6,IF($C108="NORMAL",[1]MPV!$J$7,IF($C108="ALTO",[1]MPV!$J$8,0)))</f>
        <v>0</v>
      </c>
      <c r="N115" s="40">
        <f>IF($C108="BAIXO",[1]NEUT!$J$6,IF($C108="NORMAL",[1]NEUT!$J$7,IF($C108="ALTO",[1]NEUT!$J$8,0)))</f>
        <v>0</v>
      </c>
      <c r="O115" s="40">
        <f>IF($C108="BAIXO",[1]LINFO!$J$6,IF($C108="NORMAL",[1]LINFO!$J$7,IF($C108="ALTO",[1]LINFO!$J$8,0)))</f>
        <v>0</v>
      </c>
      <c r="P115" s="40">
        <f>IF($C108="BAIXO",[1]MONO!$J$6,IF($C108="NORMAL",[1]MONO!$J$7,IF($C108="ALTO",[1]MONO!$J$8,0)))</f>
        <v>0</v>
      </c>
      <c r="Q115" s="40">
        <f>IF($C108="BAIXO",[1]EOSIN!$J$6,IF($C108="NORMAL",[1]EOSIN!$J$7,IF($C108="ALTO",[1]EOSIN!$J$8,0)))</f>
        <v>0</v>
      </c>
      <c r="R115" s="40">
        <f>IF($C108="BAIXO",[1]BASO!$J$6,IF($C108="NORMAL",[1]BASO!$J$7,IF($C108="ALTO",[1]BASO!$J$8,0)))</f>
        <v>0</v>
      </c>
    </row>
    <row r="116" spans="2:18">
      <c r="B116" s="228" t="s">
        <v>36</v>
      </c>
      <c r="C116" s="229"/>
      <c r="D116" s="40">
        <f>IF($C108="BAIXO",[1]LEUC!$M$6,IF($C108="NORMAL",[1]LEUC!$M$7,IF($C108="ALTO",[1]LEUC!$M$8,0)))</f>
        <v>0</v>
      </c>
      <c r="E116" s="40">
        <f>IF($C108="BAIXO",[1]HEM!$M$6,IF($C108="NORMAL",[1]HEM!$M$7,IF($C108="ALTO",[1]HEM!$M$8,0)))</f>
        <v>0</v>
      </c>
      <c r="F116" s="40">
        <f>IF($C108="BAIXO",[1]HB!$M$6,IF($C108="NORMAL",[1]HB!$M$7,IF($C108="ALTO",[1]HB!$M$8,0)))</f>
        <v>0</v>
      </c>
      <c r="G116" s="40">
        <f>IF($C108="BAIXO",[1]HT!$M$6,IF($C108="NORMAL",[1]HT!$M$7,IF($C108="ALTO",[1]HT!$M$8,0)))</f>
        <v>0</v>
      </c>
      <c r="H116" s="40">
        <f>IF($C108="BAIXO",[1]VCM!$M$6,IF($C108="NORMAL",[1]VCM!$M$7,IF($C108="ALTO",[1]VCM!$M$8,0)))</f>
        <v>0</v>
      </c>
      <c r="I116" s="40">
        <f>IF($C108="BAIXO",[1]HCM!$M$6,IF($C108="NORMAL",[1]HCM!$M$7,IF($C108="ALTO",[1]HCM!$M$8,0)))</f>
        <v>0</v>
      </c>
      <c r="J116" s="40">
        <f>IF($C108="BAIXO",[1]CHCM!$M$6,IF($C108="NORMAL",[1]CHCM!$M$7,IF($C108="ALTO",[1]CHCM!$M$8,0)))</f>
        <v>0</v>
      </c>
      <c r="K116" s="40">
        <f>IF($C108="BAIXO",[1]PLAQ!$M$6,IF($C108="NORMAL",[1]PLAQ!$M$7,IF($C108="ALTO",[1]PLAQ!$M$8,0)))</f>
        <v>0</v>
      </c>
      <c r="L116" s="40">
        <f>IF($C108="BAIXO",'[1]RDW%'!$M$6,IF($C108="NORMAL",'[1]RDW%'!$M$7,IF($C108="ALTO",'[1]RDW%'!$M$8,0)))</f>
        <v>0</v>
      </c>
      <c r="M116" s="40">
        <f>IF($C108="BAIXO",[1]MPV!$M$6,IF($C108="NORMAL",[1]MPV!$M$7,IF($C108="ALTO",[1]MPV!$M$8,0)))</f>
        <v>0</v>
      </c>
      <c r="N116" s="40">
        <f>IF($C108="BAIXO",[1]NEUT!$M$6,IF($C108="NORMAL",[1]NEUT!$M$7,IF($C108="ALTO",[1]NEUT!$M$8,0)))</f>
        <v>0</v>
      </c>
      <c r="O116" s="40">
        <f>IF($C108="BAIXO",[1]LINFO!$M$6,IF($C108="NORMAL",[1]LINFO!$M$7,IF($C108="ALTO",[1]LINFO!$M$8,0)))</f>
        <v>0</v>
      </c>
      <c r="P116" s="40">
        <f>IF($C108="BAIXO",[1]MONO!$M$6,IF($C108="NORMAL",[1]MONO!$M$7,IF($C108="ALTO",[1]MONO!$M$8,0)))</f>
        <v>0</v>
      </c>
      <c r="Q116" s="40">
        <f>IF($C108="BAIXO",[1]EOSIN!$M$6,IF($C108="NORMAL",[1]EOSIN!$M$7,IF($C108="ALTO",[1]EOSIN!$M$8,0)))</f>
        <v>0</v>
      </c>
      <c r="R116" s="40">
        <f>IF($C108="BAIXO",[1]BASO!$M$6,IF($C108="NORMAL",[1]BASO!$M$7,IF($C108="ALTO",[1]BASO!$M$8,0)))</f>
        <v>0</v>
      </c>
    </row>
    <row r="117" spans="2:18">
      <c r="B117" s="189" t="s">
        <v>37</v>
      </c>
      <c r="C117" s="189"/>
      <c r="D117" s="40">
        <f>IF($C108="BAIXO",[1]DADOS!$G$16,IF($C108="NORMAL",[1]DADOS!$K$16,IF($C108="ALTO",[1]DADOS!$O$16,0)))</f>
        <v>0</v>
      </c>
      <c r="E117" s="40">
        <f>IF($C108="BAIXO",[1]DADOS!$G$17,IF($C108="NORMAL",[1]DADOS!$K$17,IF($C108="ALTO",[1]DADOS!$O$17,0)))</f>
        <v>0</v>
      </c>
      <c r="F117" s="40">
        <f>IF($C108="BAIXO",[1]DADOS!$G$18,IF($C108="NORMAL",[1]DADOS!$K$18,IF($C108="ALTO",[1]DADOS!$O$18,0)))</f>
        <v>0</v>
      </c>
      <c r="G117" s="40">
        <f>IF($C108="BAIXO",[1]DADOS!$G$19,IF($C108="NORMAL",[1]DADOS!$K$19,IF($C108="ALTO",[1]DADOS!$O$19,0)))</f>
        <v>0</v>
      </c>
      <c r="H117" s="40">
        <f>IF($C108="BAIXO",[1]DADOS!$G$20,IF($C108="NORMAL",[1]DADOS!$K$20,IF($C108="ALTO",[1]DADOS!$O$20,0)))</f>
        <v>0</v>
      </c>
      <c r="I117" s="40">
        <f>IF($C108="BAIXO",[1]DADOS!$G$21,IF($C108="NORMAL",[1]DADOS!$K$21,IF($C108="ALTO",[1]DADOS!$O$21,0)))</f>
        <v>0</v>
      </c>
      <c r="J117" s="40">
        <f>IF($C108="BAIXO",[1]DADOS!$G$22,IF($C108="NORMAL",[1]DADOS!$K$22,IF($C108="ALTO",[1]DADOS!$O$22,0)))</f>
        <v>0</v>
      </c>
      <c r="K117" s="40">
        <f>IF($C108="BAIXO",[1]DADOS!$G$23,IF($C108="NORMAL",[1]DADOS!$K$23,IF($C108="ALTO",[1]DADOS!$O$23,0)))</f>
        <v>0</v>
      </c>
      <c r="L117" s="40">
        <f>IF($C108="BAIXO",[1]DADOS!$G$24,IF($C108="NORMAL",[1]DADOS!$K$24,IF($C108="ALTO",[1]DADOS!$O$24,0)))</f>
        <v>0</v>
      </c>
      <c r="M117" s="40">
        <f>IF($C108="BAIXO",[1]DADOS!$G$25,IF($C108="NORMAL",[1]DADOS!$K$25,IF($C108="ALTO",[1]DADOS!$O$25,0)))</f>
        <v>0</v>
      </c>
      <c r="N117" s="40">
        <f>IF($C108="BAIXO",[1]DADOS!$G$26,IF($C108="NORMAL",[1]DADOS!$K$26,IF($C108="ALTO",[1]DADOS!$O$26,0)))</f>
        <v>0</v>
      </c>
      <c r="O117" s="40">
        <f>IF($C108="BAIXO",[1]DADOS!$G$27,IF($C108="NORMAL",[1]DADOS!$K$27,IF($C108="ALTO",[1]DADOS!$O$27,0)))</f>
        <v>0</v>
      </c>
      <c r="P117" s="40">
        <f>IF($C108="BAIXO",[1]DADOS!$G$28,IF($C108="NORMAL",[1]DADOS!$K$28,IF($C108="ALTO",[1]DADOS!$O$28,0)))</f>
        <v>0</v>
      </c>
      <c r="Q117" s="40">
        <f>IF($C108="BAIXO",[1]DADOS!$G$29,IF($C108="NORMAL",[1]DADOS!$K$29,IF($C108="ALTO",[1]DADOS!$O$29,0)))</f>
        <v>0</v>
      </c>
      <c r="R117" s="40">
        <f>IF($C108="BAIXO",[1]DADOS!$G$30,IF($C108="NORMAL",[1]DADOS!$K$30,IF($C108="ALTO",[1]DADOS!$O$30,0)))</f>
        <v>0</v>
      </c>
    </row>
    <row r="118" spans="2:18">
      <c r="B118" s="39" t="s">
        <v>38</v>
      </c>
      <c r="C118" s="39" t="s">
        <v>39</v>
      </c>
      <c r="D118" s="230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</row>
    <row r="119" spans="2:18">
      <c r="B119" s="39">
        <v>1</v>
      </c>
      <c r="C119" s="41">
        <v>1</v>
      </c>
      <c r="D119" s="42">
        <v>16.96</v>
      </c>
      <c r="E119" s="42">
        <v>5.07</v>
      </c>
      <c r="F119" s="42">
        <v>14.8</v>
      </c>
      <c r="G119" s="42">
        <v>44</v>
      </c>
      <c r="H119" s="42">
        <v>86.8</v>
      </c>
      <c r="I119" s="42">
        <v>29.2</v>
      </c>
      <c r="J119" s="42">
        <v>33.6</v>
      </c>
      <c r="K119" s="42">
        <v>635</v>
      </c>
      <c r="L119" s="42">
        <v>15.5</v>
      </c>
      <c r="M119" s="42">
        <v>9.6</v>
      </c>
      <c r="N119" s="42">
        <v>7.8</v>
      </c>
      <c r="O119" s="42">
        <v>4.26</v>
      </c>
      <c r="P119" s="42">
        <v>2.1</v>
      </c>
      <c r="Q119" s="42">
        <v>1.99</v>
      </c>
      <c r="R119" s="42">
        <v>0.81</v>
      </c>
    </row>
    <row r="120" spans="2:18">
      <c r="B120" s="39">
        <v>2</v>
      </c>
      <c r="C120" s="41">
        <v>2</v>
      </c>
      <c r="D120" s="42">
        <v>16.940000000000001</v>
      </c>
      <c r="E120" s="42">
        <v>5.0199999999999996</v>
      </c>
      <c r="F120" s="42">
        <v>14.9</v>
      </c>
      <c r="G120" s="42">
        <v>43.5</v>
      </c>
      <c r="H120" s="42">
        <v>86.7</v>
      </c>
      <c r="I120" s="42">
        <v>29.7</v>
      </c>
      <c r="J120" s="42">
        <v>34.299999999999997</v>
      </c>
      <c r="K120" s="42">
        <v>613</v>
      </c>
      <c r="L120" s="42">
        <v>15.6</v>
      </c>
      <c r="M120" s="42">
        <v>9.6</v>
      </c>
      <c r="N120" s="42">
        <v>7.96</v>
      </c>
      <c r="O120" s="42">
        <v>4.13</v>
      </c>
      <c r="P120" s="42">
        <v>2.19</v>
      </c>
      <c r="Q120" s="42">
        <v>1.88</v>
      </c>
      <c r="R120" s="42">
        <v>0.78</v>
      </c>
    </row>
    <row r="121" spans="2:18">
      <c r="B121" s="39">
        <v>3</v>
      </c>
      <c r="C121" s="41">
        <v>5</v>
      </c>
      <c r="D121" s="42">
        <v>16.79</v>
      </c>
      <c r="E121" s="42">
        <v>5.03</v>
      </c>
      <c r="F121" s="42">
        <v>15.2</v>
      </c>
      <c r="G121" s="42">
        <v>43.1</v>
      </c>
      <c r="H121" s="42">
        <v>85.7</v>
      </c>
      <c r="I121" s="42">
        <v>30.2</v>
      </c>
      <c r="J121" s="42">
        <v>35.299999999999997</v>
      </c>
      <c r="K121" s="42">
        <v>605</v>
      </c>
      <c r="L121" s="42">
        <v>15.7</v>
      </c>
      <c r="M121" s="42">
        <v>9.6</v>
      </c>
      <c r="N121" s="42">
        <v>7.85</v>
      </c>
      <c r="O121" s="42">
        <v>4.07</v>
      </c>
      <c r="P121" s="42">
        <v>2</v>
      </c>
      <c r="Q121" s="42">
        <v>2.06</v>
      </c>
      <c r="R121" s="42">
        <v>0.81</v>
      </c>
    </row>
    <row r="122" spans="2:18">
      <c r="B122" s="39">
        <v>4</v>
      </c>
      <c r="C122" s="41">
        <v>6</v>
      </c>
      <c r="D122" s="42">
        <v>17.28</v>
      </c>
      <c r="E122" s="42">
        <v>5.0199999999999996</v>
      </c>
      <c r="F122" s="42">
        <v>14.7</v>
      </c>
      <c r="G122" s="42">
        <v>43.1</v>
      </c>
      <c r="H122" s="42">
        <v>85.9</v>
      </c>
      <c r="I122" s="42">
        <v>29.3</v>
      </c>
      <c r="J122" s="42">
        <v>34.1</v>
      </c>
      <c r="K122" s="42">
        <v>610</v>
      </c>
      <c r="L122" s="42">
        <v>15.7</v>
      </c>
      <c r="M122" s="42">
        <v>9.5</v>
      </c>
      <c r="N122" s="42">
        <v>8.36</v>
      </c>
      <c r="O122" s="42">
        <v>4.2300000000000004</v>
      </c>
      <c r="P122" s="42">
        <v>2.15</v>
      </c>
      <c r="Q122" s="42">
        <v>1.74</v>
      </c>
      <c r="R122" s="42">
        <v>0.8</v>
      </c>
    </row>
    <row r="123" spans="2:18">
      <c r="B123" s="39">
        <v>5</v>
      </c>
      <c r="C123" s="41">
        <v>7</v>
      </c>
      <c r="D123" s="42">
        <v>16.850000000000001</v>
      </c>
      <c r="E123" s="42">
        <v>5.05</v>
      </c>
      <c r="F123" s="42">
        <v>14.8</v>
      </c>
      <c r="G123" s="42">
        <v>43</v>
      </c>
      <c r="H123" s="42">
        <v>85.1</v>
      </c>
      <c r="I123" s="42">
        <v>29.3</v>
      </c>
      <c r="J123" s="42">
        <v>34.4</v>
      </c>
      <c r="K123" s="42">
        <v>617</v>
      </c>
      <c r="L123" s="42">
        <v>15.7</v>
      </c>
      <c r="M123" s="42">
        <v>9.4</v>
      </c>
      <c r="N123" s="42">
        <v>7.78</v>
      </c>
      <c r="O123" s="42">
        <v>4.4800000000000004</v>
      </c>
      <c r="P123" s="42">
        <v>1.74</v>
      </c>
      <c r="Q123" s="42">
        <v>2.02</v>
      </c>
      <c r="R123" s="42">
        <v>0.83</v>
      </c>
    </row>
    <row r="124" spans="2:18">
      <c r="B124" s="39">
        <v>6</v>
      </c>
      <c r="C124" s="41">
        <v>8</v>
      </c>
      <c r="D124" s="42">
        <v>17.07</v>
      </c>
      <c r="E124" s="42">
        <v>5.05</v>
      </c>
      <c r="F124" s="42">
        <v>14.9</v>
      </c>
      <c r="G124" s="42">
        <v>42.9</v>
      </c>
      <c r="H124" s="42">
        <v>85</v>
      </c>
      <c r="I124" s="42">
        <v>29.5</v>
      </c>
      <c r="J124" s="42">
        <v>34.700000000000003</v>
      </c>
      <c r="K124" s="42">
        <v>629</v>
      </c>
      <c r="L124" s="42">
        <v>15.8</v>
      </c>
      <c r="M124" s="42">
        <v>9.4</v>
      </c>
      <c r="N124" s="42">
        <v>8.06</v>
      </c>
      <c r="O124" s="42">
        <v>4.2</v>
      </c>
      <c r="P124" s="42">
        <v>2.09</v>
      </c>
      <c r="Q124" s="42">
        <v>1.9</v>
      </c>
      <c r="R124" s="42">
        <v>0.82</v>
      </c>
    </row>
    <row r="125" spans="2:18">
      <c r="B125" s="39">
        <v>7</v>
      </c>
      <c r="C125" s="41">
        <v>9</v>
      </c>
      <c r="D125" s="42">
        <v>17.059999999999999</v>
      </c>
      <c r="E125" s="42">
        <v>5.0599999999999996</v>
      </c>
      <c r="F125" s="42">
        <v>15.1</v>
      </c>
      <c r="G125" s="42">
        <v>43.1</v>
      </c>
      <c r="H125" s="42">
        <v>85.2</v>
      </c>
      <c r="I125" s="42">
        <v>29.8</v>
      </c>
      <c r="J125" s="42">
        <v>35</v>
      </c>
      <c r="K125" s="42">
        <v>614</v>
      </c>
      <c r="L125" s="42">
        <v>15.6</v>
      </c>
      <c r="M125" s="42">
        <v>9.4</v>
      </c>
      <c r="N125" s="42">
        <v>7.84</v>
      </c>
      <c r="O125" s="42">
        <v>4.17</v>
      </c>
      <c r="P125" s="42">
        <v>2.09</v>
      </c>
      <c r="Q125" s="42">
        <v>2.16</v>
      </c>
      <c r="R125" s="42">
        <v>0.8</v>
      </c>
    </row>
    <row r="126" spans="2:18">
      <c r="B126" s="39">
        <v>8</v>
      </c>
      <c r="C126" s="41">
        <v>12</v>
      </c>
      <c r="D126" s="42">
        <v>16.71</v>
      </c>
      <c r="E126" s="42">
        <v>5.14</v>
      </c>
      <c r="F126" s="42">
        <v>14.8</v>
      </c>
      <c r="G126" s="42">
        <v>44</v>
      </c>
      <c r="H126" s="42">
        <v>85.6</v>
      </c>
      <c r="I126" s="42">
        <v>28.8</v>
      </c>
      <c r="J126" s="42">
        <v>33.6</v>
      </c>
      <c r="K126" s="42">
        <v>624</v>
      </c>
      <c r="L126" s="42">
        <v>15.7</v>
      </c>
      <c r="M126" s="42">
        <v>9.3000000000000007</v>
      </c>
      <c r="N126" s="42">
        <v>7.83</v>
      </c>
      <c r="O126" s="42">
        <v>4.47</v>
      </c>
      <c r="P126" s="42">
        <v>1.71</v>
      </c>
      <c r="Q126" s="42">
        <v>1.91</v>
      </c>
      <c r="R126" s="42">
        <v>0.79</v>
      </c>
    </row>
    <row r="127" spans="2:18">
      <c r="B127" s="39">
        <v>9</v>
      </c>
      <c r="C127" s="41">
        <v>13</v>
      </c>
      <c r="D127" s="42">
        <v>16.8</v>
      </c>
      <c r="E127" s="42">
        <v>5.04</v>
      </c>
      <c r="F127" s="42">
        <v>14.9</v>
      </c>
      <c r="G127" s="42">
        <v>43.1</v>
      </c>
      <c r="H127" s="42">
        <v>85.5</v>
      </c>
      <c r="I127" s="42">
        <v>29.6</v>
      </c>
      <c r="J127" s="42">
        <v>34.6</v>
      </c>
      <c r="K127" s="42">
        <v>627</v>
      </c>
      <c r="L127" s="42">
        <v>15.7</v>
      </c>
      <c r="M127" s="42">
        <v>9.4</v>
      </c>
      <c r="N127" s="42">
        <v>8.17</v>
      </c>
      <c r="O127" s="42">
        <v>4.3</v>
      </c>
      <c r="P127" s="42">
        <v>1.8</v>
      </c>
      <c r="Q127" s="42">
        <v>1.73</v>
      </c>
      <c r="R127" s="42">
        <v>0.73</v>
      </c>
    </row>
    <row r="128" spans="2:18">
      <c r="B128" s="39">
        <v>10</v>
      </c>
      <c r="C128" s="41">
        <v>14</v>
      </c>
      <c r="D128" s="42">
        <v>16.95</v>
      </c>
      <c r="E128" s="42">
        <v>5.12</v>
      </c>
      <c r="F128" s="42">
        <v>14.7</v>
      </c>
      <c r="G128" s="42">
        <v>44</v>
      </c>
      <c r="H128" s="42">
        <v>85.9</v>
      </c>
      <c r="I128" s="42">
        <v>28.7</v>
      </c>
      <c r="J128" s="42">
        <v>33.4</v>
      </c>
      <c r="K128" s="42">
        <v>618</v>
      </c>
      <c r="L128" s="42">
        <v>15.5</v>
      </c>
      <c r="M128" s="42">
        <v>9.5</v>
      </c>
      <c r="N128" s="42">
        <v>8.1</v>
      </c>
      <c r="O128" s="42">
        <v>4.24</v>
      </c>
      <c r="P128" s="42">
        <v>1.99</v>
      </c>
      <c r="Q128" s="42">
        <v>1.84</v>
      </c>
      <c r="R128" s="42">
        <v>0.78</v>
      </c>
    </row>
    <row r="129" spans="2:18">
      <c r="B129" s="39">
        <v>11</v>
      </c>
      <c r="C129" s="41">
        <v>15</v>
      </c>
      <c r="D129" s="42">
        <v>16.899999999999999</v>
      </c>
      <c r="E129" s="42">
        <v>5.0999999999999996</v>
      </c>
      <c r="F129" s="42">
        <v>15.1</v>
      </c>
      <c r="G129" s="42">
        <v>43.9</v>
      </c>
      <c r="H129" s="42">
        <v>86.1</v>
      </c>
      <c r="I129" s="42">
        <v>29.6</v>
      </c>
      <c r="J129" s="42">
        <v>34.4</v>
      </c>
      <c r="K129" s="42">
        <v>619</v>
      </c>
      <c r="L129" s="42">
        <v>15.6</v>
      </c>
      <c r="M129" s="42">
        <v>9.4</v>
      </c>
      <c r="N129" s="42">
        <v>7.92</v>
      </c>
      <c r="O129" s="42">
        <v>4.09</v>
      </c>
      <c r="P129" s="42">
        <v>2.12</v>
      </c>
      <c r="Q129" s="42">
        <v>1.93</v>
      </c>
      <c r="R129" s="42">
        <v>0.84</v>
      </c>
    </row>
    <row r="130" spans="2:18">
      <c r="B130" s="39">
        <v>12</v>
      </c>
      <c r="C130" s="41">
        <v>16</v>
      </c>
      <c r="D130" s="42">
        <v>16.79</v>
      </c>
      <c r="E130" s="42">
        <v>5.0199999999999996</v>
      </c>
      <c r="F130" s="42">
        <v>14.7</v>
      </c>
      <c r="G130" s="42">
        <v>43.6</v>
      </c>
      <c r="H130" s="42">
        <v>86.9</v>
      </c>
      <c r="I130" s="42">
        <v>29.3</v>
      </c>
      <c r="J130" s="42">
        <v>33.700000000000003</v>
      </c>
      <c r="K130" s="42">
        <v>611</v>
      </c>
      <c r="L130" s="42">
        <v>15.7</v>
      </c>
      <c r="M130" s="42">
        <v>9.5</v>
      </c>
      <c r="N130" s="42">
        <v>7.76</v>
      </c>
      <c r="O130" s="42">
        <v>4.17</v>
      </c>
      <c r="P130" s="42">
        <v>2.02</v>
      </c>
      <c r="Q130" s="42">
        <v>2.0299999999999998</v>
      </c>
      <c r="R130" s="42">
        <v>0.81</v>
      </c>
    </row>
    <row r="131" spans="2:18">
      <c r="B131" s="39">
        <v>13</v>
      </c>
      <c r="C131" s="41">
        <v>19</v>
      </c>
      <c r="D131" s="42">
        <v>16.670000000000002</v>
      </c>
      <c r="E131" s="42">
        <v>5.03</v>
      </c>
      <c r="F131" s="42">
        <v>14.8</v>
      </c>
      <c r="G131" s="42">
        <v>43.5</v>
      </c>
      <c r="H131" s="42">
        <v>86.5</v>
      </c>
      <c r="I131" s="42">
        <v>29.4</v>
      </c>
      <c r="J131" s="42">
        <v>34</v>
      </c>
      <c r="K131" s="42">
        <v>630</v>
      </c>
      <c r="L131" s="42">
        <v>15.6</v>
      </c>
      <c r="M131" s="42">
        <v>9.6</v>
      </c>
      <c r="N131" s="42">
        <v>8.11</v>
      </c>
      <c r="O131" s="42">
        <v>4.01</v>
      </c>
      <c r="P131" s="42">
        <v>2.06</v>
      </c>
      <c r="Q131" s="42">
        <v>1.7</v>
      </c>
      <c r="R131" s="42">
        <v>0.79</v>
      </c>
    </row>
    <row r="132" spans="2:18">
      <c r="B132" s="39">
        <v>14</v>
      </c>
      <c r="C132" s="43">
        <v>20</v>
      </c>
      <c r="D132" s="42">
        <v>16.739999999999998</v>
      </c>
      <c r="E132" s="42">
        <v>5.03</v>
      </c>
      <c r="F132" s="42">
        <v>14.9</v>
      </c>
      <c r="G132" s="42">
        <v>43.8</v>
      </c>
      <c r="H132" s="42">
        <v>87.1</v>
      </c>
      <c r="I132" s="42">
        <v>29.6</v>
      </c>
      <c r="J132" s="42">
        <v>34</v>
      </c>
      <c r="K132" s="42">
        <v>626</v>
      </c>
      <c r="L132" s="42">
        <v>15.6</v>
      </c>
      <c r="M132" s="42">
        <v>9.5</v>
      </c>
      <c r="N132" s="42">
        <v>8.1</v>
      </c>
      <c r="O132" s="42">
        <v>4.33</v>
      </c>
      <c r="P132" s="42">
        <v>1.85</v>
      </c>
      <c r="Q132" s="42">
        <v>1.67</v>
      </c>
      <c r="R132" s="42">
        <v>0.79</v>
      </c>
    </row>
    <row r="133" spans="2:18">
      <c r="B133" s="39">
        <v>15</v>
      </c>
      <c r="C133" s="41">
        <v>21</v>
      </c>
      <c r="D133" s="42">
        <v>16.82</v>
      </c>
      <c r="E133" s="42">
        <v>5.04</v>
      </c>
      <c r="F133" s="42">
        <v>14.9</v>
      </c>
      <c r="G133" s="42">
        <v>43.4</v>
      </c>
      <c r="H133" s="42">
        <v>86.1</v>
      </c>
      <c r="I133" s="42">
        <v>29.6</v>
      </c>
      <c r="J133" s="42">
        <v>34.299999999999997</v>
      </c>
      <c r="K133" s="42">
        <v>618</v>
      </c>
      <c r="L133" s="42">
        <v>15.6</v>
      </c>
      <c r="M133" s="42">
        <v>9.5</v>
      </c>
      <c r="N133" s="42">
        <v>8.16</v>
      </c>
      <c r="O133" s="42">
        <v>4.1100000000000003</v>
      </c>
      <c r="P133" s="42">
        <v>2.0099999999999998</v>
      </c>
      <c r="Q133" s="42">
        <v>1.74</v>
      </c>
      <c r="R133" s="42">
        <v>0.8</v>
      </c>
    </row>
    <row r="134" spans="2:18">
      <c r="B134" s="39">
        <v>16</v>
      </c>
      <c r="C134" s="41">
        <v>22</v>
      </c>
      <c r="D134" s="42">
        <v>16.95</v>
      </c>
      <c r="E134" s="42">
        <v>5.1100000000000003</v>
      </c>
      <c r="F134" s="42">
        <v>15</v>
      </c>
      <c r="G134" s="42">
        <v>43.9</v>
      </c>
      <c r="H134" s="42">
        <v>85.9</v>
      </c>
      <c r="I134" s="42">
        <v>29.4</v>
      </c>
      <c r="J134" s="42">
        <v>34.200000000000003</v>
      </c>
      <c r="K134" s="42">
        <v>628</v>
      </c>
      <c r="L134" s="42">
        <v>15.6</v>
      </c>
      <c r="M134" s="42">
        <v>9.4</v>
      </c>
      <c r="N134" s="42">
        <v>8.14</v>
      </c>
      <c r="O134" s="42">
        <v>4.1100000000000003</v>
      </c>
      <c r="P134" s="42">
        <v>2.15</v>
      </c>
      <c r="Q134" s="42">
        <v>1.72</v>
      </c>
      <c r="R134" s="42">
        <v>0.83</v>
      </c>
    </row>
    <row r="135" spans="2:18">
      <c r="B135" s="39">
        <v>17</v>
      </c>
      <c r="C135" s="41">
        <v>23</v>
      </c>
      <c r="D135" s="42">
        <v>16.850000000000001</v>
      </c>
      <c r="E135" s="42">
        <v>5.14</v>
      </c>
      <c r="F135" s="42">
        <v>15.1</v>
      </c>
      <c r="G135" s="42">
        <v>44.1</v>
      </c>
      <c r="H135" s="42">
        <v>85.8</v>
      </c>
      <c r="I135" s="42">
        <v>29.4</v>
      </c>
      <c r="J135" s="42">
        <v>34.200000000000003</v>
      </c>
      <c r="K135" s="42">
        <v>637</v>
      </c>
      <c r="L135" s="42">
        <v>15.7</v>
      </c>
      <c r="M135" s="42">
        <v>9.5</v>
      </c>
      <c r="N135" s="42">
        <v>7.83</v>
      </c>
      <c r="O135" s="42">
        <v>4.38</v>
      </c>
      <c r="P135" s="42">
        <v>1.77</v>
      </c>
      <c r="Q135" s="42">
        <v>2.0299999999999998</v>
      </c>
      <c r="R135" s="42">
        <v>0.84</v>
      </c>
    </row>
    <row r="136" spans="2:18">
      <c r="B136" s="39">
        <v>18</v>
      </c>
      <c r="C136" s="41">
        <v>26</v>
      </c>
      <c r="D136" s="42">
        <v>17.010000000000002</v>
      </c>
      <c r="E136" s="42">
        <v>4.96</v>
      </c>
      <c r="F136" s="42">
        <v>14.8</v>
      </c>
      <c r="G136" s="42">
        <v>43</v>
      </c>
      <c r="H136" s="42">
        <v>86.7</v>
      </c>
      <c r="I136" s="42">
        <v>29.8</v>
      </c>
      <c r="J136" s="42">
        <v>34.4</v>
      </c>
      <c r="K136" s="42">
        <v>624</v>
      </c>
      <c r="L136" s="42">
        <v>15.7</v>
      </c>
      <c r="M136" s="42">
        <v>9.6999999999999993</v>
      </c>
      <c r="N136" s="42">
        <v>7.83</v>
      </c>
      <c r="O136" s="42">
        <v>4.1900000000000004</v>
      </c>
      <c r="P136" s="42">
        <v>2.0699999999999998</v>
      </c>
      <c r="Q136" s="42">
        <v>2.11</v>
      </c>
      <c r="R136" s="42">
        <v>0.81</v>
      </c>
    </row>
    <row r="137" spans="2:18">
      <c r="B137" s="39">
        <v>19</v>
      </c>
      <c r="C137" s="41">
        <v>27</v>
      </c>
      <c r="D137" s="42">
        <v>16.61</v>
      </c>
      <c r="E137" s="42">
        <v>5.03</v>
      </c>
      <c r="F137" s="42">
        <v>14.9</v>
      </c>
      <c r="G137" s="42">
        <v>43.8</v>
      </c>
      <c r="H137" s="42">
        <v>87.1</v>
      </c>
      <c r="I137" s="42">
        <v>29.6</v>
      </c>
      <c r="J137" s="42">
        <v>34</v>
      </c>
      <c r="K137" s="42">
        <v>619</v>
      </c>
      <c r="L137" s="42">
        <v>15.7</v>
      </c>
      <c r="M137" s="42">
        <v>9.5</v>
      </c>
      <c r="N137" s="42">
        <v>7.94</v>
      </c>
      <c r="O137" s="42">
        <v>3.99</v>
      </c>
      <c r="P137" s="42">
        <v>2.1</v>
      </c>
      <c r="Q137" s="42">
        <v>1.81</v>
      </c>
      <c r="R137" s="42">
        <v>0.77</v>
      </c>
    </row>
    <row r="138" spans="2:18">
      <c r="B138" s="39">
        <v>20</v>
      </c>
      <c r="C138" s="41">
        <v>28</v>
      </c>
      <c r="D138" s="42">
        <v>16.579999999999998</v>
      </c>
      <c r="E138" s="42">
        <v>5.01</v>
      </c>
      <c r="F138" s="42">
        <v>14.9</v>
      </c>
      <c r="G138" s="42">
        <v>43.2</v>
      </c>
      <c r="H138" s="42">
        <v>86.2</v>
      </c>
      <c r="I138" s="42">
        <v>29.7</v>
      </c>
      <c r="J138" s="42">
        <v>34.5</v>
      </c>
      <c r="K138" s="42">
        <v>638</v>
      </c>
      <c r="L138" s="42">
        <v>15.6</v>
      </c>
      <c r="M138" s="42">
        <v>9.6</v>
      </c>
      <c r="N138" s="42">
        <v>7.73</v>
      </c>
      <c r="O138" s="42">
        <v>4.1500000000000004</v>
      </c>
      <c r="P138" s="42">
        <v>1.97</v>
      </c>
      <c r="Q138" s="42">
        <v>1.92</v>
      </c>
      <c r="R138" s="42">
        <v>0.81</v>
      </c>
    </row>
    <row r="139" spans="2:18">
      <c r="B139" s="39">
        <v>21</v>
      </c>
      <c r="C139" s="41">
        <v>29</v>
      </c>
      <c r="D139" s="42">
        <v>16.87</v>
      </c>
      <c r="E139" s="42">
        <v>5.07</v>
      </c>
      <c r="F139" s="42">
        <v>15</v>
      </c>
      <c r="G139" s="42">
        <v>44.2</v>
      </c>
      <c r="H139" s="42">
        <v>87.2</v>
      </c>
      <c r="I139" s="42">
        <v>29.6</v>
      </c>
      <c r="J139" s="42">
        <v>33.9</v>
      </c>
      <c r="K139" s="42">
        <v>632</v>
      </c>
      <c r="L139" s="42">
        <v>15.6</v>
      </c>
      <c r="M139" s="42">
        <v>9.6</v>
      </c>
      <c r="N139" s="42">
        <v>8.0500000000000007</v>
      </c>
      <c r="O139" s="42">
        <v>4.3899999999999997</v>
      </c>
      <c r="P139" s="42">
        <v>1.87</v>
      </c>
      <c r="Q139" s="42">
        <v>1.75</v>
      </c>
      <c r="R139" s="42">
        <v>0.81</v>
      </c>
    </row>
    <row r="140" spans="2:18">
      <c r="B140" s="39">
        <v>22</v>
      </c>
      <c r="C140" s="41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</row>
    <row r="141" spans="2:18">
      <c r="B141" s="39">
        <v>23</v>
      </c>
      <c r="C141" s="4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</row>
    <row r="142" spans="2:18">
      <c r="B142" s="44">
        <v>24</v>
      </c>
      <c r="C142" s="41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</row>
    <row r="143" spans="2:18">
      <c r="B143" s="39">
        <v>25</v>
      </c>
      <c r="C143" s="41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</row>
    <row r="144" spans="2:18">
      <c r="B144" s="39">
        <v>26</v>
      </c>
      <c r="C144" s="41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</row>
    <row r="145" spans="2:18">
      <c r="B145" s="39">
        <v>27</v>
      </c>
      <c r="C145" s="41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</row>
    <row r="146" spans="2:18">
      <c r="B146" s="39">
        <v>28</v>
      </c>
      <c r="C146" s="41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</row>
    <row r="147" spans="2:18">
      <c r="B147" s="39">
        <v>29</v>
      </c>
      <c r="C147" s="41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</row>
    <row r="148" spans="2:18">
      <c r="B148" s="39">
        <v>30</v>
      </c>
      <c r="C148" s="41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</row>
    <row r="149" spans="2:18">
      <c r="B149" s="39">
        <v>31</v>
      </c>
      <c r="C149" s="41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</row>
    <row r="150" spans="2:18">
      <c r="B150" s="232" t="s">
        <v>32</v>
      </c>
      <c r="C150" s="233"/>
      <c r="D150" s="45">
        <f t="shared" ref="D150:I150" si="6">AVERAGE(D119:D149)</f>
        <v>16.866666666666667</v>
      </c>
      <c r="E150" s="45">
        <f t="shared" si="6"/>
        <v>5.0542857142857152</v>
      </c>
      <c r="F150" s="56">
        <f t="shared" si="6"/>
        <v>14.899999999999997</v>
      </c>
      <c r="G150" s="56">
        <f t="shared" si="6"/>
        <v>43.533333333333331</v>
      </c>
      <c r="H150" s="56">
        <f t="shared" si="6"/>
        <v>86.142857142857139</v>
      </c>
      <c r="I150" s="56">
        <f t="shared" si="6"/>
        <v>29.480952380952388</v>
      </c>
      <c r="J150" s="56">
        <f>AVERAGE(J119:J149)</f>
        <v>34.219047619047622</v>
      </c>
      <c r="K150" s="56">
        <f t="shared" ref="K150:R150" si="7">AVERAGE(K119:K149)</f>
        <v>622.57142857142856</v>
      </c>
      <c r="L150" s="56">
        <f t="shared" si="7"/>
        <v>15.642857142857142</v>
      </c>
      <c r="M150" s="56">
        <f t="shared" si="7"/>
        <v>9.4999999999999982</v>
      </c>
      <c r="N150" s="45">
        <f t="shared" si="7"/>
        <v>7.9676190476190483</v>
      </c>
      <c r="O150" s="45">
        <f t="shared" si="7"/>
        <v>4.2128571428571426</v>
      </c>
      <c r="P150" s="45">
        <f t="shared" si="7"/>
        <v>1.9928571428571429</v>
      </c>
      <c r="Q150" s="45">
        <f t="shared" si="7"/>
        <v>1.8876190476190478</v>
      </c>
      <c r="R150" s="57">
        <f t="shared" si="7"/>
        <v>0.80238095238095231</v>
      </c>
    </row>
    <row r="151" spans="2:18">
      <c r="B151" s="232" t="s">
        <v>33</v>
      </c>
      <c r="C151" s="233"/>
      <c r="D151" s="45">
        <f t="shared" ref="D151:J151" si="8">STDEV(D119:D149)</f>
        <v>0.16514639969836892</v>
      </c>
      <c r="E151" s="45">
        <f t="shared" si="8"/>
        <v>4.5778972091062561E-2</v>
      </c>
      <c r="F151" s="45">
        <f t="shared" si="8"/>
        <v>0.14142135623730939</v>
      </c>
      <c r="G151" s="45">
        <f t="shared" si="8"/>
        <v>0.42934057964899275</v>
      </c>
      <c r="H151" s="45">
        <f t="shared" si="8"/>
        <v>0.67791697763917125</v>
      </c>
      <c r="I151" s="45">
        <f t="shared" si="8"/>
        <v>0.32957403966187582</v>
      </c>
      <c r="J151" s="45">
        <f t="shared" si="8"/>
        <v>0.46434798117257625</v>
      </c>
      <c r="K151" s="45">
        <f>STDEV(K119:K149)</f>
        <v>9.2605152587284696</v>
      </c>
      <c r="L151" s="45">
        <f t="shared" ref="L151:R151" si="9">STDEV(L119:L149)</f>
        <v>7.4642002729217796E-2</v>
      </c>
      <c r="M151" s="45">
        <f t="shared" si="9"/>
        <v>9.9999999999999645E-2</v>
      </c>
      <c r="N151" s="45">
        <f t="shared" si="9"/>
        <v>0.17105276267587027</v>
      </c>
      <c r="O151" s="45">
        <f t="shared" si="9"/>
        <v>0.13856921942274394</v>
      </c>
      <c r="P151" s="45">
        <f t="shared" si="9"/>
        <v>0.14571008397303381</v>
      </c>
      <c r="Q151" s="45">
        <f t="shared" si="9"/>
        <v>0.14693211908581327</v>
      </c>
      <c r="R151" s="57">
        <f t="shared" si="9"/>
        <v>2.5279391192186938E-2</v>
      </c>
    </row>
    <row r="152" spans="2:18">
      <c r="B152" s="189" t="s">
        <v>40</v>
      </c>
      <c r="C152" s="189"/>
      <c r="D152" s="46">
        <f>(D151/D150)*100</f>
        <v>0.97912885196661403</v>
      </c>
      <c r="E152" s="46">
        <f t="shared" ref="E152:R152" si="10">(E151/E150)*100</f>
        <v>0.90574563210129422</v>
      </c>
      <c r="F152" s="46">
        <f t="shared" si="10"/>
        <v>0.94913661904234503</v>
      </c>
      <c r="G152" s="46">
        <f t="shared" si="10"/>
        <v>0.98623410332846739</v>
      </c>
      <c r="H152" s="46">
        <f t="shared" si="10"/>
        <v>0.78696829908361499</v>
      </c>
      <c r="I152" s="46">
        <f t="shared" si="10"/>
        <v>1.1179219565335794</v>
      </c>
      <c r="J152" s="46">
        <f t="shared" si="10"/>
        <v>1.3569868639888814</v>
      </c>
      <c r="K152" s="46">
        <f t="shared" si="10"/>
        <v>1.4874622948852521</v>
      </c>
      <c r="L152" s="46">
        <f t="shared" si="10"/>
        <v>0.4771634877666891</v>
      </c>
      <c r="M152" s="46">
        <f t="shared" si="10"/>
        <v>1.052631578947365</v>
      </c>
      <c r="N152" s="46">
        <f t="shared" si="10"/>
        <v>2.1468491610048264</v>
      </c>
      <c r="O152" s="46">
        <f t="shared" si="10"/>
        <v>3.2891981551685578</v>
      </c>
      <c r="P152" s="46">
        <f t="shared" si="10"/>
        <v>7.3116171169264277</v>
      </c>
      <c r="Q152" s="46">
        <f t="shared" si="10"/>
        <v>7.7839921816399569</v>
      </c>
      <c r="R152" s="46">
        <f t="shared" si="10"/>
        <v>3.1505472702428832</v>
      </c>
    </row>
    <row r="153" spans="2:18">
      <c r="B153" s="189" t="s">
        <v>41</v>
      </c>
      <c r="C153" s="189"/>
      <c r="D153" s="47">
        <v>3</v>
      </c>
      <c r="E153" s="47">
        <v>1.5</v>
      </c>
      <c r="F153" s="46">
        <v>1</v>
      </c>
      <c r="G153" s="46">
        <v>1.5</v>
      </c>
      <c r="H153" s="46">
        <v>1</v>
      </c>
      <c r="I153" s="46">
        <v>2</v>
      </c>
      <c r="J153" s="46">
        <v>2</v>
      </c>
      <c r="K153" s="47">
        <v>4</v>
      </c>
      <c r="L153" s="46">
        <v>2</v>
      </c>
      <c r="M153" s="47" t="s">
        <v>42</v>
      </c>
      <c r="N153" s="46">
        <v>8</v>
      </c>
      <c r="O153" s="46">
        <v>8</v>
      </c>
      <c r="P153" s="46">
        <v>20</v>
      </c>
      <c r="Q153" s="46">
        <v>25</v>
      </c>
      <c r="R153" s="46">
        <v>40</v>
      </c>
    </row>
    <row r="154" spans="2:18">
      <c r="B154" s="189" t="s">
        <v>43</v>
      </c>
      <c r="C154" s="189"/>
      <c r="D154" s="46">
        <v>5</v>
      </c>
      <c r="E154" s="46">
        <v>2</v>
      </c>
      <c r="F154" s="46">
        <v>2.33</v>
      </c>
      <c r="G154" s="46">
        <v>3</v>
      </c>
      <c r="H154" s="46">
        <v>1.65</v>
      </c>
      <c r="I154" s="47" t="s">
        <v>42</v>
      </c>
      <c r="J154" s="47" t="s">
        <v>42</v>
      </c>
      <c r="K154" s="46">
        <v>8.33</v>
      </c>
      <c r="L154" s="46">
        <v>3.33</v>
      </c>
      <c r="M154" s="47" t="s">
        <v>42</v>
      </c>
      <c r="N154" s="46">
        <v>7.47</v>
      </c>
      <c r="O154" s="46">
        <v>5.33</v>
      </c>
      <c r="P154" s="46">
        <v>9.3000000000000007</v>
      </c>
      <c r="Q154" s="46">
        <v>12.4</v>
      </c>
      <c r="R154" s="46">
        <v>12.83</v>
      </c>
    </row>
  </sheetData>
  <mergeCells count="133">
    <mergeCell ref="O6:P6"/>
    <mergeCell ref="Q6:R6"/>
    <mergeCell ref="B7:C7"/>
    <mergeCell ref="D7:F7"/>
    <mergeCell ref="G7:H7"/>
    <mergeCell ref="I7:J7"/>
    <mergeCell ref="K7:L7"/>
    <mergeCell ref="M7:N7"/>
    <mergeCell ref="O7:P7"/>
    <mergeCell ref="Q7:R7"/>
    <mergeCell ref="B6:C6"/>
    <mergeCell ref="D6:F6"/>
    <mergeCell ref="G6:H6"/>
    <mergeCell ref="I6:J6"/>
    <mergeCell ref="K6:L6"/>
    <mergeCell ref="M6:N6"/>
    <mergeCell ref="B13:C13"/>
    <mergeCell ref="B14:C14"/>
    <mergeCell ref="B15:C15"/>
    <mergeCell ref="D16:R16"/>
    <mergeCell ref="B48:C48"/>
    <mergeCell ref="B49:C49"/>
    <mergeCell ref="O8:P8"/>
    <mergeCell ref="Q8:R8"/>
    <mergeCell ref="B9:C9"/>
    <mergeCell ref="B10:C10"/>
    <mergeCell ref="B11:C11"/>
    <mergeCell ref="B12:C12"/>
    <mergeCell ref="B8:C8"/>
    <mergeCell ref="D8:F8"/>
    <mergeCell ref="G8:H8"/>
    <mergeCell ref="I8:J8"/>
    <mergeCell ref="K8:L8"/>
    <mergeCell ref="M8:N8"/>
    <mergeCell ref="K58:M58"/>
    <mergeCell ref="B59:C59"/>
    <mergeCell ref="D59:F59"/>
    <mergeCell ref="G59:H59"/>
    <mergeCell ref="I59:J59"/>
    <mergeCell ref="K59:L59"/>
    <mergeCell ref="M59:N59"/>
    <mergeCell ref="B50:C50"/>
    <mergeCell ref="B53:C53"/>
    <mergeCell ref="B54:C54"/>
    <mergeCell ref="B51:C51"/>
    <mergeCell ref="B52:C52"/>
    <mergeCell ref="B58:D58"/>
    <mergeCell ref="O59:P59"/>
    <mergeCell ref="Q59:R59"/>
    <mergeCell ref="B60:C60"/>
    <mergeCell ref="D60:F60"/>
    <mergeCell ref="G60:H60"/>
    <mergeCell ref="I60:J60"/>
    <mergeCell ref="K60:L60"/>
    <mergeCell ref="M60:N60"/>
    <mergeCell ref="O60:P60"/>
    <mergeCell ref="Q60:R60"/>
    <mergeCell ref="O61:P61"/>
    <mergeCell ref="Q61:R61"/>
    <mergeCell ref="B62:C62"/>
    <mergeCell ref="B63:C63"/>
    <mergeCell ref="B64:C64"/>
    <mergeCell ref="B65:C65"/>
    <mergeCell ref="B61:C61"/>
    <mergeCell ref="D61:F61"/>
    <mergeCell ref="G61:H61"/>
    <mergeCell ref="I61:J61"/>
    <mergeCell ref="K61:L61"/>
    <mergeCell ref="M61:N61"/>
    <mergeCell ref="B103:C103"/>
    <mergeCell ref="B104:C104"/>
    <mergeCell ref="B105:C105"/>
    <mergeCell ref="B108:C108"/>
    <mergeCell ref="D108:F108"/>
    <mergeCell ref="G108:H108"/>
    <mergeCell ref="B66:C66"/>
    <mergeCell ref="B67:C67"/>
    <mergeCell ref="B68:C68"/>
    <mergeCell ref="D69:R69"/>
    <mergeCell ref="B101:C101"/>
    <mergeCell ref="B102:C102"/>
    <mergeCell ref="Q109:R109"/>
    <mergeCell ref="B110:C110"/>
    <mergeCell ref="D110:F110"/>
    <mergeCell ref="G110:H110"/>
    <mergeCell ref="I110:J110"/>
    <mergeCell ref="K110:L110"/>
    <mergeCell ref="M110:N110"/>
    <mergeCell ref="O110:P110"/>
    <mergeCell ref="I108:J108"/>
    <mergeCell ref="K108:L108"/>
    <mergeCell ref="M108:N108"/>
    <mergeCell ref="O108:P108"/>
    <mergeCell ref="Q108:R108"/>
    <mergeCell ref="B109:C109"/>
    <mergeCell ref="D109:F109"/>
    <mergeCell ref="G109:H109"/>
    <mergeCell ref="I109:J109"/>
    <mergeCell ref="K109:L109"/>
    <mergeCell ref="B153:C153"/>
    <mergeCell ref="B154:C154"/>
    <mergeCell ref="U6:X6"/>
    <mergeCell ref="Y6:Z6"/>
    <mergeCell ref="AA6:AB6"/>
    <mergeCell ref="T7:V7"/>
    <mergeCell ref="W7:X7"/>
    <mergeCell ref="Y7:Z7"/>
    <mergeCell ref="AA7:AB7"/>
    <mergeCell ref="W8:X8"/>
    <mergeCell ref="B116:C116"/>
    <mergeCell ref="B117:C117"/>
    <mergeCell ref="D118:R118"/>
    <mergeCell ref="B150:C150"/>
    <mergeCell ref="B151:C151"/>
    <mergeCell ref="B152:C152"/>
    <mergeCell ref="Q110:R110"/>
    <mergeCell ref="B111:C111"/>
    <mergeCell ref="B112:C112"/>
    <mergeCell ref="B113:C113"/>
    <mergeCell ref="B114:C114"/>
    <mergeCell ref="B115:C115"/>
    <mergeCell ref="M109:N109"/>
    <mergeCell ref="O109:P109"/>
    <mergeCell ref="T46:X46"/>
    <mergeCell ref="T47:X47"/>
    <mergeCell ref="T48:X48"/>
    <mergeCell ref="T49:X49"/>
    <mergeCell ref="Y8:Z8"/>
    <mergeCell ref="T9:V9"/>
    <mergeCell ref="U10:V10"/>
    <mergeCell ref="U11:V11"/>
    <mergeCell ref="U12:V12"/>
    <mergeCell ref="T45:X45"/>
  </mergeCells>
  <conditionalFormatting sqref="D50:D52">
    <cfRule type="cellIs" dxfId="139" priority="139" operator="greaterThan">
      <formula>D$49</formula>
    </cfRule>
    <cfRule type="cellIs" dxfId="138" priority="140" operator="greaterThan">
      <formula>D$48</formula>
    </cfRule>
  </conditionalFormatting>
  <conditionalFormatting sqref="E50:E52">
    <cfRule type="cellIs" dxfId="137" priority="137" operator="greaterThan">
      <formula>E$49</formula>
    </cfRule>
    <cfRule type="cellIs" dxfId="136" priority="138" operator="greaterThan">
      <formula>E$48</formula>
    </cfRule>
  </conditionalFormatting>
  <conditionalFormatting sqref="F50:F52">
    <cfRule type="cellIs" dxfId="135" priority="135" operator="greaterThan">
      <formula>F$49</formula>
    </cfRule>
    <cfRule type="cellIs" dxfId="134" priority="136" operator="greaterThan">
      <formula>F$48</formula>
    </cfRule>
  </conditionalFormatting>
  <conditionalFormatting sqref="G50:G52">
    <cfRule type="cellIs" dxfId="133" priority="133" operator="greaterThan">
      <formula>G$49</formula>
    </cfRule>
    <cfRule type="cellIs" dxfId="132" priority="134" operator="greaterThan">
      <formula>G$48</formula>
    </cfRule>
  </conditionalFormatting>
  <conditionalFormatting sqref="H50:H52">
    <cfRule type="cellIs" dxfId="131" priority="131" operator="greaterThan">
      <formula>H$49</formula>
    </cfRule>
    <cfRule type="cellIs" dxfId="130" priority="132" operator="greaterThan">
      <formula>H$48</formula>
    </cfRule>
  </conditionalFormatting>
  <conditionalFormatting sqref="I50:I52">
    <cfRule type="cellIs" dxfId="129" priority="129" operator="greaterThan">
      <formula>I$49</formula>
    </cfRule>
    <cfRule type="cellIs" dxfId="128" priority="130" operator="greaterThan">
      <formula>I$48</formula>
    </cfRule>
  </conditionalFormatting>
  <conditionalFormatting sqref="J50:J52">
    <cfRule type="cellIs" dxfId="127" priority="127" operator="greaterThan">
      <formula>J$49</formula>
    </cfRule>
    <cfRule type="cellIs" dxfId="126" priority="128" operator="greaterThan">
      <formula>J$48</formula>
    </cfRule>
  </conditionalFormatting>
  <conditionalFormatting sqref="K50:K52">
    <cfRule type="cellIs" dxfId="125" priority="125" operator="greaterThan">
      <formula>K$49</formula>
    </cfRule>
    <cfRule type="cellIs" dxfId="124" priority="126" operator="greaterThan">
      <formula>K$48</formula>
    </cfRule>
  </conditionalFormatting>
  <conditionalFormatting sqref="L50:L52">
    <cfRule type="cellIs" dxfId="123" priority="123" operator="greaterThan">
      <formula>L$49</formula>
    </cfRule>
    <cfRule type="cellIs" dxfId="122" priority="124" operator="greaterThan">
      <formula>L$48</formula>
    </cfRule>
  </conditionalFormatting>
  <conditionalFormatting sqref="M50:M52">
    <cfRule type="cellIs" dxfId="121" priority="121" operator="greaterThan">
      <formula>M$49</formula>
    </cfRule>
    <cfRule type="cellIs" dxfId="120" priority="122" operator="greaterThan">
      <formula>M$48</formula>
    </cfRule>
  </conditionalFormatting>
  <conditionalFormatting sqref="N50:N52">
    <cfRule type="cellIs" dxfId="119" priority="119" operator="greaterThan">
      <formula>N$49</formula>
    </cfRule>
    <cfRule type="cellIs" dxfId="118" priority="120" operator="greaterThan">
      <formula>N$48</formula>
    </cfRule>
  </conditionalFormatting>
  <conditionalFormatting sqref="O50:O52">
    <cfRule type="cellIs" dxfId="117" priority="117" operator="greaterThan">
      <formula>O$49</formula>
    </cfRule>
    <cfRule type="cellIs" dxfId="116" priority="118" operator="greaterThan">
      <formula>O$48</formula>
    </cfRule>
  </conditionalFormatting>
  <conditionalFormatting sqref="P50:P52">
    <cfRule type="cellIs" dxfId="115" priority="115" operator="greaterThan">
      <formula>P$49</formula>
    </cfRule>
    <cfRule type="cellIs" dxfId="114" priority="116" operator="greaterThan">
      <formula>P$48</formula>
    </cfRule>
  </conditionalFormatting>
  <conditionalFormatting sqref="Q50:Q52">
    <cfRule type="cellIs" dxfId="113" priority="113" operator="greaterThan">
      <formula>Q$49</formula>
    </cfRule>
    <cfRule type="cellIs" dxfId="112" priority="114" operator="greaterThan">
      <formula>Q$48</formula>
    </cfRule>
  </conditionalFormatting>
  <conditionalFormatting sqref="R50:R52">
    <cfRule type="cellIs" dxfId="111" priority="111" operator="greaterThan">
      <formula>R$49</formula>
    </cfRule>
    <cfRule type="cellIs" dxfId="110" priority="112" operator="greaterThan">
      <formula>R$48</formula>
    </cfRule>
  </conditionalFormatting>
  <conditionalFormatting sqref="D21:D47">
    <cfRule type="cellIs" dxfId="109" priority="109" operator="notBetween">
      <formula>D$9</formula>
      <formula>D$12</formula>
    </cfRule>
    <cfRule type="cellIs" dxfId="108" priority="110" operator="notBetween">
      <formula>D$10</formula>
      <formula>D$11</formula>
    </cfRule>
  </conditionalFormatting>
  <conditionalFormatting sqref="E21:R47">
    <cfRule type="cellIs" dxfId="107" priority="107" operator="notBetween">
      <formula>E$9</formula>
      <formula>E$12</formula>
    </cfRule>
    <cfRule type="cellIs" dxfId="106" priority="108" operator="notBetween">
      <formula>E$10</formula>
      <formula>E$11</formula>
    </cfRule>
  </conditionalFormatting>
  <conditionalFormatting sqref="D17:D20">
    <cfRule type="cellIs" dxfId="105" priority="105" operator="notBetween">
      <formula>D$9</formula>
      <formula>D$12</formula>
    </cfRule>
    <cfRule type="cellIs" dxfId="104" priority="106" operator="notBetween">
      <formula>D$10</formula>
      <formula>D$11</formula>
    </cfRule>
  </conditionalFormatting>
  <conditionalFormatting sqref="E17:E20">
    <cfRule type="cellIs" dxfId="103" priority="103" operator="notBetween">
      <formula>E$9</formula>
      <formula>E$12</formula>
    </cfRule>
    <cfRule type="cellIs" dxfId="102" priority="104" operator="notBetween">
      <formula>E$10</formula>
      <formula>E$11</formula>
    </cfRule>
  </conditionalFormatting>
  <conditionalFormatting sqref="F17:F20">
    <cfRule type="cellIs" dxfId="101" priority="101" operator="notBetween">
      <formula>F$9</formula>
      <formula>F$12</formula>
    </cfRule>
    <cfRule type="cellIs" dxfId="100" priority="102" operator="notBetween">
      <formula>F$10</formula>
      <formula>F$11</formula>
    </cfRule>
  </conditionalFormatting>
  <conditionalFormatting sqref="G17:G20">
    <cfRule type="cellIs" dxfId="99" priority="99" operator="notBetween">
      <formula>G$9</formula>
      <formula>G$12</formula>
    </cfRule>
    <cfRule type="cellIs" dxfId="98" priority="100" operator="notBetween">
      <formula>G$10</formula>
      <formula>G$11</formula>
    </cfRule>
  </conditionalFormatting>
  <conditionalFormatting sqref="H17:H20">
    <cfRule type="cellIs" dxfId="97" priority="97" operator="notBetween">
      <formula>H$9</formula>
      <formula>H$12</formula>
    </cfRule>
    <cfRule type="cellIs" dxfId="96" priority="98" operator="notBetween">
      <formula>H$10</formula>
      <formula>H$11</formula>
    </cfRule>
  </conditionalFormatting>
  <conditionalFormatting sqref="I17:I20">
    <cfRule type="cellIs" dxfId="95" priority="95" operator="notBetween">
      <formula>I$9</formula>
      <formula>I$12</formula>
    </cfRule>
    <cfRule type="cellIs" dxfId="94" priority="96" operator="notBetween">
      <formula>I$10</formula>
      <formula>I$11</formula>
    </cfRule>
  </conditionalFormatting>
  <conditionalFormatting sqref="J17:J20">
    <cfRule type="cellIs" dxfId="93" priority="93" operator="notBetween">
      <formula>J$9</formula>
      <formula>J$12</formula>
    </cfRule>
    <cfRule type="cellIs" dxfId="92" priority="94" operator="notBetween">
      <formula>J$10</formula>
      <formula>J$11</formula>
    </cfRule>
  </conditionalFormatting>
  <conditionalFormatting sqref="K17:K20">
    <cfRule type="cellIs" dxfId="91" priority="91" operator="notBetween">
      <formula>K$9</formula>
      <formula>K$12</formula>
    </cfRule>
    <cfRule type="cellIs" dxfId="90" priority="92" operator="notBetween">
      <formula>K$10</formula>
      <formula>K$11</formula>
    </cfRule>
  </conditionalFormatting>
  <conditionalFormatting sqref="L17:L20">
    <cfRule type="cellIs" dxfId="89" priority="89" operator="notBetween">
      <formula>L$9</formula>
      <formula>L$12</formula>
    </cfRule>
    <cfRule type="cellIs" dxfId="88" priority="90" operator="notBetween">
      <formula>L$10</formula>
      <formula>L$11</formula>
    </cfRule>
  </conditionalFormatting>
  <conditionalFormatting sqref="M17:M20">
    <cfRule type="cellIs" dxfId="87" priority="87" operator="notBetween">
      <formula>M$9</formula>
      <formula>M$12</formula>
    </cfRule>
    <cfRule type="cellIs" dxfId="86" priority="88" operator="notBetween">
      <formula>M$10</formula>
      <formula>M$11</formula>
    </cfRule>
  </conditionalFormatting>
  <conditionalFormatting sqref="N17:N20">
    <cfRule type="cellIs" dxfId="85" priority="85" operator="notBetween">
      <formula>N$9</formula>
      <formula>N$12</formula>
    </cfRule>
    <cfRule type="cellIs" dxfId="84" priority="86" operator="notBetween">
      <formula>N$10</formula>
      <formula>N$11</formula>
    </cfRule>
  </conditionalFormatting>
  <conditionalFormatting sqref="O17:O20">
    <cfRule type="cellIs" dxfId="83" priority="83" operator="notBetween">
      <formula>O$9</formula>
      <formula>O$12</formula>
    </cfRule>
    <cfRule type="cellIs" dxfId="82" priority="84" operator="notBetween">
      <formula>O$10</formula>
      <formula>O$11</formula>
    </cfRule>
  </conditionalFormatting>
  <conditionalFormatting sqref="P17:P20">
    <cfRule type="cellIs" dxfId="81" priority="81" operator="notBetween">
      <formula>P$9</formula>
      <formula>P$12</formula>
    </cfRule>
    <cfRule type="cellIs" dxfId="80" priority="82" operator="notBetween">
      <formula>P$10</formula>
      <formula>P$11</formula>
    </cfRule>
  </conditionalFormatting>
  <conditionalFormatting sqref="Q17:Q20">
    <cfRule type="cellIs" dxfId="79" priority="79" operator="notBetween">
      <formula>Q$9</formula>
      <formula>Q$12</formula>
    </cfRule>
    <cfRule type="cellIs" dxfId="78" priority="80" operator="notBetween">
      <formula>Q$10</formula>
      <formula>Q$11</formula>
    </cfRule>
  </conditionalFormatting>
  <conditionalFormatting sqref="R17:R20">
    <cfRule type="cellIs" dxfId="77" priority="77" operator="notBetween">
      <formula>R$9</formula>
      <formula>R$12</formula>
    </cfRule>
    <cfRule type="cellIs" dxfId="76" priority="78" operator="notBetween">
      <formula>R$10</formula>
      <formula>R$11</formula>
    </cfRule>
  </conditionalFormatting>
  <conditionalFormatting sqref="D103">
    <cfRule type="cellIs" dxfId="75" priority="75" operator="greaterThan">
      <formula>D105</formula>
    </cfRule>
    <cfRule type="cellIs" dxfId="74" priority="76" operator="greaterThan">
      <formula>D104</formula>
    </cfRule>
  </conditionalFormatting>
  <conditionalFormatting sqref="E103">
    <cfRule type="cellIs" dxfId="73" priority="73" operator="greaterThan">
      <formula>E105</formula>
    </cfRule>
    <cfRule type="cellIs" dxfId="72" priority="74" operator="greaterThan">
      <formula>E104</formula>
    </cfRule>
  </conditionalFormatting>
  <conditionalFormatting sqref="F103">
    <cfRule type="cellIs" dxfId="71" priority="71" operator="greaterThan">
      <formula>F105</formula>
    </cfRule>
    <cfRule type="cellIs" dxfId="70" priority="72" operator="greaterThan">
      <formula>F104</formula>
    </cfRule>
  </conditionalFormatting>
  <conditionalFormatting sqref="G103">
    <cfRule type="cellIs" dxfId="69" priority="69" operator="greaterThan">
      <formula>G105</formula>
    </cfRule>
    <cfRule type="cellIs" dxfId="68" priority="70" operator="greaterThan">
      <formula>G104</formula>
    </cfRule>
  </conditionalFormatting>
  <conditionalFormatting sqref="H103">
    <cfRule type="cellIs" dxfId="67" priority="67" operator="greaterThan">
      <formula>H105</formula>
    </cfRule>
    <cfRule type="cellIs" dxfId="66" priority="68" operator="greaterThan">
      <formula>H104</formula>
    </cfRule>
  </conditionalFormatting>
  <conditionalFormatting sqref="I103">
    <cfRule type="cellIs" dxfId="65" priority="65" operator="greaterThan">
      <formula>I105</formula>
    </cfRule>
    <cfRule type="cellIs" dxfId="64" priority="66" operator="greaterThan">
      <formula>I104</formula>
    </cfRule>
  </conditionalFormatting>
  <conditionalFormatting sqref="J103">
    <cfRule type="cellIs" dxfId="63" priority="63" operator="greaterThan">
      <formula>J105</formula>
    </cfRule>
    <cfRule type="cellIs" dxfId="62" priority="64" operator="greaterThan">
      <formula>J104</formula>
    </cfRule>
  </conditionalFormatting>
  <conditionalFormatting sqref="K103">
    <cfRule type="cellIs" dxfId="61" priority="61" operator="greaterThan">
      <formula>K105</formula>
    </cfRule>
    <cfRule type="cellIs" dxfId="60" priority="62" operator="greaterThan">
      <formula>K104</formula>
    </cfRule>
  </conditionalFormatting>
  <conditionalFormatting sqref="L103">
    <cfRule type="cellIs" dxfId="59" priority="59" operator="greaterThan">
      <formula>L105</formula>
    </cfRule>
    <cfRule type="cellIs" dxfId="58" priority="60" operator="greaterThan">
      <formula>L104</formula>
    </cfRule>
  </conditionalFormatting>
  <conditionalFormatting sqref="M103">
    <cfRule type="cellIs" dxfId="57" priority="57" operator="greaterThan">
      <formula>M105</formula>
    </cfRule>
    <cfRule type="cellIs" dxfId="56" priority="58" operator="greaterThan">
      <formula>M104</formula>
    </cfRule>
  </conditionalFormatting>
  <conditionalFormatting sqref="N103">
    <cfRule type="cellIs" dxfId="55" priority="55" operator="greaterThan">
      <formula>N105</formula>
    </cfRule>
    <cfRule type="cellIs" dxfId="54" priority="56" operator="greaterThan">
      <formula>N104</formula>
    </cfRule>
  </conditionalFormatting>
  <conditionalFormatting sqref="O103">
    <cfRule type="cellIs" dxfId="53" priority="53" operator="greaterThan">
      <formula>O105</formula>
    </cfRule>
    <cfRule type="cellIs" dxfId="52" priority="54" operator="greaterThan">
      <formula>O104</formula>
    </cfRule>
  </conditionalFormatting>
  <conditionalFormatting sqref="P103">
    <cfRule type="cellIs" dxfId="51" priority="51" operator="greaterThan">
      <formula>P105</formula>
    </cfRule>
    <cfRule type="cellIs" dxfId="50" priority="52" operator="greaterThan">
      <formula>P104</formula>
    </cfRule>
  </conditionalFormatting>
  <conditionalFormatting sqref="R103">
    <cfRule type="cellIs" dxfId="49" priority="49" operator="greaterThan">
      <formula>R105</formula>
    </cfRule>
    <cfRule type="cellIs" dxfId="48" priority="50" operator="greaterThan">
      <formula>R104</formula>
    </cfRule>
  </conditionalFormatting>
  <conditionalFormatting sqref="Q103">
    <cfRule type="cellIs" dxfId="47" priority="47" operator="greaterThan">
      <formula>Q105</formula>
    </cfRule>
    <cfRule type="cellIs" dxfId="46" priority="48" operator="greaterThan">
      <formula>Q104</formula>
    </cfRule>
  </conditionalFormatting>
  <conditionalFormatting sqref="D70:R73">
    <cfRule type="cellIs" dxfId="45" priority="45" operator="notBetween">
      <formula>D$65</formula>
      <formula>D$68</formula>
    </cfRule>
    <cfRule type="cellIs" dxfId="44" priority="46" operator="notBetween">
      <formula>D$66</formula>
      <formula>D$67</formula>
    </cfRule>
  </conditionalFormatting>
  <conditionalFormatting sqref="D74:R100">
    <cfRule type="cellIs" dxfId="43" priority="43" operator="notBetween">
      <formula>D$65</formula>
      <formula>D$68</formula>
    </cfRule>
    <cfRule type="cellIs" dxfId="42" priority="44" operator="notBetween">
      <formula>D$66</formula>
      <formula>D$67</formula>
    </cfRule>
  </conditionalFormatting>
  <conditionalFormatting sqref="D152">
    <cfRule type="cellIs" dxfId="41" priority="41" operator="greaterThan">
      <formula>D154</formula>
    </cfRule>
    <cfRule type="cellIs" dxfId="40" priority="42" operator="greaterThan">
      <formula>D153</formula>
    </cfRule>
  </conditionalFormatting>
  <conditionalFormatting sqref="E152">
    <cfRule type="cellIs" dxfId="39" priority="39" operator="greaterThan">
      <formula>E154</formula>
    </cfRule>
    <cfRule type="cellIs" dxfId="38" priority="40" operator="greaterThan">
      <formula>E153</formula>
    </cfRule>
  </conditionalFormatting>
  <conditionalFormatting sqref="F152">
    <cfRule type="cellIs" dxfId="37" priority="37" operator="greaterThan">
      <formula>F154</formula>
    </cfRule>
    <cfRule type="cellIs" dxfId="36" priority="38" operator="greaterThan">
      <formula>F153</formula>
    </cfRule>
  </conditionalFormatting>
  <conditionalFormatting sqref="G152">
    <cfRule type="cellIs" dxfId="35" priority="35" operator="greaterThan">
      <formula>G154</formula>
    </cfRule>
    <cfRule type="cellIs" dxfId="34" priority="36" operator="greaterThan">
      <formula>G153</formula>
    </cfRule>
  </conditionalFormatting>
  <conditionalFormatting sqref="H152">
    <cfRule type="cellIs" dxfId="33" priority="33" operator="greaterThan">
      <formula>H154</formula>
    </cfRule>
    <cfRule type="cellIs" dxfId="32" priority="34" operator="greaterThan">
      <formula>H153</formula>
    </cfRule>
  </conditionalFormatting>
  <conditionalFormatting sqref="I152">
    <cfRule type="cellIs" dxfId="31" priority="31" operator="greaterThan">
      <formula>I154</formula>
    </cfRule>
    <cfRule type="cellIs" dxfId="30" priority="32" operator="greaterThan">
      <formula>I153</formula>
    </cfRule>
  </conditionalFormatting>
  <conditionalFormatting sqref="J152">
    <cfRule type="cellIs" dxfId="29" priority="29" operator="greaterThan">
      <formula>J154</formula>
    </cfRule>
    <cfRule type="cellIs" dxfId="28" priority="30" operator="greaterThan">
      <formula>J153</formula>
    </cfRule>
  </conditionalFormatting>
  <conditionalFormatting sqref="K152">
    <cfRule type="cellIs" dxfId="27" priority="27" operator="greaterThan">
      <formula>K154</formula>
    </cfRule>
    <cfRule type="cellIs" dxfId="26" priority="28" operator="greaterThan">
      <formula>K153</formula>
    </cfRule>
  </conditionalFormatting>
  <conditionalFormatting sqref="L152">
    <cfRule type="cellIs" dxfId="25" priority="25" operator="greaterThan">
      <formula>L154</formula>
    </cfRule>
    <cfRule type="cellIs" dxfId="24" priority="26" operator="greaterThan">
      <formula>L153</formula>
    </cfRule>
  </conditionalFormatting>
  <conditionalFormatting sqref="M152">
    <cfRule type="cellIs" dxfId="23" priority="23" operator="greaterThan">
      <formula>M154</formula>
    </cfRule>
    <cfRule type="cellIs" dxfId="22" priority="24" operator="greaterThan">
      <formula>M153</formula>
    </cfRule>
  </conditionalFormatting>
  <conditionalFormatting sqref="N152">
    <cfRule type="cellIs" dxfId="21" priority="21" operator="greaterThan">
      <formula>N154</formula>
    </cfRule>
    <cfRule type="cellIs" dxfId="20" priority="22" operator="greaterThan">
      <formula>N153</formula>
    </cfRule>
  </conditionalFormatting>
  <conditionalFormatting sqref="O152">
    <cfRule type="cellIs" dxfId="19" priority="19" operator="greaterThan">
      <formula>O154</formula>
    </cfRule>
    <cfRule type="cellIs" dxfId="18" priority="20" operator="greaterThan">
      <formula>O153</formula>
    </cfRule>
  </conditionalFormatting>
  <conditionalFormatting sqref="P152">
    <cfRule type="cellIs" dxfId="17" priority="17" operator="greaterThan">
      <formula>P154</formula>
    </cfRule>
    <cfRule type="cellIs" dxfId="16" priority="18" operator="greaterThan">
      <formula>P153</formula>
    </cfRule>
  </conditionalFormatting>
  <conditionalFormatting sqref="R152">
    <cfRule type="cellIs" dxfId="15" priority="15" operator="greaterThan">
      <formula>R154</formula>
    </cfRule>
    <cfRule type="cellIs" dxfId="14" priority="16" operator="greaterThan">
      <formula>R153</formula>
    </cfRule>
  </conditionalFormatting>
  <conditionalFormatting sqref="Q152">
    <cfRule type="cellIs" dxfId="13" priority="13" operator="greaterThan">
      <formula>Q154</formula>
    </cfRule>
    <cfRule type="cellIs" dxfId="12" priority="14" operator="greaterThan">
      <formula>Q153</formula>
    </cfRule>
  </conditionalFormatting>
  <conditionalFormatting sqref="D123:D149">
    <cfRule type="cellIs" dxfId="11" priority="11" operator="notBetween">
      <formula>D$121</formula>
      <formula>D$124</formula>
    </cfRule>
    <cfRule type="cellIs" dxfId="10" priority="12" operator="notBetween">
      <formula>D$122</formula>
      <formula>D$123</formula>
    </cfRule>
  </conditionalFormatting>
  <conditionalFormatting sqref="E123:E149">
    <cfRule type="cellIs" dxfId="9" priority="9" operator="notBetween">
      <formula>E$121</formula>
      <formula>E$124</formula>
    </cfRule>
    <cfRule type="cellIs" dxfId="8" priority="10" operator="notBetween">
      <formula>E$122</formula>
      <formula>E$123</formula>
    </cfRule>
  </conditionalFormatting>
  <conditionalFormatting sqref="F123:F149">
    <cfRule type="cellIs" dxfId="7" priority="7" operator="notBetween">
      <formula>F$121</formula>
      <formula>F$124</formula>
    </cfRule>
    <cfRule type="cellIs" dxfId="6" priority="8" operator="notBetween">
      <formula>F$122</formula>
      <formula>F$123</formula>
    </cfRule>
  </conditionalFormatting>
  <conditionalFormatting sqref="G123:G149">
    <cfRule type="cellIs" dxfId="5" priority="5" operator="notBetween">
      <formula>G$121</formula>
      <formula>G$124</formula>
    </cfRule>
    <cfRule type="cellIs" dxfId="4" priority="6" operator="notBetween">
      <formula>G$122</formula>
      <formula>G$123</formula>
    </cfRule>
  </conditionalFormatting>
  <conditionalFormatting sqref="H123:R149">
    <cfRule type="cellIs" dxfId="3" priority="3" operator="notBetween">
      <formula>H$121</formula>
      <formula>H$124</formula>
    </cfRule>
    <cfRule type="cellIs" dxfId="2" priority="4" operator="notBetween">
      <formula>H$122</formula>
      <formula>H$123</formula>
    </cfRule>
  </conditionalFormatting>
  <conditionalFormatting sqref="D119:R122">
    <cfRule type="cellIs" dxfId="1" priority="1" operator="notBetween">
      <formula>D$121</formula>
      <formula>D$124</formula>
    </cfRule>
    <cfRule type="cellIs" dxfId="0" priority="2" operator="notBetween">
      <formula>D$122</formula>
      <formula>D$123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A9FB-1FC0-4331-BE8C-92CBFC53D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Planilha2</vt:lpstr>
      <vt:lpstr>Plan1</vt:lpstr>
      <vt:lpstr>MEDIA_BAIXO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Santos</dc:creator>
  <cp:lastModifiedBy>Vítor Santos</cp:lastModifiedBy>
  <dcterms:created xsi:type="dcterms:W3CDTF">2023-01-12T00:08:12Z</dcterms:created>
  <dcterms:modified xsi:type="dcterms:W3CDTF">2023-01-15T14:12:36Z</dcterms:modified>
</cp:coreProperties>
</file>