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DE49DBDE-A912-4595-9EA4-D4AAFECE0410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fg_Status" sheetId="17" state="hidden" r:id="rId1"/>
    <sheet name="Eventos_Westgard" sheetId="18" r:id="rId2"/>
    <sheet name="Resultados" sheetId="16" r:id="rId3"/>
    <sheet name="Início" sheetId="1" r:id="rId4"/>
    <sheet name="Configuração" sheetId="2" r:id="rId5"/>
    <sheet name="Analitos" sheetId="3" r:id="rId6"/>
    <sheet name="LotesStore" sheetId="4" state="veryHidden" r:id="rId7"/>
    <sheet name="DB_Resultados" sheetId="5" r:id="rId8"/>
    <sheet name="Calc" sheetId="6" state="veryHidden" r:id="rId9"/>
    <sheet name="Painel" sheetId="7" r:id="rId10"/>
    <sheet name="Registros" sheetId="8" r:id="rId11"/>
    <sheet name="EQC_Dados" sheetId="9" r:id="rId12"/>
    <sheet name="Estatística" sheetId="10" r:id="rId13"/>
    <sheet name="Usuarios" sheetId="11" r:id="rId14"/>
    <sheet name="Liberação" sheetId="12" r:id="rId15"/>
    <sheet name="LiberStore" sheetId="13" state="veryHidden" r:id="rId16"/>
    <sheet name="RegistrosStore" sheetId="14" state="veryHidden" r:id="rId17"/>
    <sheet name="Login" sheetId="15" state="veryHidden" r:id="rId18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C126" i="10" s="1"/>
  <c r="A125" i="10"/>
  <c r="C125" i="10" s="1"/>
  <c r="A124" i="10"/>
  <c r="C124" i="10" s="1"/>
  <c r="A123" i="10"/>
  <c r="C123" i="10" s="1"/>
  <c r="A122" i="10"/>
  <c r="C122" i="10" s="1"/>
  <c r="A121" i="10"/>
  <c r="C121" i="10" s="1"/>
  <c r="A120" i="10"/>
  <c r="C120" i="10" s="1"/>
  <c r="A119" i="10"/>
  <c r="C119" i="10" s="1"/>
  <c r="A118" i="10"/>
  <c r="C118" i="10" s="1"/>
  <c r="A117" i="10"/>
  <c r="C117" i="10" s="1"/>
  <c r="A116" i="10"/>
  <c r="C116" i="10" s="1"/>
  <c r="A115" i="10"/>
  <c r="C115" i="10" s="1"/>
  <c r="A114" i="10"/>
  <c r="C114" i="10" s="1"/>
  <c r="A113" i="10"/>
  <c r="C113" i="10" s="1"/>
  <c r="A112" i="10"/>
  <c r="C112" i="10" s="1"/>
  <c r="A111" i="10"/>
  <c r="C111" i="10" s="1"/>
  <c r="A110" i="10"/>
  <c r="C110" i="10" s="1"/>
  <c r="A109" i="10"/>
  <c r="C109" i="10" s="1"/>
  <c r="A108" i="10"/>
  <c r="C108" i="10" s="1"/>
  <c r="A107" i="10"/>
  <c r="C107" i="10" s="1"/>
  <c r="A106" i="10"/>
  <c r="C106" i="10" s="1"/>
  <c r="A105" i="10"/>
  <c r="C105" i="10" s="1"/>
  <c r="A104" i="10"/>
  <c r="C104" i="10" s="1"/>
  <c r="A103" i="10"/>
  <c r="C103" i="10" s="1"/>
  <c r="A102" i="10"/>
  <c r="C102" i="10" s="1"/>
  <c r="A101" i="10"/>
  <c r="C101" i="10" s="1"/>
  <c r="A100" i="10"/>
  <c r="C100" i="10" s="1"/>
  <c r="A99" i="10"/>
  <c r="C99" i="10" s="1"/>
  <c r="A98" i="10"/>
  <c r="C98" i="10" s="1"/>
  <c r="A97" i="10"/>
  <c r="C97" i="10" s="1"/>
  <c r="A96" i="10"/>
  <c r="C96" i="10" s="1"/>
  <c r="A95" i="10"/>
  <c r="C95" i="10" s="1"/>
  <c r="A94" i="10"/>
  <c r="C94" i="10" s="1"/>
  <c r="A93" i="10"/>
  <c r="C93" i="10" s="1"/>
  <c r="A92" i="10"/>
  <c r="C92" i="10" s="1"/>
  <c r="A91" i="10"/>
  <c r="C91" i="10" s="1"/>
  <c r="A90" i="10"/>
  <c r="C90" i="10" s="1"/>
  <c r="A89" i="10"/>
  <c r="C89" i="10" s="1"/>
  <c r="A88" i="10"/>
  <c r="C88" i="10" s="1"/>
  <c r="A87" i="10"/>
  <c r="C87" i="10" s="1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C48" i="10" s="1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D7" i="10"/>
  <c r="E7" i="10" s="1"/>
  <c r="D8" i="10"/>
  <c r="E8" i="10" s="1"/>
  <c r="D9" i="10"/>
  <c r="E9" i="10" s="1"/>
  <c r="E10" i="10"/>
  <c r="D10" i="10"/>
  <c r="E11" i="10"/>
  <c r="D11" i="10"/>
  <c r="D12" i="10"/>
  <c r="E12" i="10"/>
  <c r="E13" i="10"/>
  <c r="D13" i="10"/>
  <c r="D14" i="10"/>
  <c r="E14" i="10"/>
  <c r="D15" i="10"/>
  <c r="E15" i="10"/>
  <c r="E16" i="10"/>
  <c r="D16" i="10"/>
  <c r="E17" i="10"/>
  <c r="D17" i="10"/>
  <c r="E18" i="10"/>
  <c r="D18" i="10"/>
  <c r="E19" i="10"/>
  <c r="D19" i="10"/>
  <c r="D20" i="10"/>
  <c r="E20" i="10"/>
  <c r="E21" i="10"/>
  <c r="D21" i="10"/>
  <c r="E22" i="10"/>
  <c r="D22" i="10"/>
  <c r="D23" i="10"/>
  <c r="E23" i="10"/>
  <c r="D24" i="10"/>
  <c r="E24" i="10"/>
  <c r="E25" i="10"/>
  <c r="D25" i="10"/>
  <c r="D26" i="10"/>
  <c r="E26" i="10"/>
  <c r="E27" i="10"/>
  <c r="D27" i="10"/>
  <c r="D28" i="10"/>
  <c r="E28" i="10"/>
  <c r="D29" i="10"/>
  <c r="E29" i="10"/>
  <c r="E30" i="10"/>
  <c r="D30" i="10"/>
  <c r="E31" i="10"/>
  <c r="D31" i="10"/>
  <c r="D32" i="10"/>
  <c r="E32" i="10"/>
  <c r="D33" i="10"/>
  <c r="E33" i="10"/>
  <c r="E34" i="10"/>
  <c r="D34" i="10"/>
  <c r="E35" i="10"/>
  <c r="D35" i="10"/>
  <c r="E36" i="10"/>
  <c r="D36" i="10"/>
  <c r="E37" i="10"/>
  <c r="D37" i="10"/>
  <c r="E38" i="10"/>
  <c r="D38" i="10"/>
  <c r="E39" i="10"/>
  <c r="D39" i="10"/>
  <c r="E40" i="10"/>
  <c r="D40" i="10"/>
  <c r="E41" i="10"/>
  <c r="D41" i="10"/>
  <c r="E42" i="10"/>
  <c r="D42" i="10"/>
  <c r="E43" i="10"/>
  <c r="D43" i="10"/>
  <c r="E44" i="10"/>
  <c r="D44" i="10"/>
  <c r="E45" i="10"/>
  <c r="D45" i="10"/>
  <c r="D46" i="10"/>
  <c r="E46" i="10" s="1"/>
  <c r="D47" i="10"/>
  <c r="E47" i="10" s="1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E57" i="10"/>
  <c r="D57" i="10"/>
  <c r="D58" i="10"/>
  <c r="E58" i="10"/>
  <c r="D59" i="10"/>
  <c r="E59" i="10"/>
  <c r="E60" i="10"/>
  <c r="D60" i="10"/>
  <c r="D61" i="10"/>
  <c r="E61" i="10"/>
  <c r="D62" i="10"/>
  <c r="E62" i="10"/>
  <c r="E63" i="10"/>
  <c r="D63" i="10"/>
  <c r="E64" i="10"/>
  <c r="D64" i="10"/>
  <c r="D65" i="10"/>
  <c r="E65" i="10"/>
  <c r="D66" i="10"/>
  <c r="E66" i="10"/>
  <c r="D67" i="10"/>
  <c r="E67" i="10"/>
  <c r="D68" i="10"/>
  <c r="E68" i="10"/>
  <c r="E69" i="10"/>
  <c r="D69" i="10"/>
  <c r="E70" i="10"/>
  <c r="D70" i="10"/>
  <c r="E71" i="10"/>
  <c r="D71" i="10"/>
  <c r="E72" i="10"/>
  <c r="D72" i="10"/>
  <c r="D73" i="10"/>
  <c r="E73" i="10"/>
  <c r="D74" i="10"/>
  <c r="E74" i="10"/>
  <c r="D75" i="10"/>
  <c r="E75" i="10"/>
  <c r="E76" i="10"/>
  <c r="D76" i="10"/>
  <c r="D77" i="10"/>
  <c r="E77" i="10"/>
  <c r="D78" i="10"/>
  <c r="E78" i="10"/>
  <c r="D79" i="10"/>
  <c r="E79" i="10"/>
  <c r="D80" i="10"/>
  <c r="E80" i="10"/>
  <c r="D81" i="10"/>
  <c r="E81" i="10"/>
  <c r="E82" i="10"/>
  <c r="D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 s="1"/>
  <c r="D90" i="10"/>
  <c r="E90" i="10" s="1"/>
  <c r="E91" i="10"/>
  <c r="D91" i="10"/>
  <c r="E92" i="10"/>
  <c r="D92" i="10"/>
  <c r="D93" i="10"/>
  <c r="E93" i="10"/>
  <c r="D94" i="10"/>
  <c r="E94" i="10"/>
  <c r="D95" i="10"/>
  <c r="E95" i="10"/>
  <c r="E96" i="10"/>
  <c r="D96" i="10"/>
  <c r="D97" i="10"/>
  <c r="E97" i="10"/>
  <c r="E98" i="10"/>
  <c r="D98" i="10"/>
  <c r="E99" i="10"/>
  <c r="D99" i="10"/>
  <c r="D100" i="10"/>
  <c r="E100" i="10"/>
  <c r="D101" i="10"/>
  <c r="E101" i="10"/>
  <c r="D102" i="10"/>
  <c r="E102" i="10"/>
  <c r="D103" i="10"/>
  <c r="E103" i="10"/>
  <c r="D104" i="10"/>
  <c r="E104" i="10"/>
  <c r="E105" i="10"/>
  <c r="D105" i="10"/>
  <c r="D106" i="10"/>
  <c r="E106" i="10"/>
  <c r="D107" i="10"/>
  <c r="E107" i="10"/>
  <c r="E108" i="10"/>
  <c r="D108" i="10"/>
  <c r="E109" i="10"/>
  <c r="D109" i="10"/>
  <c r="E110" i="10"/>
  <c r="D110" i="10"/>
  <c r="D111" i="10"/>
  <c r="E111" i="10"/>
  <c r="E112" i="10"/>
  <c r="D112" i="10"/>
  <c r="E113" i="10"/>
  <c r="D113" i="10"/>
  <c r="D114" i="10"/>
  <c r="E114" i="10"/>
  <c r="E115" i="10"/>
  <c r="D115" i="10"/>
  <c r="E116" i="10"/>
  <c r="D116" i="10"/>
  <c r="D117" i="10"/>
  <c r="E117" i="10"/>
  <c r="E118" i="10"/>
  <c r="D118" i="10"/>
  <c r="E119" i="10"/>
  <c r="D119" i="10"/>
  <c r="D120" i="10"/>
  <c r="E120" i="10"/>
  <c r="E121" i="10"/>
  <c r="D121" i="10"/>
  <c r="D122" i="10"/>
  <c r="E122" i="10"/>
  <c r="E123" i="10"/>
  <c r="D123" i="10"/>
  <c r="D124" i="10"/>
  <c r="E124" i="10"/>
  <c r="D125" i="10"/>
  <c r="E125" i="10"/>
  <c r="D126" i="10"/>
  <c r="E126" i="10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I126" i="10"/>
  <c r="G126" i="10"/>
  <c r="H126" i="10"/>
  <c r="Q125" i="10"/>
  <c r="I125" i="10"/>
  <c r="H125" i="10"/>
  <c r="G125" i="10"/>
  <c r="U125" i="10"/>
  <c r="P125" i="10"/>
  <c r="T125" i="10"/>
  <c r="S125" i="10"/>
  <c r="R125" i="10"/>
  <c r="I124" i="10"/>
  <c r="H124" i="10"/>
  <c r="G124" i="10"/>
  <c r="U124" i="10"/>
  <c r="R124" i="10"/>
  <c r="S124" i="10"/>
  <c r="T124" i="10"/>
  <c r="P124" i="10"/>
  <c r="Q124" i="10"/>
  <c r="S123" i="10"/>
  <c r="G123" i="10"/>
  <c r="U123" i="10"/>
  <c r="Q123" i="10"/>
  <c r="I123" i="10"/>
  <c r="T123" i="10"/>
  <c r="R123" i="10"/>
  <c r="P123" i="10"/>
  <c r="J123" i="10" s="1"/>
  <c r="H123" i="10"/>
  <c r="T122" i="10"/>
  <c r="R122" i="10"/>
  <c r="I122" i="10"/>
  <c r="P122" i="10"/>
  <c r="S122" i="10"/>
  <c r="U122" i="10"/>
  <c r="H122" i="10"/>
  <c r="G122" i="10"/>
  <c r="Q122" i="10"/>
  <c r="Q121" i="10"/>
  <c r="H121" i="10"/>
  <c r="P121" i="10"/>
  <c r="G121" i="10"/>
  <c r="T121" i="10"/>
  <c r="R121" i="10"/>
  <c r="U121" i="10"/>
  <c r="S121" i="10"/>
  <c r="I121" i="10"/>
  <c r="R120" i="10"/>
  <c r="P120" i="10"/>
  <c r="T120" i="10"/>
  <c r="I120" i="10"/>
  <c r="S120" i="10"/>
  <c r="Q120" i="10"/>
  <c r="U120" i="10"/>
  <c r="H120" i="10"/>
  <c r="G120" i="10"/>
  <c r="H119" i="10"/>
  <c r="S119" i="10"/>
  <c r="G119" i="10"/>
  <c r="T119" i="10"/>
  <c r="P119" i="10"/>
  <c r="U119" i="10"/>
  <c r="Q119" i="10"/>
  <c r="I119" i="10"/>
  <c r="R119" i="10"/>
  <c r="P118" i="10"/>
  <c r="U118" i="10"/>
  <c r="G118" i="10"/>
  <c r="Q118" i="10"/>
  <c r="H118" i="10"/>
  <c r="T118" i="10"/>
  <c r="R118" i="10"/>
  <c r="I118" i="10"/>
  <c r="S118" i="10"/>
  <c r="G117" i="10"/>
  <c r="Q117" i="10"/>
  <c r="T117" i="10"/>
  <c r="P117" i="10"/>
  <c r="I117" i="10"/>
  <c r="R117" i="10"/>
  <c r="U117" i="10"/>
  <c r="S117" i="10"/>
  <c r="H117" i="10"/>
  <c r="S116" i="10"/>
  <c r="P116" i="10"/>
  <c r="I116" i="10"/>
  <c r="G116" i="10"/>
  <c r="R116" i="10"/>
  <c r="U116" i="10"/>
  <c r="T116" i="10"/>
  <c r="Q116" i="10"/>
  <c r="H116" i="10"/>
  <c r="R115" i="10"/>
  <c r="Q115" i="10"/>
  <c r="G115" i="10"/>
  <c r="I115" i="10"/>
  <c r="P115" i="10"/>
  <c r="S115" i="10"/>
  <c r="U115" i="10"/>
  <c r="T115" i="10"/>
  <c r="H115" i="10"/>
  <c r="R114" i="10"/>
  <c r="G114" i="10"/>
  <c r="S114" i="10"/>
  <c r="Q114" i="10"/>
  <c r="H114" i="10"/>
  <c r="U114" i="10"/>
  <c r="I114" i="10"/>
  <c r="T114" i="10"/>
  <c r="P114" i="10"/>
  <c r="J114" i="10" s="1"/>
  <c r="R113" i="10"/>
  <c r="U113" i="10"/>
  <c r="Q113" i="10"/>
  <c r="H113" i="10"/>
  <c r="T113" i="10"/>
  <c r="G113" i="10"/>
  <c r="S113" i="10"/>
  <c r="P113" i="10"/>
  <c r="J113" i="10" s="1"/>
  <c r="I113" i="10"/>
  <c r="Q112" i="10"/>
  <c r="T112" i="10"/>
  <c r="R112" i="10"/>
  <c r="P112" i="10"/>
  <c r="U112" i="10"/>
  <c r="I112" i="10"/>
  <c r="G112" i="10"/>
  <c r="H112" i="10"/>
  <c r="S112" i="10"/>
  <c r="T111" i="10"/>
  <c r="P111" i="10"/>
  <c r="U111" i="10"/>
  <c r="S111" i="10"/>
  <c r="H111" i="10"/>
  <c r="Q111" i="10"/>
  <c r="G111" i="10"/>
  <c r="R111" i="10"/>
  <c r="I111" i="10"/>
  <c r="I110" i="10"/>
  <c r="P110" i="10"/>
  <c r="G110" i="10"/>
  <c r="R110" i="10"/>
  <c r="Q110" i="10"/>
  <c r="T110" i="10"/>
  <c r="H110" i="10"/>
  <c r="S110" i="10"/>
  <c r="U110" i="10"/>
  <c r="S109" i="10"/>
  <c r="G109" i="10"/>
  <c r="T109" i="10"/>
  <c r="R109" i="10"/>
  <c r="Q109" i="10"/>
  <c r="H109" i="10"/>
  <c r="P109" i="10"/>
  <c r="U109" i="10"/>
  <c r="I109" i="10"/>
  <c r="Q108" i="10"/>
  <c r="S108" i="10"/>
  <c r="G108" i="10"/>
  <c r="I108" i="10"/>
  <c r="P108" i="10"/>
  <c r="R108" i="10"/>
  <c r="U108" i="10"/>
  <c r="H108" i="10"/>
  <c r="T108" i="10"/>
  <c r="T107" i="10"/>
  <c r="R107" i="10"/>
  <c r="Q107" i="10"/>
  <c r="H107" i="10"/>
  <c r="G107" i="10"/>
  <c r="P107" i="10"/>
  <c r="S107" i="10"/>
  <c r="U107" i="10"/>
  <c r="I107" i="10"/>
  <c r="J107" i="10"/>
  <c r="S106" i="10"/>
  <c r="H106" i="10"/>
  <c r="R106" i="10"/>
  <c r="P106" i="10"/>
  <c r="I106" i="10"/>
  <c r="T106" i="10"/>
  <c r="G106" i="10"/>
  <c r="Q106" i="10"/>
  <c r="U106" i="10"/>
  <c r="T105" i="10"/>
  <c r="U105" i="10"/>
  <c r="R105" i="10"/>
  <c r="S105" i="10"/>
  <c r="Q105" i="10"/>
  <c r="I105" i="10"/>
  <c r="H105" i="10"/>
  <c r="P105" i="10"/>
  <c r="G105" i="10"/>
  <c r="J105" i="10"/>
  <c r="Q104" i="10"/>
  <c r="S104" i="10"/>
  <c r="P104" i="10"/>
  <c r="G104" i="10"/>
  <c r="T104" i="10"/>
  <c r="R104" i="10"/>
  <c r="U104" i="10"/>
  <c r="I104" i="10"/>
  <c r="H104" i="10"/>
  <c r="S103" i="10"/>
  <c r="P103" i="10"/>
  <c r="T103" i="10"/>
  <c r="G103" i="10"/>
  <c r="Q103" i="10"/>
  <c r="R103" i="10"/>
  <c r="H103" i="10"/>
  <c r="U103" i="10"/>
  <c r="I103" i="10"/>
  <c r="I102" i="10"/>
  <c r="G102" i="10"/>
  <c r="H102" i="10"/>
  <c r="T102" i="10"/>
  <c r="Q102" i="10"/>
  <c r="U102" i="10"/>
  <c r="P102" i="10"/>
  <c r="R102" i="10"/>
  <c r="S102" i="10"/>
  <c r="U101" i="10"/>
  <c r="Q101" i="10"/>
  <c r="P101" i="10"/>
  <c r="H101" i="10"/>
  <c r="T101" i="10"/>
  <c r="I101" i="10"/>
  <c r="R101" i="10"/>
  <c r="S101" i="10"/>
  <c r="G101" i="10"/>
  <c r="H100" i="10"/>
  <c r="G100" i="10"/>
  <c r="P100" i="10"/>
  <c r="T100" i="10"/>
  <c r="U100" i="10"/>
  <c r="Q100" i="10"/>
  <c r="I100" i="10"/>
  <c r="R100" i="10"/>
  <c r="S100" i="10"/>
  <c r="R99" i="10"/>
  <c r="I99" i="10"/>
  <c r="U99" i="10"/>
  <c r="Q99" i="10"/>
  <c r="T99" i="10"/>
  <c r="S99" i="10"/>
  <c r="P99" i="10"/>
  <c r="G99" i="10"/>
  <c r="H99" i="10"/>
  <c r="U98" i="10"/>
  <c r="R98" i="10"/>
  <c r="H98" i="10"/>
  <c r="S98" i="10"/>
  <c r="I98" i="10"/>
  <c r="G98" i="10"/>
  <c r="P98" i="10"/>
  <c r="T98" i="10"/>
  <c r="Q98" i="10"/>
  <c r="H97" i="10"/>
  <c r="P97" i="10"/>
  <c r="T97" i="10"/>
  <c r="R97" i="10"/>
  <c r="U97" i="10"/>
  <c r="G97" i="10"/>
  <c r="S97" i="10"/>
  <c r="Q97" i="10"/>
  <c r="J97" i="10" s="1"/>
  <c r="I97" i="10"/>
  <c r="H96" i="10"/>
  <c r="S96" i="10"/>
  <c r="U96" i="10"/>
  <c r="Q96" i="10"/>
  <c r="I96" i="10"/>
  <c r="T96" i="10"/>
  <c r="G96" i="10"/>
  <c r="P96" i="10"/>
  <c r="R96" i="10"/>
  <c r="U95" i="10"/>
  <c r="G95" i="10"/>
  <c r="T95" i="10"/>
  <c r="I95" i="10"/>
  <c r="R95" i="10"/>
  <c r="H95" i="10"/>
  <c r="S95" i="10"/>
  <c r="Q95" i="10"/>
  <c r="P95" i="10"/>
  <c r="G94" i="10"/>
  <c r="T94" i="10"/>
  <c r="S94" i="10"/>
  <c r="U94" i="10"/>
  <c r="R94" i="10"/>
  <c r="Q94" i="10"/>
  <c r="H94" i="10"/>
  <c r="P94" i="10"/>
  <c r="J94" i="10" s="1"/>
  <c r="I94" i="10"/>
  <c r="T93" i="10"/>
  <c r="P93" i="10"/>
  <c r="G93" i="10"/>
  <c r="I93" i="10"/>
  <c r="R93" i="10"/>
  <c r="H93" i="10"/>
  <c r="S93" i="10"/>
  <c r="U93" i="10"/>
  <c r="Q93" i="10"/>
  <c r="Q92" i="10"/>
  <c r="R92" i="10"/>
  <c r="I92" i="10"/>
  <c r="T92" i="10"/>
  <c r="H92" i="10"/>
  <c r="U92" i="10"/>
  <c r="P92" i="10"/>
  <c r="S92" i="10"/>
  <c r="G92" i="10"/>
  <c r="Q91" i="10"/>
  <c r="G91" i="10"/>
  <c r="R91" i="10"/>
  <c r="S91" i="10"/>
  <c r="I91" i="10"/>
  <c r="U91" i="10"/>
  <c r="H91" i="10"/>
  <c r="T91" i="10"/>
  <c r="P91" i="10"/>
  <c r="P90" i="10"/>
  <c r="I90" i="10"/>
  <c r="U90" i="10"/>
  <c r="Q90" i="10"/>
  <c r="G90" i="10"/>
  <c r="S90" i="10"/>
  <c r="R90" i="10"/>
  <c r="H90" i="10"/>
  <c r="T90" i="10"/>
  <c r="R89" i="10"/>
  <c r="Q89" i="10"/>
  <c r="U89" i="10"/>
  <c r="T89" i="10"/>
  <c r="P89" i="10"/>
  <c r="G89" i="10"/>
  <c r="H89" i="10"/>
  <c r="S89" i="10"/>
  <c r="J89" i="10" s="1"/>
  <c r="I89" i="10"/>
  <c r="G88" i="10"/>
  <c r="I88" i="10"/>
  <c r="H88" i="10"/>
  <c r="R88" i="10"/>
  <c r="U88" i="10"/>
  <c r="P88" i="10"/>
  <c r="T88" i="10"/>
  <c r="S88" i="10"/>
  <c r="Q88" i="10"/>
  <c r="T87" i="10"/>
  <c r="Q87" i="10"/>
  <c r="R87" i="10"/>
  <c r="U87" i="10"/>
  <c r="G87" i="10"/>
  <c r="H87" i="10"/>
  <c r="P87" i="10"/>
  <c r="S87" i="10"/>
  <c r="I87" i="10"/>
  <c r="G86" i="10"/>
  <c r="U86" i="10"/>
  <c r="H86" i="10"/>
  <c r="R86" i="10"/>
  <c r="P86" i="10"/>
  <c r="I86" i="10"/>
  <c r="T86" i="10"/>
  <c r="S86" i="10"/>
  <c r="Q86" i="10"/>
  <c r="Q85" i="10"/>
  <c r="S85" i="10"/>
  <c r="R85" i="10"/>
  <c r="P85" i="10"/>
  <c r="H85" i="10"/>
  <c r="G85" i="10"/>
  <c r="I85" i="10"/>
  <c r="T85" i="10"/>
  <c r="U85" i="10"/>
  <c r="S84" i="10"/>
  <c r="I84" i="10"/>
  <c r="R84" i="10"/>
  <c r="Q84" i="10"/>
  <c r="T84" i="10"/>
  <c r="U84" i="10"/>
  <c r="H84" i="10"/>
  <c r="G84" i="10"/>
  <c r="P84" i="10"/>
  <c r="J84" i="10" s="1"/>
  <c r="I83" i="10"/>
  <c r="P83" i="10"/>
  <c r="T83" i="10"/>
  <c r="G83" i="10"/>
  <c r="S83" i="10"/>
  <c r="U83" i="10"/>
  <c r="Q83" i="10"/>
  <c r="H83" i="10"/>
  <c r="R83" i="10"/>
  <c r="J83" i="10"/>
  <c r="I82" i="10"/>
  <c r="Q82" i="10"/>
  <c r="S82" i="10"/>
  <c r="H82" i="10"/>
  <c r="T82" i="10"/>
  <c r="G82" i="10"/>
  <c r="R82" i="10"/>
  <c r="U82" i="10"/>
  <c r="P82" i="10"/>
  <c r="J82" i="10" s="1"/>
  <c r="U81" i="10"/>
  <c r="S81" i="10"/>
  <c r="Q81" i="10"/>
  <c r="G81" i="10"/>
  <c r="H81" i="10"/>
  <c r="T81" i="10"/>
  <c r="P81" i="10"/>
  <c r="I81" i="10"/>
  <c r="R81" i="10"/>
  <c r="J81" i="10" s="1"/>
  <c r="I80" i="10"/>
  <c r="G80" i="10"/>
  <c r="T80" i="10"/>
  <c r="P80" i="10"/>
  <c r="S80" i="10"/>
  <c r="R80" i="10"/>
  <c r="Q80" i="10"/>
  <c r="H80" i="10"/>
  <c r="U80" i="10"/>
  <c r="J80" i="10" s="1"/>
  <c r="U79" i="10"/>
  <c r="P79" i="10"/>
  <c r="H79" i="10"/>
  <c r="I79" i="10"/>
  <c r="S79" i="10"/>
  <c r="T79" i="10"/>
  <c r="R79" i="10"/>
  <c r="Q79" i="10"/>
  <c r="G79" i="10"/>
  <c r="G78" i="10"/>
  <c r="H78" i="10"/>
  <c r="P78" i="10"/>
  <c r="S78" i="10"/>
  <c r="R78" i="10"/>
  <c r="U78" i="10"/>
  <c r="I78" i="10"/>
  <c r="T78" i="10"/>
  <c r="Q78" i="10"/>
  <c r="J78" i="10"/>
  <c r="R77" i="10"/>
  <c r="I77" i="10"/>
  <c r="H77" i="10"/>
  <c r="Q77" i="10"/>
  <c r="S77" i="10"/>
  <c r="G77" i="10"/>
  <c r="U77" i="10"/>
  <c r="P77" i="10"/>
  <c r="T77" i="10"/>
  <c r="Q76" i="10"/>
  <c r="T76" i="10"/>
  <c r="R76" i="10"/>
  <c r="G76" i="10"/>
  <c r="H76" i="10"/>
  <c r="S76" i="10"/>
  <c r="P76" i="10"/>
  <c r="I76" i="10"/>
  <c r="U76" i="10"/>
  <c r="U75" i="10"/>
  <c r="P75" i="10"/>
  <c r="G75" i="10"/>
  <c r="T75" i="10"/>
  <c r="R75" i="10"/>
  <c r="Q75" i="10"/>
  <c r="H75" i="10"/>
  <c r="I75" i="10"/>
  <c r="S75" i="10"/>
  <c r="R74" i="10"/>
  <c r="S74" i="10"/>
  <c r="I74" i="10"/>
  <c r="P74" i="10"/>
  <c r="U74" i="10"/>
  <c r="G74" i="10"/>
  <c r="T74" i="10"/>
  <c r="Q74" i="10"/>
  <c r="H74" i="10"/>
  <c r="P73" i="10"/>
  <c r="H73" i="10"/>
  <c r="I73" i="10"/>
  <c r="R73" i="10"/>
  <c r="Q73" i="10"/>
  <c r="U73" i="10"/>
  <c r="S73" i="10"/>
  <c r="G73" i="10"/>
  <c r="T73" i="10"/>
  <c r="U72" i="10"/>
  <c r="S72" i="10"/>
  <c r="H72" i="10"/>
  <c r="R72" i="10"/>
  <c r="T72" i="10"/>
  <c r="G72" i="10"/>
  <c r="P72" i="10"/>
  <c r="Q72" i="10"/>
  <c r="I72" i="10"/>
  <c r="H71" i="10"/>
  <c r="R71" i="10"/>
  <c r="U71" i="10"/>
  <c r="G71" i="10"/>
  <c r="Q71" i="10"/>
  <c r="I71" i="10"/>
  <c r="T71" i="10"/>
  <c r="S71" i="10"/>
  <c r="P71" i="10"/>
  <c r="S70" i="10"/>
  <c r="T70" i="10"/>
  <c r="U70" i="10"/>
  <c r="R70" i="10"/>
  <c r="I70" i="10"/>
  <c r="P70" i="10"/>
  <c r="H70" i="10"/>
  <c r="Q70" i="10"/>
  <c r="G70" i="10"/>
  <c r="R69" i="10"/>
  <c r="I69" i="10"/>
  <c r="Q69" i="10"/>
  <c r="U69" i="10"/>
  <c r="H69" i="10"/>
  <c r="T69" i="10"/>
  <c r="S69" i="10"/>
  <c r="P69" i="10"/>
  <c r="G69" i="10"/>
  <c r="H68" i="10"/>
  <c r="Q68" i="10"/>
  <c r="I68" i="10"/>
  <c r="G68" i="10"/>
  <c r="T68" i="10"/>
  <c r="R68" i="10"/>
  <c r="S68" i="10"/>
  <c r="U68" i="10"/>
  <c r="P68" i="10"/>
  <c r="J68" i="10" s="1"/>
  <c r="H67" i="10"/>
  <c r="Q67" i="10"/>
  <c r="T67" i="10"/>
  <c r="G67" i="10"/>
  <c r="R67" i="10"/>
  <c r="I67" i="10"/>
  <c r="P67" i="10"/>
  <c r="S67" i="10"/>
  <c r="U67" i="10"/>
  <c r="P66" i="10"/>
  <c r="H66" i="10"/>
  <c r="T66" i="10"/>
  <c r="S66" i="10"/>
  <c r="U66" i="10"/>
  <c r="R66" i="10"/>
  <c r="I66" i="10"/>
  <c r="G66" i="10"/>
  <c r="Q66" i="10"/>
  <c r="P65" i="10"/>
  <c r="I65" i="10"/>
  <c r="T65" i="10"/>
  <c r="R65" i="10"/>
  <c r="G65" i="10"/>
  <c r="U65" i="10"/>
  <c r="H65" i="10"/>
  <c r="Q65" i="10"/>
  <c r="S65" i="10"/>
  <c r="U64" i="10"/>
  <c r="Q64" i="10"/>
  <c r="I64" i="10"/>
  <c r="S64" i="10"/>
  <c r="H64" i="10"/>
  <c r="G64" i="10"/>
  <c r="P64" i="10"/>
  <c r="T64" i="10"/>
  <c r="R64" i="10"/>
  <c r="J64" i="10" s="1"/>
  <c r="U63" i="10"/>
  <c r="H63" i="10"/>
  <c r="T63" i="10"/>
  <c r="R63" i="10"/>
  <c r="I63" i="10"/>
  <c r="S63" i="10"/>
  <c r="P63" i="10"/>
  <c r="G63" i="10"/>
  <c r="Q63" i="10"/>
  <c r="J63" i="10" s="1"/>
  <c r="I62" i="10"/>
  <c r="S62" i="10"/>
  <c r="U62" i="10"/>
  <c r="G62" i="10"/>
  <c r="Q62" i="10"/>
  <c r="T62" i="10"/>
  <c r="R62" i="10"/>
  <c r="P62" i="10"/>
  <c r="J62" i="10" s="1"/>
  <c r="H62" i="10"/>
  <c r="R61" i="10"/>
  <c r="T61" i="10"/>
  <c r="S61" i="10"/>
  <c r="P61" i="10"/>
  <c r="I61" i="10"/>
  <c r="H61" i="10"/>
  <c r="U61" i="10"/>
  <c r="Q61" i="10"/>
  <c r="J61" i="10" s="1"/>
  <c r="G61" i="10"/>
  <c r="G60" i="10"/>
  <c r="Q60" i="10"/>
  <c r="T60" i="10"/>
  <c r="I60" i="10"/>
  <c r="R60" i="10"/>
  <c r="U60" i="10"/>
  <c r="S60" i="10"/>
  <c r="P60" i="10"/>
  <c r="J60" i="10" s="1"/>
  <c r="H60" i="10"/>
  <c r="I59" i="10"/>
  <c r="Q59" i="10"/>
  <c r="U59" i="10"/>
  <c r="H59" i="10"/>
  <c r="R59" i="10"/>
  <c r="P59" i="10"/>
  <c r="T59" i="10"/>
  <c r="G59" i="10"/>
  <c r="S59" i="10"/>
  <c r="S58" i="10"/>
  <c r="T58" i="10"/>
  <c r="I58" i="10"/>
  <c r="P58" i="10"/>
  <c r="G58" i="10"/>
  <c r="Q58" i="10"/>
  <c r="H58" i="10"/>
  <c r="R58" i="10"/>
  <c r="U58" i="10"/>
  <c r="S57" i="10"/>
  <c r="I57" i="10"/>
  <c r="P57" i="10"/>
  <c r="R57" i="10"/>
  <c r="T57" i="10"/>
  <c r="U57" i="10"/>
  <c r="Q57" i="10"/>
  <c r="J57" i="10" s="1"/>
  <c r="H57" i="10"/>
  <c r="G57" i="10"/>
  <c r="G56" i="10"/>
  <c r="I56" i="10"/>
  <c r="T56" i="10"/>
  <c r="R56" i="10"/>
  <c r="Q56" i="10"/>
  <c r="P56" i="10"/>
  <c r="H56" i="10"/>
  <c r="U56" i="10"/>
  <c r="S56" i="10"/>
  <c r="Q55" i="10"/>
  <c r="S55" i="10"/>
  <c r="H55" i="10"/>
  <c r="U55" i="10"/>
  <c r="R55" i="10"/>
  <c r="G55" i="10"/>
  <c r="T55" i="10"/>
  <c r="P55" i="10"/>
  <c r="J55" i="10" s="1"/>
  <c r="I55" i="10"/>
  <c r="I54" i="10"/>
  <c r="H54" i="10"/>
  <c r="U54" i="10"/>
  <c r="R54" i="10"/>
  <c r="G54" i="10"/>
  <c r="P54" i="10"/>
  <c r="T54" i="10"/>
  <c r="Q54" i="10"/>
  <c r="S54" i="10"/>
  <c r="U53" i="10"/>
  <c r="P53" i="10"/>
  <c r="I53" i="10"/>
  <c r="T53" i="10"/>
  <c r="H53" i="10"/>
  <c r="S53" i="10"/>
  <c r="Q53" i="10"/>
  <c r="G53" i="10"/>
  <c r="R53" i="10"/>
  <c r="S52" i="10"/>
  <c r="T52" i="10"/>
  <c r="P52" i="10"/>
  <c r="I52" i="10"/>
  <c r="R52" i="10"/>
  <c r="G52" i="10"/>
  <c r="H52" i="10"/>
  <c r="Q52" i="10"/>
  <c r="U52" i="10"/>
  <c r="P51" i="10"/>
  <c r="S51" i="10"/>
  <c r="G51" i="10"/>
  <c r="Q51" i="10"/>
  <c r="I51" i="10"/>
  <c r="R51" i="10"/>
  <c r="T51" i="10"/>
  <c r="H51" i="10"/>
  <c r="U51" i="10"/>
  <c r="T50" i="10"/>
  <c r="S50" i="10"/>
  <c r="G50" i="10"/>
  <c r="R50" i="10"/>
  <c r="H50" i="10"/>
  <c r="I50" i="10"/>
  <c r="U50" i="10"/>
  <c r="P50" i="10"/>
  <c r="Q50" i="10"/>
  <c r="S49" i="10"/>
  <c r="P49" i="10"/>
  <c r="I49" i="10"/>
  <c r="Q49" i="10"/>
  <c r="U49" i="10"/>
  <c r="H49" i="10"/>
  <c r="R49" i="10"/>
  <c r="T49" i="10"/>
  <c r="G49" i="10"/>
  <c r="I48" i="10"/>
  <c r="P48" i="10"/>
  <c r="H48" i="10"/>
  <c r="S48" i="10"/>
  <c r="T48" i="10"/>
  <c r="G48" i="10"/>
  <c r="R48" i="10"/>
  <c r="U48" i="10"/>
  <c r="Q48" i="10"/>
  <c r="Q47" i="10"/>
  <c r="T47" i="10"/>
  <c r="G47" i="10"/>
  <c r="S47" i="10"/>
  <c r="U47" i="10"/>
  <c r="P47" i="10"/>
  <c r="I47" i="10"/>
  <c r="H47" i="10"/>
  <c r="R47" i="10"/>
  <c r="G46" i="10"/>
  <c r="Q46" i="10"/>
  <c r="H46" i="10"/>
  <c r="I46" i="10"/>
  <c r="U46" i="10"/>
  <c r="S46" i="10"/>
  <c r="T46" i="10"/>
  <c r="R46" i="10"/>
  <c r="P46" i="10"/>
  <c r="Q45" i="10"/>
  <c r="R45" i="10"/>
  <c r="P45" i="10"/>
  <c r="I45" i="10"/>
  <c r="G45" i="10"/>
  <c r="U45" i="10"/>
  <c r="H45" i="10"/>
  <c r="T45" i="10"/>
  <c r="S45" i="10"/>
  <c r="G44" i="10"/>
  <c r="R44" i="10"/>
  <c r="H44" i="10"/>
  <c r="P44" i="10"/>
  <c r="U44" i="10"/>
  <c r="I44" i="10"/>
  <c r="Q44" i="10"/>
  <c r="S44" i="10"/>
  <c r="T44" i="10"/>
  <c r="Q43" i="10"/>
  <c r="T43" i="10"/>
  <c r="P43" i="10"/>
  <c r="H43" i="10"/>
  <c r="I43" i="10"/>
  <c r="S43" i="10"/>
  <c r="U43" i="10"/>
  <c r="G43" i="10"/>
  <c r="R43" i="10"/>
  <c r="U42" i="10"/>
  <c r="G42" i="10"/>
  <c r="S42" i="10"/>
  <c r="P42" i="10"/>
  <c r="R42" i="10"/>
  <c r="I42" i="10"/>
  <c r="T42" i="10"/>
  <c r="Q42" i="10"/>
  <c r="H42" i="10"/>
  <c r="I41" i="10"/>
  <c r="R41" i="10"/>
  <c r="T41" i="10"/>
  <c r="G41" i="10"/>
  <c r="S41" i="10"/>
  <c r="U41" i="10"/>
  <c r="P41" i="10"/>
  <c r="H41" i="10"/>
  <c r="Q41" i="10"/>
  <c r="T40" i="10"/>
  <c r="Q40" i="10"/>
  <c r="G40" i="10"/>
  <c r="U40" i="10"/>
  <c r="I40" i="10"/>
  <c r="P40" i="10"/>
  <c r="S40" i="10"/>
  <c r="R40" i="10"/>
  <c r="J40" i="10" s="1"/>
  <c r="H40" i="10"/>
  <c r="P39" i="10"/>
  <c r="H39" i="10"/>
  <c r="R39" i="10"/>
  <c r="Q39" i="10"/>
  <c r="U39" i="10"/>
  <c r="S39" i="10"/>
  <c r="I39" i="10"/>
  <c r="G39" i="10"/>
  <c r="T39" i="10"/>
  <c r="P38" i="10"/>
  <c r="U38" i="10"/>
  <c r="T38" i="10"/>
  <c r="Q38" i="10"/>
  <c r="R38" i="10"/>
  <c r="H38" i="10"/>
  <c r="S38" i="10"/>
  <c r="I38" i="10"/>
  <c r="G38" i="10"/>
  <c r="P37" i="10"/>
  <c r="U37" i="10"/>
  <c r="R37" i="10"/>
  <c r="G37" i="10"/>
  <c r="T37" i="10"/>
  <c r="Q37" i="10"/>
  <c r="S37" i="10"/>
  <c r="H37" i="10"/>
  <c r="I37" i="10"/>
  <c r="T36" i="10"/>
  <c r="I36" i="10"/>
  <c r="P36" i="10"/>
  <c r="S36" i="10"/>
  <c r="Q36" i="10"/>
  <c r="H36" i="10"/>
  <c r="U36" i="10"/>
  <c r="R36" i="10"/>
  <c r="G36" i="10"/>
  <c r="G35" i="10"/>
  <c r="Q35" i="10"/>
  <c r="I35" i="10"/>
  <c r="T35" i="10"/>
  <c r="H35" i="10"/>
  <c r="P35" i="10"/>
  <c r="S35" i="10"/>
  <c r="U35" i="10"/>
  <c r="R35" i="10"/>
  <c r="J35" i="10"/>
  <c r="U34" i="10"/>
  <c r="P34" i="10"/>
  <c r="I34" i="10"/>
  <c r="T34" i="10"/>
  <c r="R34" i="10"/>
  <c r="G34" i="10"/>
  <c r="S34" i="10"/>
  <c r="Q34" i="10"/>
  <c r="J34" i="10" s="1"/>
  <c r="H34" i="10"/>
  <c r="P33" i="10"/>
  <c r="S33" i="10"/>
  <c r="G33" i="10"/>
  <c r="H33" i="10"/>
  <c r="Q33" i="10"/>
  <c r="U33" i="10"/>
  <c r="T33" i="10"/>
  <c r="I33" i="10"/>
  <c r="R33" i="10"/>
  <c r="P32" i="10"/>
  <c r="I32" i="10"/>
  <c r="R32" i="10"/>
  <c r="T32" i="10"/>
  <c r="Q32" i="10"/>
  <c r="H32" i="10"/>
  <c r="U32" i="10"/>
  <c r="S32" i="10"/>
  <c r="G32" i="10"/>
  <c r="U31" i="10"/>
  <c r="S31" i="10"/>
  <c r="P31" i="10"/>
  <c r="R31" i="10"/>
  <c r="H31" i="10"/>
  <c r="T31" i="10"/>
  <c r="G31" i="10"/>
  <c r="I31" i="10"/>
  <c r="Q31" i="10"/>
  <c r="I30" i="10"/>
  <c r="R30" i="10"/>
  <c r="U30" i="10"/>
  <c r="P30" i="10"/>
  <c r="S30" i="10"/>
  <c r="H30" i="10"/>
  <c r="G30" i="10"/>
  <c r="Q30" i="10"/>
  <c r="T30" i="10"/>
  <c r="G29" i="10"/>
  <c r="R29" i="10"/>
  <c r="Q29" i="10"/>
  <c r="T29" i="10"/>
  <c r="P29" i="10"/>
  <c r="H29" i="10"/>
  <c r="U29" i="10"/>
  <c r="S29" i="10"/>
  <c r="I29" i="10"/>
  <c r="S28" i="10"/>
  <c r="I28" i="10"/>
  <c r="P28" i="10"/>
  <c r="T28" i="10"/>
  <c r="G28" i="10"/>
  <c r="U28" i="10"/>
  <c r="R28" i="10"/>
  <c r="Q28" i="10"/>
  <c r="H28" i="10"/>
  <c r="P27" i="10"/>
  <c r="I27" i="10"/>
  <c r="Q27" i="10"/>
  <c r="H27" i="10"/>
  <c r="S27" i="10"/>
  <c r="T27" i="10"/>
  <c r="G27" i="10"/>
  <c r="R27" i="10"/>
  <c r="U27" i="10"/>
  <c r="I26" i="10"/>
  <c r="R26" i="10"/>
  <c r="U26" i="10"/>
  <c r="H26" i="10"/>
  <c r="P26" i="10"/>
  <c r="S26" i="10"/>
  <c r="T26" i="10"/>
  <c r="Q26" i="10"/>
  <c r="G26" i="10"/>
  <c r="U25" i="10"/>
  <c r="G25" i="10"/>
  <c r="S25" i="10"/>
  <c r="Q25" i="10"/>
  <c r="T25" i="10"/>
  <c r="P25" i="10"/>
  <c r="I25" i="10"/>
  <c r="R25" i="10"/>
  <c r="H25" i="10"/>
  <c r="H24" i="10"/>
  <c r="U24" i="10"/>
  <c r="Q24" i="10"/>
  <c r="I24" i="10"/>
  <c r="G24" i="10"/>
  <c r="R24" i="10"/>
  <c r="T24" i="10"/>
  <c r="P24" i="10"/>
  <c r="S24" i="10"/>
  <c r="Q23" i="10"/>
  <c r="S23" i="10"/>
  <c r="I23" i="10"/>
  <c r="H23" i="10"/>
  <c r="P23" i="10"/>
  <c r="U23" i="10"/>
  <c r="R23" i="10"/>
  <c r="T23" i="10"/>
  <c r="G23" i="10"/>
  <c r="G22" i="10"/>
  <c r="Q22" i="10"/>
  <c r="T22" i="10"/>
  <c r="S22" i="10"/>
  <c r="P22" i="10"/>
  <c r="H22" i="10"/>
  <c r="I22" i="10"/>
  <c r="U22" i="10"/>
  <c r="R22" i="10"/>
  <c r="Q21" i="10"/>
  <c r="S21" i="10"/>
  <c r="T21" i="10"/>
  <c r="H21" i="10"/>
  <c r="R21" i="10"/>
  <c r="U21" i="10"/>
  <c r="I21" i="10"/>
  <c r="G21" i="10"/>
  <c r="P21" i="10"/>
  <c r="J21" i="10" s="1"/>
  <c r="P20" i="10"/>
  <c r="R20" i="10"/>
  <c r="H20" i="10"/>
  <c r="T20" i="10"/>
  <c r="Q20" i="10"/>
  <c r="S20" i="10"/>
  <c r="U20" i="10"/>
  <c r="G20" i="10"/>
  <c r="I20" i="10"/>
  <c r="G19" i="10"/>
  <c r="R19" i="10"/>
  <c r="U19" i="10"/>
  <c r="S19" i="10"/>
  <c r="P19" i="10"/>
  <c r="T19" i="10"/>
  <c r="I19" i="10"/>
  <c r="Q19" i="10"/>
  <c r="H19" i="10"/>
  <c r="S18" i="10"/>
  <c r="Q18" i="10"/>
  <c r="U18" i="10"/>
  <c r="R18" i="10"/>
  <c r="G18" i="10"/>
  <c r="I18" i="10"/>
  <c r="T18" i="10"/>
  <c r="H18" i="10"/>
  <c r="P18" i="10"/>
  <c r="R17" i="10"/>
  <c r="S17" i="10"/>
  <c r="U17" i="10"/>
  <c r="P17" i="10"/>
  <c r="H17" i="10"/>
  <c r="T17" i="10"/>
  <c r="I17" i="10"/>
  <c r="G17" i="10"/>
  <c r="Q17" i="10"/>
  <c r="J17" i="10"/>
  <c r="T16" i="10"/>
  <c r="P16" i="10"/>
  <c r="H16" i="10"/>
  <c r="R16" i="10"/>
  <c r="S16" i="10"/>
  <c r="G16" i="10"/>
  <c r="Q16" i="10"/>
  <c r="U16" i="10"/>
  <c r="I16" i="10"/>
  <c r="I15" i="10"/>
  <c r="P15" i="10"/>
  <c r="T15" i="10"/>
  <c r="Q15" i="10"/>
  <c r="G15" i="10"/>
  <c r="S15" i="10"/>
  <c r="U15" i="10"/>
  <c r="R15" i="10"/>
  <c r="H15" i="10"/>
  <c r="S14" i="10"/>
  <c r="H14" i="10"/>
  <c r="P14" i="10"/>
  <c r="T14" i="10"/>
  <c r="R14" i="10"/>
  <c r="U14" i="10"/>
  <c r="Q14" i="10"/>
  <c r="I14" i="10"/>
  <c r="G14" i="10"/>
  <c r="U13" i="10"/>
  <c r="P13" i="10"/>
  <c r="Q13" i="10"/>
  <c r="T13" i="10"/>
  <c r="I13" i="10"/>
  <c r="G13" i="10"/>
  <c r="R13" i="10"/>
  <c r="S13" i="10"/>
  <c r="H13" i="10"/>
  <c r="G12" i="10"/>
  <c r="T12" i="10"/>
  <c r="S12" i="10"/>
  <c r="P12" i="10"/>
  <c r="Q12" i="10"/>
  <c r="H12" i="10"/>
  <c r="U12" i="10"/>
  <c r="R12" i="10"/>
  <c r="I12" i="10"/>
  <c r="H11" i="10"/>
  <c r="R11" i="10"/>
  <c r="U11" i="10"/>
  <c r="I11" i="10"/>
  <c r="T11" i="10"/>
  <c r="S11" i="10"/>
  <c r="Q11" i="10"/>
  <c r="G11" i="10"/>
  <c r="R10" i="10"/>
  <c r="Q10" i="10"/>
  <c r="U10" i="10"/>
  <c r="S10" i="10"/>
  <c r="H10" i="10"/>
  <c r="I10" i="10"/>
  <c r="G10" i="10"/>
  <c r="P10" i="10"/>
  <c r="T10" i="10"/>
  <c r="T9" i="10"/>
  <c r="S9" i="10"/>
  <c r="U9" i="10"/>
  <c r="G9" i="10"/>
  <c r="I9" i="10"/>
  <c r="R9" i="10"/>
  <c r="Q9" i="10"/>
  <c r="P9" i="10"/>
  <c r="H9" i="10"/>
  <c r="H8" i="10"/>
  <c r="R8" i="10"/>
  <c r="U8" i="10"/>
  <c r="S8" i="10"/>
  <c r="P8" i="10"/>
  <c r="G8" i="10"/>
  <c r="T8" i="10"/>
  <c r="Q8" i="10"/>
  <c r="J8" i="10" s="1"/>
  <c r="I8" i="10"/>
  <c r="U7" i="10"/>
  <c r="R7" i="10"/>
  <c r="P7" i="10"/>
  <c r="G7" i="10"/>
  <c r="I7" i="10"/>
  <c r="S7" i="10"/>
  <c r="T7" i="10"/>
  <c r="Q7" i="10"/>
  <c r="J7" i="10" s="1"/>
  <c r="H7" i="10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F8" i="7"/>
  <c r="F9" i="7"/>
  <c r="BU1" i="6"/>
  <c r="BV1" i="6"/>
  <c r="BW1" i="6"/>
  <c r="BX1" i="6"/>
  <c r="BY1" i="6"/>
  <c r="F7" i="7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F119" i="10"/>
  <c r="F118" i="10"/>
  <c r="F114" i="10"/>
  <c r="F108" i="10"/>
  <c r="F107" i="10"/>
  <c r="F106" i="10"/>
  <c r="F100" i="10"/>
  <c r="F99" i="10"/>
  <c r="F98" i="10"/>
  <c r="F95" i="10"/>
  <c r="F91" i="10"/>
  <c r="F81" i="10"/>
  <c r="F80" i="10"/>
  <c r="F62" i="10"/>
  <c r="F45" i="10"/>
  <c r="F44" i="10"/>
  <c r="F43" i="10"/>
  <c r="F42" i="10"/>
  <c r="F41" i="10"/>
  <c r="F39" i="10"/>
  <c r="F38" i="10"/>
  <c r="F35" i="10"/>
  <c r="F34" i="10"/>
  <c r="F32" i="10"/>
  <c r="F31" i="10"/>
  <c r="F30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F122" i="10"/>
  <c r="F33" i="10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F121" i="10"/>
  <c r="F110" i="10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AG14" i="6" s="1"/>
  <c r="D13" i="6"/>
  <c r="D12" i="6"/>
  <c r="E12" i="6" s="1"/>
  <c r="D8" i="6"/>
  <c r="D7" i="6"/>
  <c r="E7" i="6" s="1"/>
  <c r="D11" i="6"/>
  <c r="E11" i="6" s="1"/>
  <c r="D10" i="6"/>
  <c r="E10" i="6" s="1"/>
  <c r="K122" i="10"/>
  <c r="L122" i="10"/>
  <c r="M122" i="10" s="1"/>
  <c r="K121" i="10"/>
  <c r="L121" i="10"/>
  <c r="M121" i="10" s="1"/>
  <c r="K119" i="10"/>
  <c r="L119" i="10"/>
  <c r="M119" i="10" s="1"/>
  <c r="L118" i="10"/>
  <c r="M118" i="10" s="1"/>
  <c r="K118" i="10"/>
  <c r="K114" i="10"/>
  <c r="L114" i="10"/>
  <c r="M114" i="10" s="1"/>
  <c r="K110" i="10"/>
  <c r="L110" i="10"/>
  <c r="M110" i="10" s="1"/>
  <c r="L108" i="10"/>
  <c r="M108" i="10" s="1"/>
  <c r="K108" i="10"/>
  <c r="K107" i="10"/>
  <c r="L107" i="10"/>
  <c r="M107" i="10" s="1"/>
  <c r="K106" i="10"/>
  <c r="L106" i="10"/>
  <c r="M106" i="10" s="1"/>
  <c r="L100" i="10"/>
  <c r="M100" i="10" s="1"/>
  <c r="K100" i="10"/>
  <c r="K99" i="10"/>
  <c r="L99" i="10"/>
  <c r="M99" i="10" s="1"/>
  <c r="L98" i="10"/>
  <c r="M98" i="10" s="1"/>
  <c r="K98" i="10"/>
  <c r="L95" i="10"/>
  <c r="M95" i="10" s="1"/>
  <c r="K95" i="10"/>
  <c r="K91" i="10"/>
  <c r="L91" i="10"/>
  <c r="M91" i="10" s="1"/>
  <c r="K81" i="10"/>
  <c r="L81" i="10"/>
  <c r="M81" i="10" s="1"/>
  <c r="L80" i="10"/>
  <c r="M80" i="10" s="1"/>
  <c r="K80" i="10"/>
  <c r="L62" i="10"/>
  <c r="M62" i="10" s="1"/>
  <c r="K62" i="10"/>
  <c r="L45" i="10"/>
  <c r="M45" i="10" s="1"/>
  <c r="K45" i="10"/>
  <c r="K44" i="10"/>
  <c r="L44" i="10"/>
  <c r="M44" i="10" s="1"/>
  <c r="K43" i="10"/>
  <c r="L43" i="10"/>
  <c r="M43" i="10" s="1"/>
  <c r="K42" i="10"/>
  <c r="L42" i="10"/>
  <c r="M42" i="10" s="1"/>
  <c r="L41" i="10"/>
  <c r="M41" i="10" s="1"/>
  <c r="K41" i="10"/>
  <c r="L39" i="10"/>
  <c r="M39" i="10" s="1"/>
  <c r="K39" i="10"/>
  <c r="K38" i="10"/>
  <c r="L38" i="10"/>
  <c r="M38" i="10" s="1"/>
  <c r="L35" i="10"/>
  <c r="M35" i="10" s="1"/>
  <c r="K35" i="10"/>
  <c r="L34" i="10"/>
  <c r="M34" i="10" s="1"/>
  <c r="K34" i="10"/>
  <c r="K33" i="10"/>
  <c r="L33" i="10"/>
  <c r="M33" i="10" s="1"/>
  <c r="L32" i="10"/>
  <c r="M32" i="10" s="1"/>
  <c r="K32" i="10"/>
  <c r="K31" i="10"/>
  <c r="L31" i="10"/>
  <c r="M31" i="10" s="1"/>
  <c r="K30" i="10"/>
  <c r="L30" i="10"/>
  <c r="M30" i="10" s="1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BI4" i="6"/>
  <c r="BJ4" i="6"/>
  <c r="BK4" i="6"/>
  <c r="BL4" i="6"/>
  <c r="BM4" i="6"/>
  <c r="BN4" i="6"/>
  <c r="BO4" i="6"/>
  <c r="BP4" i="6"/>
  <c r="BQ4" i="6"/>
  <c r="BR4" i="6"/>
  <c r="BS4" i="6"/>
  <c r="G4" i="6"/>
  <c r="K4" i="6" s="1"/>
  <c r="H4" i="6"/>
  <c r="L4" i="6"/>
  <c r="M4" i="6"/>
  <c r="AY4" i="6"/>
  <c r="BC4" i="6" s="1"/>
  <c r="AZ4" i="6"/>
  <c r="BD4" i="6"/>
  <c r="BE4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BI5" i="6"/>
  <c r="BJ5" i="6"/>
  <c r="BK5" i="6"/>
  <c r="BL5" i="6"/>
  <c r="BM5" i="6"/>
  <c r="BN5" i="6"/>
  <c r="BO5" i="6"/>
  <c r="BP5" i="6"/>
  <c r="BQ5" i="6"/>
  <c r="BR5" i="6"/>
  <c r="BS5" i="6"/>
  <c r="AC5" i="6"/>
  <c r="AG5" i="6" s="1"/>
  <c r="AD5" i="6"/>
  <c r="AI5" i="6"/>
  <c r="AY5" i="6"/>
  <c r="BC5" i="6" s="1"/>
  <c r="AZ5" i="6"/>
  <c r="BE5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BI6" i="6"/>
  <c r="BJ6" i="6"/>
  <c r="BK6" i="6"/>
  <c r="BL6" i="6"/>
  <c r="BM6" i="6"/>
  <c r="BN6" i="6"/>
  <c r="BO6" i="6"/>
  <c r="BP6" i="6"/>
  <c r="BQ6" i="6"/>
  <c r="BR6" i="6"/>
  <c r="BS6" i="6"/>
  <c r="AC6" i="6"/>
  <c r="AD6" i="6"/>
  <c r="AI6" i="6"/>
  <c r="AY6" i="6"/>
  <c r="BC6" i="6" s="1"/>
  <c r="AZ6" i="6"/>
  <c r="BD6" i="6"/>
  <c r="BE6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BI7" i="6"/>
  <c r="BJ7" i="6"/>
  <c r="BK7" i="6"/>
  <c r="BL7" i="6"/>
  <c r="BM7" i="6"/>
  <c r="BN7" i="6"/>
  <c r="BO7" i="6"/>
  <c r="BP7" i="6"/>
  <c r="BQ7" i="6"/>
  <c r="BR7" i="6"/>
  <c r="BS7" i="6"/>
  <c r="G7" i="6"/>
  <c r="K7" i="6" s="1"/>
  <c r="H7" i="6"/>
  <c r="M7" i="6"/>
  <c r="AC7" i="6"/>
  <c r="AD7" i="6"/>
  <c r="AI7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BI9" i="6"/>
  <c r="BJ9" i="6"/>
  <c r="BK9" i="6"/>
  <c r="BL9" i="6"/>
  <c r="BM9" i="6"/>
  <c r="BN9" i="6"/>
  <c r="BO9" i="6"/>
  <c r="BP9" i="6"/>
  <c r="BQ9" i="6"/>
  <c r="BR9" i="6"/>
  <c r="BS9" i="6"/>
  <c r="G9" i="6"/>
  <c r="H9" i="6"/>
  <c r="AC9" i="6"/>
  <c r="AD9" i="6"/>
  <c r="AY9" i="6"/>
  <c r="AJ9" i="6" s="1"/>
  <c r="AZ9" i="6"/>
  <c r="BF9" i="6"/>
  <c r="BG9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BI10" i="6"/>
  <c r="BJ10" i="6"/>
  <c r="BK10" i="6"/>
  <c r="BL10" i="6"/>
  <c r="BM10" i="6"/>
  <c r="BN10" i="6"/>
  <c r="BO10" i="6"/>
  <c r="BP10" i="6"/>
  <c r="BQ10" i="6"/>
  <c r="BR10" i="6"/>
  <c r="BS10" i="6"/>
  <c r="AC10" i="6"/>
  <c r="AG10" i="6" s="1"/>
  <c r="AD10" i="6"/>
  <c r="AY10" i="6"/>
  <c r="AZ10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BI11" i="6"/>
  <c r="BJ11" i="6"/>
  <c r="BK11" i="6"/>
  <c r="BL11" i="6"/>
  <c r="BM11" i="6"/>
  <c r="BN11" i="6"/>
  <c r="BO11" i="6"/>
  <c r="BP11" i="6"/>
  <c r="BQ11" i="6"/>
  <c r="BR11" i="6"/>
  <c r="BS11" i="6"/>
  <c r="AC11" i="6"/>
  <c r="AG11" i="6" s="1"/>
  <c r="AD11" i="6"/>
  <c r="AH11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BI12" i="6"/>
  <c r="BJ12" i="6"/>
  <c r="BK12" i="6"/>
  <c r="BL12" i="6"/>
  <c r="BM12" i="6"/>
  <c r="BN12" i="6"/>
  <c r="BO12" i="6"/>
  <c r="BP12" i="6"/>
  <c r="BQ12" i="6"/>
  <c r="BR12" i="6"/>
  <c r="BS12" i="6"/>
  <c r="G12" i="6"/>
  <c r="H12" i="6"/>
  <c r="AC12" i="6"/>
  <c r="AG12" i="6" s="1"/>
  <c r="AD12" i="6"/>
  <c r="AH12" i="6"/>
  <c r="AY12" i="6"/>
  <c r="AZ12" i="6"/>
  <c r="BF12" i="6"/>
  <c r="BG12" i="6"/>
  <c r="AY13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BI106" i="6"/>
  <c r="BJ106" i="6"/>
  <c r="BK106" i="6"/>
  <c r="BL106" i="6"/>
  <c r="BM106" i="6"/>
  <c r="BN106" i="6"/>
  <c r="BO106" i="6"/>
  <c r="BP106" i="6"/>
  <c r="BQ106" i="6"/>
  <c r="BR106" i="6"/>
  <c r="BS106" i="6"/>
  <c r="G106" i="6"/>
  <c r="H106" i="6"/>
  <c r="K106" i="6"/>
  <c r="L106" i="6"/>
  <c r="M106" i="6"/>
  <c r="N106" i="6"/>
  <c r="O106" i="6"/>
  <c r="P106" i="6"/>
  <c r="AC106" i="6"/>
  <c r="AD106" i="6"/>
  <c r="AG106" i="6"/>
  <c r="AH106" i="6"/>
  <c r="AI106" i="6"/>
  <c r="AJ106" i="6"/>
  <c r="AK106" i="6"/>
  <c r="AL106" i="6"/>
  <c r="AY106" i="6"/>
  <c r="AZ106" i="6"/>
  <c r="BC106" i="6"/>
  <c r="BD106" i="6"/>
  <c r="BE106" i="6"/>
  <c r="BF106" i="6"/>
  <c r="BG106" i="6"/>
  <c r="BH106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BI114" i="6"/>
  <c r="BJ114" i="6"/>
  <c r="BK114" i="6"/>
  <c r="BL114" i="6"/>
  <c r="BM114" i="6"/>
  <c r="BN114" i="6"/>
  <c r="BO114" i="6"/>
  <c r="BP114" i="6"/>
  <c r="BQ114" i="6"/>
  <c r="BR114" i="6"/>
  <c r="BS114" i="6"/>
  <c r="G114" i="6"/>
  <c r="H114" i="6"/>
  <c r="K114" i="6"/>
  <c r="L114" i="6"/>
  <c r="M114" i="6"/>
  <c r="N114" i="6"/>
  <c r="O114" i="6"/>
  <c r="P114" i="6"/>
  <c r="AC114" i="6"/>
  <c r="AD114" i="6"/>
  <c r="AG114" i="6"/>
  <c r="AH114" i="6"/>
  <c r="AI114" i="6"/>
  <c r="AJ114" i="6"/>
  <c r="AK114" i="6"/>
  <c r="AL114" i="6"/>
  <c r="AY114" i="6"/>
  <c r="AZ114" i="6"/>
  <c r="BC114" i="6"/>
  <c r="BD114" i="6"/>
  <c r="BE114" i="6"/>
  <c r="BF114" i="6"/>
  <c r="BG114" i="6"/>
  <c r="BH114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BI102" i="6"/>
  <c r="BJ102" i="6"/>
  <c r="BK102" i="6"/>
  <c r="BL102" i="6"/>
  <c r="BM102" i="6"/>
  <c r="BN102" i="6"/>
  <c r="BO102" i="6"/>
  <c r="BP102" i="6"/>
  <c r="BQ102" i="6"/>
  <c r="BR102" i="6"/>
  <c r="BS102" i="6"/>
  <c r="G102" i="6"/>
  <c r="H102" i="6"/>
  <c r="K102" i="6"/>
  <c r="L102" i="6"/>
  <c r="M102" i="6"/>
  <c r="N102" i="6"/>
  <c r="O102" i="6"/>
  <c r="P102" i="6"/>
  <c r="AC102" i="6"/>
  <c r="AD102" i="6"/>
  <c r="AG102" i="6"/>
  <c r="AH102" i="6"/>
  <c r="AI102" i="6"/>
  <c r="AJ102" i="6"/>
  <c r="AK102" i="6"/>
  <c r="AL102" i="6"/>
  <c r="AY102" i="6"/>
  <c r="AZ102" i="6"/>
  <c r="BC102" i="6"/>
  <c r="BD102" i="6"/>
  <c r="BE102" i="6"/>
  <c r="BF102" i="6"/>
  <c r="BG102" i="6"/>
  <c r="BH102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BI101" i="6"/>
  <c r="BJ101" i="6"/>
  <c r="BK101" i="6"/>
  <c r="BL101" i="6"/>
  <c r="BM101" i="6"/>
  <c r="BN101" i="6"/>
  <c r="BO101" i="6"/>
  <c r="BP101" i="6"/>
  <c r="BQ101" i="6"/>
  <c r="BR101" i="6"/>
  <c r="BS101" i="6"/>
  <c r="G101" i="6"/>
  <c r="H101" i="6"/>
  <c r="K101" i="6"/>
  <c r="L101" i="6"/>
  <c r="M101" i="6"/>
  <c r="N101" i="6"/>
  <c r="O101" i="6"/>
  <c r="P101" i="6"/>
  <c r="AC101" i="6"/>
  <c r="AD101" i="6"/>
  <c r="AG101" i="6"/>
  <c r="AH101" i="6"/>
  <c r="AI101" i="6"/>
  <c r="AJ101" i="6"/>
  <c r="AK101" i="6"/>
  <c r="AL101" i="6"/>
  <c r="AY101" i="6"/>
  <c r="AZ101" i="6"/>
  <c r="BC101" i="6"/>
  <c r="BD101" i="6"/>
  <c r="BE101" i="6"/>
  <c r="BF101" i="6"/>
  <c r="BG101" i="6"/>
  <c r="BH101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BI100" i="6"/>
  <c r="BJ100" i="6"/>
  <c r="BK100" i="6"/>
  <c r="BL100" i="6"/>
  <c r="BM100" i="6"/>
  <c r="BN100" i="6"/>
  <c r="BO100" i="6"/>
  <c r="BP100" i="6"/>
  <c r="BQ100" i="6"/>
  <c r="BR100" i="6"/>
  <c r="BS100" i="6"/>
  <c r="G100" i="6"/>
  <c r="H100" i="6"/>
  <c r="K100" i="6"/>
  <c r="L100" i="6"/>
  <c r="M100" i="6"/>
  <c r="N100" i="6"/>
  <c r="O100" i="6"/>
  <c r="P100" i="6"/>
  <c r="AC100" i="6"/>
  <c r="AD100" i="6"/>
  <c r="AG100" i="6"/>
  <c r="AH100" i="6"/>
  <c r="AI100" i="6"/>
  <c r="AJ100" i="6"/>
  <c r="AK100" i="6"/>
  <c r="AL100" i="6"/>
  <c r="AY100" i="6"/>
  <c r="AZ100" i="6"/>
  <c r="BC100" i="6"/>
  <c r="BD100" i="6"/>
  <c r="BE100" i="6"/>
  <c r="BF100" i="6"/>
  <c r="BG100" i="6"/>
  <c r="BH100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BI99" i="6"/>
  <c r="BJ99" i="6"/>
  <c r="BK99" i="6"/>
  <c r="BL99" i="6"/>
  <c r="BM99" i="6"/>
  <c r="BN99" i="6"/>
  <c r="BO99" i="6"/>
  <c r="BP99" i="6"/>
  <c r="BQ99" i="6"/>
  <c r="BR99" i="6"/>
  <c r="BS99" i="6"/>
  <c r="G99" i="6"/>
  <c r="H99" i="6"/>
  <c r="K99" i="6"/>
  <c r="L99" i="6"/>
  <c r="M99" i="6"/>
  <c r="N99" i="6"/>
  <c r="O99" i="6"/>
  <c r="P99" i="6"/>
  <c r="AC99" i="6"/>
  <c r="AD99" i="6"/>
  <c r="AG99" i="6"/>
  <c r="AH99" i="6"/>
  <c r="AI99" i="6"/>
  <c r="AJ99" i="6"/>
  <c r="AK99" i="6"/>
  <c r="AL99" i="6"/>
  <c r="AY99" i="6"/>
  <c r="AZ99" i="6"/>
  <c r="BC99" i="6"/>
  <c r="BD99" i="6"/>
  <c r="BE99" i="6"/>
  <c r="BF99" i="6"/>
  <c r="BG99" i="6"/>
  <c r="BH99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BI98" i="6"/>
  <c r="BJ98" i="6"/>
  <c r="BK98" i="6"/>
  <c r="BL98" i="6"/>
  <c r="BM98" i="6"/>
  <c r="BN98" i="6"/>
  <c r="BO98" i="6"/>
  <c r="BP98" i="6"/>
  <c r="BQ98" i="6"/>
  <c r="BR98" i="6"/>
  <c r="BS98" i="6"/>
  <c r="G98" i="6"/>
  <c r="H98" i="6"/>
  <c r="K98" i="6"/>
  <c r="L98" i="6"/>
  <c r="M98" i="6"/>
  <c r="N98" i="6"/>
  <c r="O98" i="6"/>
  <c r="P98" i="6"/>
  <c r="AC98" i="6"/>
  <c r="AD98" i="6"/>
  <c r="AG98" i="6"/>
  <c r="AH98" i="6"/>
  <c r="AI98" i="6"/>
  <c r="AJ98" i="6"/>
  <c r="AK98" i="6"/>
  <c r="AL98" i="6"/>
  <c r="AY98" i="6"/>
  <c r="AZ98" i="6"/>
  <c r="BC98" i="6"/>
  <c r="BD98" i="6"/>
  <c r="BE98" i="6"/>
  <c r="BF98" i="6"/>
  <c r="BG98" i="6"/>
  <c r="BH98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BI97" i="6"/>
  <c r="BJ97" i="6"/>
  <c r="BK97" i="6"/>
  <c r="BL97" i="6"/>
  <c r="BM97" i="6"/>
  <c r="BN97" i="6"/>
  <c r="BO97" i="6"/>
  <c r="BP97" i="6"/>
  <c r="BQ97" i="6"/>
  <c r="BR97" i="6"/>
  <c r="BS97" i="6"/>
  <c r="G97" i="6"/>
  <c r="H97" i="6"/>
  <c r="K97" i="6"/>
  <c r="L97" i="6"/>
  <c r="M97" i="6"/>
  <c r="N97" i="6"/>
  <c r="O97" i="6"/>
  <c r="P97" i="6"/>
  <c r="AC97" i="6"/>
  <c r="AD97" i="6"/>
  <c r="AG97" i="6"/>
  <c r="AH97" i="6"/>
  <c r="AI97" i="6"/>
  <c r="AJ97" i="6"/>
  <c r="AK97" i="6"/>
  <c r="AL97" i="6"/>
  <c r="AY97" i="6"/>
  <c r="AZ97" i="6"/>
  <c r="BC97" i="6"/>
  <c r="BD97" i="6"/>
  <c r="BE97" i="6"/>
  <c r="BF97" i="6"/>
  <c r="BG97" i="6"/>
  <c r="BH97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BI95" i="6"/>
  <c r="BJ95" i="6"/>
  <c r="BK95" i="6"/>
  <c r="BL95" i="6"/>
  <c r="BM95" i="6"/>
  <c r="BN95" i="6"/>
  <c r="BO95" i="6"/>
  <c r="BP95" i="6"/>
  <c r="BQ95" i="6"/>
  <c r="BR95" i="6"/>
  <c r="BS95" i="6"/>
  <c r="G95" i="6"/>
  <c r="H95" i="6"/>
  <c r="K95" i="6"/>
  <c r="L95" i="6"/>
  <c r="M95" i="6"/>
  <c r="N95" i="6"/>
  <c r="O95" i="6"/>
  <c r="P95" i="6"/>
  <c r="AC95" i="6"/>
  <c r="AD95" i="6"/>
  <c r="AG95" i="6"/>
  <c r="AH95" i="6"/>
  <c r="AI95" i="6"/>
  <c r="AJ95" i="6"/>
  <c r="AK95" i="6"/>
  <c r="AL95" i="6"/>
  <c r="AY95" i="6"/>
  <c r="AZ95" i="6"/>
  <c r="BC95" i="6"/>
  <c r="BD95" i="6"/>
  <c r="BE95" i="6"/>
  <c r="BF95" i="6"/>
  <c r="BG95" i="6"/>
  <c r="BH95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BI94" i="6"/>
  <c r="BJ94" i="6"/>
  <c r="BK94" i="6"/>
  <c r="BL94" i="6"/>
  <c r="BM94" i="6"/>
  <c r="BN94" i="6"/>
  <c r="BO94" i="6"/>
  <c r="BP94" i="6"/>
  <c r="BQ94" i="6"/>
  <c r="BR94" i="6"/>
  <c r="BS94" i="6"/>
  <c r="G94" i="6"/>
  <c r="H94" i="6"/>
  <c r="K94" i="6"/>
  <c r="L94" i="6"/>
  <c r="M94" i="6"/>
  <c r="N94" i="6"/>
  <c r="O94" i="6"/>
  <c r="P94" i="6"/>
  <c r="AC94" i="6"/>
  <c r="AD94" i="6"/>
  <c r="AG94" i="6"/>
  <c r="AH94" i="6"/>
  <c r="AI94" i="6"/>
  <c r="AJ94" i="6"/>
  <c r="AK94" i="6"/>
  <c r="AL94" i="6"/>
  <c r="AY94" i="6"/>
  <c r="AZ94" i="6"/>
  <c r="BC94" i="6"/>
  <c r="BD94" i="6"/>
  <c r="BE94" i="6"/>
  <c r="BF94" i="6"/>
  <c r="BG94" i="6"/>
  <c r="BH94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BI93" i="6"/>
  <c r="BJ93" i="6"/>
  <c r="BK93" i="6"/>
  <c r="BL93" i="6"/>
  <c r="BM93" i="6"/>
  <c r="BN93" i="6"/>
  <c r="BO93" i="6"/>
  <c r="BP93" i="6"/>
  <c r="BQ93" i="6"/>
  <c r="BR93" i="6"/>
  <c r="BS93" i="6"/>
  <c r="G93" i="6"/>
  <c r="H93" i="6"/>
  <c r="K93" i="6"/>
  <c r="L93" i="6"/>
  <c r="M93" i="6"/>
  <c r="N93" i="6"/>
  <c r="O93" i="6"/>
  <c r="P93" i="6"/>
  <c r="AC93" i="6"/>
  <c r="AD93" i="6"/>
  <c r="AG93" i="6"/>
  <c r="AH93" i="6"/>
  <c r="AI93" i="6"/>
  <c r="AJ93" i="6"/>
  <c r="AK93" i="6"/>
  <c r="AL93" i="6"/>
  <c r="AY93" i="6"/>
  <c r="AZ93" i="6"/>
  <c r="BC93" i="6"/>
  <c r="BD93" i="6"/>
  <c r="BE93" i="6"/>
  <c r="BF93" i="6"/>
  <c r="BG93" i="6"/>
  <c r="BH93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BI92" i="6"/>
  <c r="BJ92" i="6"/>
  <c r="BK92" i="6"/>
  <c r="BL92" i="6"/>
  <c r="BM92" i="6"/>
  <c r="BN92" i="6"/>
  <c r="BO92" i="6"/>
  <c r="BP92" i="6"/>
  <c r="BQ92" i="6"/>
  <c r="BR92" i="6"/>
  <c r="BS92" i="6"/>
  <c r="G92" i="6"/>
  <c r="H92" i="6"/>
  <c r="K92" i="6"/>
  <c r="L92" i="6"/>
  <c r="M92" i="6"/>
  <c r="N92" i="6"/>
  <c r="O92" i="6"/>
  <c r="P92" i="6"/>
  <c r="AC92" i="6"/>
  <c r="AD92" i="6"/>
  <c r="AG92" i="6"/>
  <c r="AH92" i="6"/>
  <c r="AI92" i="6"/>
  <c r="AJ92" i="6"/>
  <c r="AK92" i="6"/>
  <c r="AL92" i="6"/>
  <c r="AY92" i="6"/>
  <c r="AZ92" i="6"/>
  <c r="BC92" i="6"/>
  <c r="BD92" i="6"/>
  <c r="BE92" i="6"/>
  <c r="BF92" i="6"/>
  <c r="BG92" i="6"/>
  <c r="BH92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BI91" i="6"/>
  <c r="BJ91" i="6"/>
  <c r="BK91" i="6"/>
  <c r="BL91" i="6"/>
  <c r="BM91" i="6"/>
  <c r="BN91" i="6"/>
  <c r="BO91" i="6"/>
  <c r="BP91" i="6"/>
  <c r="BQ91" i="6"/>
  <c r="BR91" i="6"/>
  <c r="BS91" i="6"/>
  <c r="G91" i="6"/>
  <c r="H91" i="6"/>
  <c r="K91" i="6"/>
  <c r="L91" i="6"/>
  <c r="M91" i="6"/>
  <c r="N91" i="6"/>
  <c r="O91" i="6"/>
  <c r="P91" i="6"/>
  <c r="AC91" i="6"/>
  <c r="AD91" i="6"/>
  <c r="AG91" i="6"/>
  <c r="AH91" i="6"/>
  <c r="AI91" i="6"/>
  <c r="AJ91" i="6"/>
  <c r="AK91" i="6"/>
  <c r="AL91" i="6"/>
  <c r="AY91" i="6"/>
  <c r="AZ91" i="6"/>
  <c r="BC91" i="6"/>
  <c r="BD91" i="6"/>
  <c r="BE91" i="6"/>
  <c r="BF91" i="6"/>
  <c r="BG91" i="6"/>
  <c r="BH91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BI90" i="6"/>
  <c r="BJ90" i="6"/>
  <c r="BK90" i="6"/>
  <c r="BL90" i="6"/>
  <c r="BM90" i="6"/>
  <c r="BN90" i="6"/>
  <c r="BO90" i="6"/>
  <c r="BP90" i="6"/>
  <c r="BQ90" i="6"/>
  <c r="BR90" i="6"/>
  <c r="BS90" i="6"/>
  <c r="G90" i="6"/>
  <c r="H90" i="6"/>
  <c r="K90" i="6"/>
  <c r="L90" i="6"/>
  <c r="M90" i="6"/>
  <c r="N90" i="6"/>
  <c r="O90" i="6"/>
  <c r="P90" i="6"/>
  <c r="AC90" i="6"/>
  <c r="AD90" i="6"/>
  <c r="AG90" i="6"/>
  <c r="AH90" i="6"/>
  <c r="AI90" i="6"/>
  <c r="AJ90" i="6"/>
  <c r="AK90" i="6"/>
  <c r="AL90" i="6"/>
  <c r="AY90" i="6"/>
  <c r="AZ90" i="6"/>
  <c r="BC90" i="6"/>
  <c r="BD90" i="6"/>
  <c r="BE90" i="6"/>
  <c r="BF90" i="6"/>
  <c r="BG90" i="6"/>
  <c r="BH90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BI89" i="6"/>
  <c r="BJ89" i="6"/>
  <c r="BK89" i="6"/>
  <c r="BL89" i="6"/>
  <c r="BM89" i="6"/>
  <c r="BN89" i="6"/>
  <c r="BO89" i="6"/>
  <c r="BP89" i="6"/>
  <c r="BQ89" i="6"/>
  <c r="BR89" i="6"/>
  <c r="BS89" i="6"/>
  <c r="G89" i="6"/>
  <c r="H89" i="6"/>
  <c r="K89" i="6"/>
  <c r="L89" i="6"/>
  <c r="M89" i="6"/>
  <c r="N89" i="6"/>
  <c r="O89" i="6"/>
  <c r="P89" i="6"/>
  <c r="AC89" i="6"/>
  <c r="AD89" i="6"/>
  <c r="AG89" i="6"/>
  <c r="AH89" i="6"/>
  <c r="AI89" i="6"/>
  <c r="AJ89" i="6"/>
  <c r="AK89" i="6"/>
  <c r="AL89" i="6"/>
  <c r="AY89" i="6"/>
  <c r="AZ89" i="6"/>
  <c r="BC89" i="6"/>
  <c r="BD89" i="6"/>
  <c r="BE89" i="6"/>
  <c r="BF89" i="6"/>
  <c r="BG89" i="6"/>
  <c r="BH89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BI88" i="6"/>
  <c r="BJ88" i="6"/>
  <c r="BK88" i="6"/>
  <c r="BL88" i="6"/>
  <c r="BM88" i="6"/>
  <c r="BN88" i="6"/>
  <c r="BO88" i="6"/>
  <c r="BP88" i="6"/>
  <c r="BQ88" i="6"/>
  <c r="BR88" i="6"/>
  <c r="BS88" i="6"/>
  <c r="G88" i="6"/>
  <c r="H88" i="6"/>
  <c r="K88" i="6"/>
  <c r="L88" i="6"/>
  <c r="M88" i="6"/>
  <c r="N88" i="6"/>
  <c r="O88" i="6"/>
  <c r="P88" i="6"/>
  <c r="AC88" i="6"/>
  <c r="AD88" i="6"/>
  <c r="AG88" i="6"/>
  <c r="AH88" i="6"/>
  <c r="AI88" i="6"/>
  <c r="AJ88" i="6"/>
  <c r="AK88" i="6"/>
  <c r="AL88" i="6"/>
  <c r="AY88" i="6"/>
  <c r="AZ88" i="6"/>
  <c r="BC88" i="6"/>
  <c r="BD88" i="6"/>
  <c r="BE88" i="6"/>
  <c r="BF88" i="6"/>
  <c r="BG88" i="6"/>
  <c r="BH88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BI87" i="6"/>
  <c r="BJ87" i="6"/>
  <c r="BK87" i="6"/>
  <c r="BL87" i="6"/>
  <c r="BM87" i="6"/>
  <c r="BN87" i="6"/>
  <c r="BO87" i="6"/>
  <c r="BP87" i="6"/>
  <c r="BQ87" i="6"/>
  <c r="BR87" i="6"/>
  <c r="BS87" i="6"/>
  <c r="G87" i="6"/>
  <c r="H87" i="6"/>
  <c r="K87" i="6"/>
  <c r="L87" i="6"/>
  <c r="M87" i="6"/>
  <c r="N87" i="6"/>
  <c r="O87" i="6"/>
  <c r="P87" i="6"/>
  <c r="AC87" i="6"/>
  <c r="AD87" i="6"/>
  <c r="AG87" i="6"/>
  <c r="AH87" i="6"/>
  <c r="AI87" i="6"/>
  <c r="AJ87" i="6"/>
  <c r="AK87" i="6"/>
  <c r="AL87" i="6"/>
  <c r="AY87" i="6"/>
  <c r="AZ87" i="6"/>
  <c r="BC87" i="6"/>
  <c r="BD87" i="6"/>
  <c r="BE87" i="6"/>
  <c r="BF87" i="6"/>
  <c r="BG87" i="6"/>
  <c r="BH87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BI86" i="6"/>
  <c r="BJ86" i="6"/>
  <c r="BK86" i="6"/>
  <c r="BL86" i="6"/>
  <c r="BM86" i="6"/>
  <c r="BN86" i="6"/>
  <c r="BO86" i="6"/>
  <c r="BP86" i="6"/>
  <c r="BQ86" i="6"/>
  <c r="BR86" i="6"/>
  <c r="BS86" i="6"/>
  <c r="G86" i="6"/>
  <c r="H86" i="6"/>
  <c r="K86" i="6"/>
  <c r="L86" i="6"/>
  <c r="M86" i="6"/>
  <c r="N86" i="6"/>
  <c r="O86" i="6"/>
  <c r="P86" i="6"/>
  <c r="AC86" i="6"/>
  <c r="AD86" i="6"/>
  <c r="AG86" i="6"/>
  <c r="AH86" i="6"/>
  <c r="AI86" i="6"/>
  <c r="AJ86" i="6"/>
  <c r="AK86" i="6"/>
  <c r="AL86" i="6"/>
  <c r="AY86" i="6"/>
  <c r="AZ86" i="6"/>
  <c r="BC86" i="6"/>
  <c r="BD86" i="6"/>
  <c r="BE86" i="6"/>
  <c r="BF86" i="6"/>
  <c r="BG86" i="6"/>
  <c r="BH86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BI85" i="6"/>
  <c r="BJ85" i="6"/>
  <c r="BK85" i="6"/>
  <c r="BL85" i="6"/>
  <c r="BM85" i="6"/>
  <c r="BN85" i="6"/>
  <c r="BO85" i="6"/>
  <c r="BP85" i="6"/>
  <c r="BQ85" i="6"/>
  <c r="BR85" i="6"/>
  <c r="BS85" i="6"/>
  <c r="G85" i="6"/>
  <c r="H85" i="6"/>
  <c r="K85" i="6"/>
  <c r="L85" i="6"/>
  <c r="M85" i="6"/>
  <c r="N85" i="6"/>
  <c r="O85" i="6"/>
  <c r="P85" i="6"/>
  <c r="AC85" i="6"/>
  <c r="AD85" i="6"/>
  <c r="AG85" i="6"/>
  <c r="AH85" i="6"/>
  <c r="AI85" i="6"/>
  <c r="AJ85" i="6"/>
  <c r="AK85" i="6"/>
  <c r="AL85" i="6"/>
  <c r="AY85" i="6"/>
  <c r="AZ85" i="6"/>
  <c r="BC85" i="6"/>
  <c r="BD85" i="6"/>
  <c r="BE85" i="6"/>
  <c r="BF85" i="6"/>
  <c r="BG85" i="6"/>
  <c r="BH85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BI111" i="6"/>
  <c r="BJ111" i="6"/>
  <c r="BK111" i="6"/>
  <c r="BL111" i="6"/>
  <c r="BM111" i="6"/>
  <c r="BN111" i="6"/>
  <c r="BO111" i="6"/>
  <c r="BP111" i="6"/>
  <c r="BQ111" i="6"/>
  <c r="BR111" i="6"/>
  <c r="BS111" i="6"/>
  <c r="G111" i="6"/>
  <c r="H111" i="6"/>
  <c r="K111" i="6"/>
  <c r="L111" i="6"/>
  <c r="M111" i="6"/>
  <c r="N111" i="6"/>
  <c r="O111" i="6"/>
  <c r="P111" i="6"/>
  <c r="AC111" i="6"/>
  <c r="AD111" i="6"/>
  <c r="AG111" i="6"/>
  <c r="AH111" i="6"/>
  <c r="AI111" i="6"/>
  <c r="AJ111" i="6"/>
  <c r="AK111" i="6"/>
  <c r="AL111" i="6"/>
  <c r="AY111" i="6"/>
  <c r="AZ111" i="6"/>
  <c r="BC111" i="6"/>
  <c r="BD111" i="6"/>
  <c r="BE111" i="6"/>
  <c r="BF111" i="6"/>
  <c r="BG111" i="6"/>
  <c r="BH111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BI84" i="6"/>
  <c r="BJ84" i="6"/>
  <c r="BK84" i="6"/>
  <c r="BL84" i="6"/>
  <c r="BM84" i="6"/>
  <c r="BN84" i="6"/>
  <c r="BO84" i="6"/>
  <c r="BP84" i="6"/>
  <c r="BQ84" i="6"/>
  <c r="BR84" i="6"/>
  <c r="BS84" i="6"/>
  <c r="G84" i="6"/>
  <c r="H84" i="6"/>
  <c r="K84" i="6"/>
  <c r="L84" i="6"/>
  <c r="M84" i="6"/>
  <c r="N84" i="6"/>
  <c r="O84" i="6"/>
  <c r="P84" i="6"/>
  <c r="AC84" i="6"/>
  <c r="AD84" i="6"/>
  <c r="AG84" i="6"/>
  <c r="AH84" i="6"/>
  <c r="AI84" i="6"/>
  <c r="AJ84" i="6"/>
  <c r="AK84" i="6"/>
  <c r="AL84" i="6"/>
  <c r="AY84" i="6"/>
  <c r="AZ84" i="6"/>
  <c r="BC84" i="6"/>
  <c r="BD84" i="6"/>
  <c r="BE84" i="6"/>
  <c r="BF84" i="6"/>
  <c r="BG84" i="6"/>
  <c r="BH84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BI83" i="6"/>
  <c r="BJ83" i="6"/>
  <c r="BK83" i="6"/>
  <c r="BL83" i="6"/>
  <c r="BM83" i="6"/>
  <c r="BN83" i="6"/>
  <c r="BO83" i="6"/>
  <c r="BP83" i="6"/>
  <c r="BQ83" i="6"/>
  <c r="BR83" i="6"/>
  <c r="BS83" i="6"/>
  <c r="G83" i="6"/>
  <c r="H83" i="6"/>
  <c r="K83" i="6"/>
  <c r="L83" i="6"/>
  <c r="M83" i="6"/>
  <c r="N83" i="6"/>
  <c r="O83" i="6"/>
  <c r="P83" i="6"/>
  <c r="AC83" i="6"/>
  <c r="AD83" i="6"/>
  <c r="AG83" i="6"/>
  <c r="AH83" i="6"/>
  <c r="AI83" i="6"/>
  <c r="AJ83" i="6"/>
  <c r="AK83" i="6"/>
  <c r="AL83" i="6"/>
  <c r="AY83" i="6"/>
  <c r="AZ83" i="6"/>
  <c r="BC83" i="6"/>
  <c r="BD83" i="6"/>
  <c r="BE83" i="6"/>
  <c r="BF83" i="6"/>
  <c r="BG83" i="6"/>
  <c r="BH83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BI82" i="6"/>
  <c r="BJ82" i="6"/>
  <c r="BK82" i="6"/>
  <c r="BL82" i="6"/>
  <c r="BM82" i="6"/>
  <c r="BN82" i="6"/>
  <c r="BO82" i="6"/>
  <c r="BP82" i="6"/>
  <c r="BQ82" i="6"/>
  <c r="BR82" i="6"/>
  <c r="BS82" i="6"/>
  <c r="G82" i="6"/>
  <c r="H82" i="6"/>
  <c r="K82" i="6"/>
  <c r="L82" i="6"/>
  <c r="M82" i="6"/>
  <c r="N82" i="6"/>
  <c r="O82" i="6"/>
  <c r="P82" i="6"/>
  <c r="AC82" i="6"/>
  <c r="AD82" i="6"/>
  <c r="AG82" i="6"/>
  <c r="AH82" i="6"/>
  <c r="AI82" i="6"/>
  <c r="AJ82" i="6"/>
  <c r="AK82" i="6"/>
  <c r="AL82" i="6"/>
  <c r="AY82" i="6"/>
  <c r="AZ82" i="6"/>
  <c r="BC82" i="6"/>
  <c r="BD82" i="6"/>
  <c r="BE82" i="6"/>
  <c r="BF82" i="6"/>
  <c r="BG82" i="6"/>
  <c r="BH82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BI81" i="6"/>
  <c r="BJ81" i="6"/>
  <c r="BK81" i="6"/>
  <c r="BL81" i="6"/>
  <c r="BM81" i="6"/>
  <c r="BN81" i="6"/>
  <c r="BO81" i="6"/>
  <c r="BP81" i="6"/>
  <c r="BQ81" i="6"/>
  <c r="BR81" i="6"/>
  <c r="BS81" i="6"/>
  <c r="G81" i="6"/>
  <c r="H81" i="6"/>
  <c r="K81" i="6"/>
  <c r="L81" i="6"/>
  <c r="M81" i="6"/>
  <c r="N81" i="6"/>
  <c r="O81" i="6"/>
  <c r="P81" i="6"/>
  <c r="AC81" i="6"/>
  <c r="AD81" i="6"/>
  <c r="AG81" i="6"/>
  <c r="AH81" i="6"/>
  <c r="AI81" i="6"/>
  <c r="AJ81" i="6"/>
  <c r="AK81" i="6"/>
  <c r="AL81" i="6"/>
  <c r="AY81" i="6"/>
  <c r="AZ81" i="6"/>
  <c r="BC81" i="6"/>
  <c r="BD81" i="6"/>
  <c r="BE81" i="6"/>
  <c r="BF81" i="6"/>
  <c r="BG81" i="6"/>
  <c r="BH81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BI80" i="6"/>
  <c r="BJ80" i="6"/>
  <c r="BK80" i="6"/>
  <c r="BL80" i="6"/>
  <c r="BM80" i="6"/>
  <c r="BN80" i="6"/>
  <c r="BO80" i="6"/>
  <c r="BP80" i="6"/>
  <c r="BQ80" i="6"/>
  <c r="BR80" i="6"/>
  <c r="BS80" i="6"/>
  <c r="G80" i="6"/>
  <c r="H80" i="6"/>
  <c r="K80" i="6"/>
  <c r="L80" i="6"/>
  <c r="M80" i="6"/>
  <c r="N80" i="6"/>
  <c r="O80" i="6"/>
  <c r="P80" i="6"/>
  <c r="AC80" i="6"/>
  <c r="AD80" i="6"/>
  <c r="AG80" i="6"/>
  <c r="AH80" i="6"/>
  <c r="AI80" i="6"/>
  <c r="AJ80" i="6"/>
  <c r="AK80" i="6"/>
  <c r="AL80" i="6"/>
  <c r="AY80" i="6"/>
  <c r="AZ80" i="6"/>
  <c r="BC80" i="6"/>
  <c r="BD80" i="6"/>
  <c r="BE80" i="6"/>
  <c r="BF80" i="6"/>
  <c r="BG80" i="6"/>
  <c r="BH80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BI79" i="6"/>
  <c r="BJ79" i="6"/>
  <c r="BK79" i="6"/>
  <c r="BL79" i="6"/>
  <c r="BM79" i="6"/>
  <c r="BN79" i="6"/>
  <c r="BO79" i="6"/>
  <c r="BP79" i="6"/>
  <c r="BQ79" i="6"/>
  <c r="BR79" i="6"/>
  <c r="BS79" i="6"/>
  <c r="G79" i="6"/>
  <c r="H79" i="6"/>
  <c r="K79" i="6"/>
  <c r="L79" i="6"/>
  <c r="M79" i="6"/>
  <c r="N79" i="6"/>
  <c r="O79" i="6"/>
  <c r="P79" i="6"/>
  <c r="AC79" i="6"/>
  <c r="AD79" i="6"/>
  <c r="AG79" i="6"/>
  <c r="AH79" i="6"/>
  <c r="AI79" i="6"/>
  <c r="AJ79" i="6"/>
  <c r="AK79" i="6"/>
  <c r="AL79" i="6"/>
  <c r="AY79" i="6"/>
  <c r="AZ79" i="6"/>
  <c r="BC79" i="6"/>
  <c r="BD79" i="6"/>
  <c r="BE79" i="6"/>
  <c r="BF79" i="6"/>
  <c r="BG79" i="6"/>
  <c r="BH79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BI78" i="6"/>
  <c r="BJ78" i="6"/>
  <c r="BK78" i="6"/>
  <c r="BL78" i="6"/>
  <c r="BM78" i="6"/>
  <c r="BN78" i="6"/>
  <c r="BO78" i="6"/>
  <c r="BP78" i="6"/>
  <c r="BQ78" i="6"/>
  <c r="BR78" i="6"/>
  <c r="BS78" i="6"/>
  <c r="G78" i="6"/>
  <c r="H78" i="6"/>
  <c r="K78" i="6"/>
  <c r="L78" i="6"/>
  <c r="M78" i="6"/>
  <c r="N78" i="6"/>
  <c r="O78" i="6"/>
  <c r="P78" i="6"/>
  <c r="AC78" i="6"/>
  <c r="AD78" i="6"/>
  <c r="AG78" i="6"/>
  <c r="AH78" i="6"/>
  <c r="AI78" i="6"/>
  <c r="AJ78" i="6"/>
  <c r="AK78" i="6"/>
  <c r="AL78" i="6"/>
  <c r="AY78" i="6"/>
  <c r="AZ78" i="6"/>
  <c r="BC78" i="6"/>
  <c r="BD78" i="6"/>
  <c r="BE78" i="6"/>
  <c r="BF78" i="6"/>
  <c r="BG78" i="6"/>
  <c r="BH78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BI77" i="6"/>
  <c r="BJ77" i="6"/>
  <c r="BK77" i="6"/>
  <c r="BL77" i="6"/>
  <c r="BM77" i="6"/>
  <c r="BN77" i="6"/>
  <c r="BO77" i="6"/>
  <c r="BP77" i="6"/>
  <c r="BQ77" i="6"/>
  <c r="BR77" i="6"/>
  <c r="BS77" i="6"/>
  <c r="G77" i="6"/>
  <c r="H77" i="6"/>
  <c r="K77" i="6"/>
  <c r="L77" i="6"/>
  <c r="M77" i="6"/>
  <c r="N77" i="6"/>
  <c r="O77" i="6"/>
  <c r="P77" i="6"/>
  <c r="AC77" i="6"/>
  <c r="AD77" i="6"/>
  <c r="AG77" i="6"/>
  <c r="AH77" i="6"/>
  <c r="AI77" i="6"/>
  <c r="AJ77" i="6"/>
  <c r="AK77" i="6"/>
  <c r="AL77" i="6"/>
  <c r="AY77" i="6"/>
  <c r="AZ77" i="6"/>
  <c r="BC77" i="6"/>
  <c r="BD77" i="6"/>
  <c r="BE77" i="6"/>
  <c r="BF77" i="6"/>
  <c r="BG77" i="6"/>
  <c r="BH77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BI76" i="6"/>
  <c r="BJ76" i="6"/>
  <c r="BK76" i="6"/>
  <c r="BL76" i="6"/>
  <c r="BM76" i="6"/>
  <c r="BN76" i="6"/>
  <c r="BO76" i="6"/>
  <c r="BP76" i="6"/>
  <c r="BQ76" i="6"/>
  <c r="BR76" i="6"/>
  <c r="BS76" i="6"/>
  <c r="G76" i="6"/>
  <c r="H76" i="6"/>
  <c r="K76" i="6"/>
  <c r="L76" i="6"/>
  <c r="M76" i="6"/>
  <c r="N76" i="6"/>
  <c r="O76" i="6"/>
  <c r="P76" i="6"/>
  <c r="AC76" i="6"/>
  <c r="AD76" i="6"/>
  <c r="AG76" i="6"/>
  <c r="AH76" i="6"/>
  <c r="AI76" i="6"/>
  <c r="AJ76" i="6"/>
  <c r="AK76" i="6"/>
  <c r="AL76" i="6"/>
  <c r="AY76" i="6"/>
  <c r="AZ76" i="6"/>
  <c r="BC76" i="6"/>
  <c r="BD76" i="6"/>
  <c r="BE76" i="6"/>
  <c r="BF76" i="6"/>
  <c r="BG76" i="6"/>
  <c r="BH76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BI75" i="6"/>
  <c r="BJ75" i="6"/>
  <c r="BK75" i="6"/>
  <c r="BL75" i="6"/>
  <c r="BM75" i="6"/>
  <c r="BN75" i="6"/>
  <c r="BO75" i="6"/>
  <c r="BP75" i="6"/>
  <c r="BQ75" i="6"/>
  <c r="BR75" i="6"/>
  <c r="BS75" i="6"/>
  <c r="G75" i="6"/>
  <c r="H75" i="6"/>
  <c r="K75" i="6"/>
  <c r="L75" i="6"/>
  <c r="M75" i="6"/>
  <c r="N75" i="6"/>
  <c r="O75" i="6"/>
  <c r="P75" i="6"/>
  <c r="AC75" i="6"/>
  <c r="AD75" i="6"/>
  <c r="AG75" i="6"/>
  <c r="AH75" i="6"/>
  <c r="AI75" i="6"/>
  <c r="AJ75" i="6"/>
  <c r="AK75" i="6"/>
  <c r="AL75" i="6"/>
  <c r="AY75" i="6"/>
  <c r="AZ75" i="6"/>
  <c r="BC75" i="6"/>
  <c r="BD75" i="6"/>
  <c r="BE75" i="6"/>
  <c r="BF75" i="6"/>
  <c r="BG75" i="6"/>
  <c r="BH75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BI74" i="6"/>
  <c r="BJ74" i="6"/>
  <c r="BK74" i="6"/>
  <c r="BL74" i="6"/>
  <c r="BM74" i="6"/>
  <c r="BN74" i="6"/>
  <c r="BO74" i="6"/>
  <c r="BP74" i="6"/>
  <c r="BQ74" i="6"/>
  <c r="BR74" i="6"/>
  <c r="BS74" i="6"/>
  <c r="G74" i="6"/>
  <c r="H74" i="6"/>
  <c r="K74" i="6"/>
  <c r="L74" i="6"/>
  <c r="M74" i="6"/>
  <c r="N74" i="6"/>
  <c r="O74" i="6"/>
  <c r="P74" i="6"/>
  <c r="AC74" i="6"/>
  <c r="AD74" i="6"/>
  <c r="AG74" i="6"/>
  <c r="AH74" i="6"/>
  <c r="AI74" i="6"/>
  <c r="AJ74" i="6"/>
  <c r="AK74" i="6"/>
  <c r="AL74" i="6"/>
  <c r="AY74" i="6"/>
  <c r="AZ74" i="6"/>
  <c r="BC74" i="6"/>
  <c r="BD74" i="6"/>
  <c r="BE74" i="6"/>
  <c r="BF74" i="6"/>
  <c r="BG74" i="6"/>
  <c r="BH74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BI73" i="6"/>
  <c r="BJ73" i="6"/>
  <c r="BK73" i="6"/>
  <c r="BL73" i="6"/>
  <c r="BM73" i="6"/>
  <c r="BN73" i="6"/>
  <c r="BO73" i="6"/>
  <c r="BP73" i="6"/>
  <c r="BQ73" i="6"/>
  <c r="BR73" i="6"/>
  <c r="BS73" i="6"/>
  <c r="G73" i="6"/>
  <c r="H73" i="6"/>
  <c r="K73" i="6"/>
  <c r="L73" i="6"/>
  <c r="M73" i="6"/>
  <c r="N73" i="6"/>
  <c r="O73" i="6"/>
  <c r="P73" i="6"/>
  <c r="AC73" i="6"/>
  <c r="AD73" i="6"/>
  <c r="AG73" i="6"/>
  <c r="AH73" i="6"/>
  <c r="AI73" i="6"/>
  <c r="AJ73" i="6"/>
  <c r="AK73" i="6"/>
  <c r="AL73" i="6"/>
  <c r="AY73" i="6"/>
  <c r="AZ73" i="6"/>
  <c r="BC73" i="6"/>
  <c r="BD73" i="6"/>
  <c r="BE73" i="6"/>
  <c r="BF73" i="6"/>
  <c r="BG73" i="6"/>
  <c r="BH73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BI72" i="6"/>
  <c r="BJ72" i="6"/>
  <c r="BK72" i="6"/>
  <c r="BL72" i="6"/>
  <c r="BM72" i="6"/>
  <c r="BN72" i="6"/>
  <c r="BO72" i="6"/>
  <c r="BP72" i="6"/>
  <c r="BQ72" i="6"/>
  <c r="BR72" i="6"/>
  <c r="BS72" i="6"/>
  <c r="G72" i="6"/>
  <c r="H72" i="6"/>
  <c r="K72" i="6"/>
  <c r="L72" i="6"/>
  <c r="M72" i="6"/>
  <c r="N72" i="6"/>
  <c r="O72" i="6"/>
  <c r="P72" i="6"/>
  <c r="AC72" i="6"/>
  <c r="AD72" i="6"/>
  <c r="AG72" i="6"/>
  <c r="AH72" i="6"/>
  <c r="AI72" i="6"/>
  <c r="AJ72" i="6"/>
  <c r="AK72" i="6"/>
  <c r="AL72" i="6"/>
  <c r="AY72" i="6"/>
  <c r="AZ72" i="6"/>
  <c r="BC72" i="6"/>
  <c r="BD72" i="6"/>
  <c r="BE72" i="6"/>
  <c r="BF72" i="6"/>
  <c r="BG72" i="6"/>
  <c r="BH72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BI70" i="6"/>
  <c r="BJ70" i="6"/>
  <c r="BK70" i="6"/>
  <c r="BL70" i="6"/>
  <c r="BM70" i="6"/>
  <c r="BN70" i="6"/>
  <c r="BO70" i="6"/>
  <c r="BP70" i="6"/>
  <c r="BQ70" i="6"/>
  <c r="BR70" i="6"/>
  <c r="BS70" i="6"/>
  <c r="G70" i="6"/>
  <c r="H70" i="6"/>
  <c r="K70" i="6"/>
  <c r="L70" i="6"/>
  <c r="M70" i="6"/>
  <c r="N70" i="6"/>
  <c r="O70" i="6"/>
  <c r="P70" i="6"/>
  <c r="AC70" i="6"/>
  <c r="AD70" i="6"/>
  <c r="AG70" i="6"/>
  <c r="AH70" i="6"/>
  <c r="AI70" i="6"/>
  <c r="AJ70" i="6"/>
  <c r="AK70" i="6"/>
  <c r="AL70" i="6"/>
  <c r="AY70" i="6"/>
  <c r="AZ70" i="6"/>
  <c r="BC70" i="6"/>
  <c r="BD70" i="6"/>
  <c r="BE70" i="6"/>
  <c r="BF70" i="6"/>
  <c r="BG70" i="6"/>
  <c r="BH70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BI69" i="6"/>
  <c r="BJ69" i="6"/>
  <c r="BK69" i="6"/>
  <c r="BL69" i="6"/>
  <c r="BM69" i="6"/>
  <c r="BN69" i="6"/>
  <c r="BO69" i="6"/>
  <c r="BP69" i="6"/>
  <c r="BQ69" i="6"/>
  <c r="BR69" i="6"/>
  <c r="BS69" i="6"/>
  <c r="G69" i="6"/>
  <c r="H69" i="6"/>
  <c r="K69" i="6"/>
  <c r="L69" i="6"/>
  <c r="M69" i="6"/>
  <c r="N69" i="6"/>
  <c r="O69" i="6"/>
  <c r="P69" i="6"/>
  <c r="AC69" i="6"/>
  <c r="AD69" i="6"/>
  <c r="AG69" i="6"/>
  <c r="AH69" i="6"/>
  <c r="AI69" i="6"/>
  <c r="AJ69" i="6"/>
  <c r="AK69" i="6"/>
  <c r="AL69" i="6"/>
  <c r="AY69" i="6"/>
  <c r="AZ69" i="6"/>
  <c r="BC69" i="6"/>
  <c r="BD69" i="6"/>
  <c r="BE69" i="6"/>
  <c r="BF69" i="6"/>
  <c r="BG69" i="6"/>
  <c r="BH69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BI68" i="6"/>
  <c r="BJ68" i="6"/>
  <c r="BK68" i="6"/>
  <c r="BL68" i="6"/>
  <c r="BM68" i="6"/>
  <c r="BN68" i="6"/>
  <c r="BO68" i="6"/>
  <c r="BP68" i="6"/>
  <c r="BQ68" i="6"/>
  <c r="BR68" i="6"/>
  <c r="BS68" i="6"/>
  <c r="G68" i="6"/>
  <c r="H68" i="6"/>
  <c r="K68" i="6"/>
  <c r="L68" i="6"/>
  <c r="M68" i="6"/>
  <c r="N68" i="6"/>
  <c r="O68" i="6"/>
  <c r="P68" i="6"/>
  <c r="AC68" i="6"/>
  <c r="AD68" i="6"/>
  <c r="AG68" i="6"/>
  <c r="AH68" i="6"/>
  <c r="AI68" i="6"/>
  <c r="AJ68" i="6"/>
  <c r="AK68" i="6"/>
  <c r="AL68" i="6"/>
  <c r="AY68" i="6"/>
  <c r="AZ68" i="6"/>
  <c r="BC68" i="6"/>
  <c r="BD68" i="6"/>
  <c r="BE68" i="6"/>
  <c r="BF68" i="6"/>
  <c r="BG68" i="6"/>
  <c r="BH68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BI67" i="6"/>
  <c r="BJ67" i="6"/>
  <c r="BK67" i="6"/>
  <c r="BL67" i="6"/>
  <c r="BM67" i="6"/>
  <c r="BN67" i="6"/>
  <c r="BO67" i="6"/>
  <c r="BP67" i="6"/>
  <c r="BQ67" i="6"/>
  <c r="BR67" i="6"/>
  <c r="BS67" i="6"/>
  <c r="G67" i="6"/>
  <c r="H67" i="6"/>
  <c r="K67" i="6"/>
  <c r="L67" i="6"/>
  <c r="M67" i="6"/>
  <c r="N67" i="6"/>
  <c r="O67" i="6"/>
  <c r="P67" i="6"/>
  <c r="AC67" i="6"/>
  <c r="AD67" i="6"/>
  <c r="AG67" i="6"/>
  <c r="AH67" i="6"/>
  <c r="AI67" i="6"/>
  <c r="AJ67" i="6"/>
  <c r="AK67" i="6"/>
  <c r="AL67" i="6"/>
  <c r="AY67" i="6"/>
  <c r="AZ67" i="6"/>
  <c r="BC67" i="6"/>
  <c r="BD67" i="6"/>
  <c r="BE67" i="6"/>
  <c r="BF67" i="6"/>
  <c r="BG67" i="6"/>
  <c r="BH67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BI66" i="6"/>
  <c r="BJ66" i="6"/>
  <c r="BK66" i="6"/>
  <c r="BL66" i="6"/>
  <c r="BM66" i="6"/>
  <c r="BN66" i="6"/>
  <c r="BO66" i="6"/>
  <c r="BP66" i="6"/>
  <c r="BQ66" i="6"/>
  <c r="BR66" i="6"/>
  <c r="BS66" i="6"/>
  <c r="G66" i="6"/>
  <c r="H66" i="6"/>
  <c r="K66" i="6"/>
  <c r="L66" i="6"/>
  <c r="M66" i="6"/>
  <c r="N66" i="6"/>
  <c r="O66" i="6"/>
  <c r="P66" i="6"/>
  <c r="AC66" i="6"/>
  <c r="AD66" i="6"/>
  <c r="AG66" i="6"/>
  <c r="AH66" i="6"/>
  <c r="AI66" i="6"/>
  <c r="AJ66" i="6"/>
  <c r="AK66" i="6"/>
  <c r="AL66" i="6"/>
  <c r="AY66" i="6"/>
  <c r="AZ66" i="6"/>
  <c r="BC66" i="6"/>
  <c r="BD66" i="6"/>
  <c r="BE66" i="6"/>
  <c r="BF66" i="6"/>
  <c r="BG66" i="6"/>
  <c r="BH66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BI65" i="6"/>
  <c r="BJ65" i="6"/>
  <c r="BK65" i="6"/>
  <c r="BL65" i="6"/>
  <c r="BM65" i="6"/>
  <c r="BN65" i="6"/>
  <c r="BO65" i="6"/>
  <c r="BP65" i="6"/>
  <c r="BQ65" i="6"/>
  <c r="BR65" i="6"/>
  <c r="BS65" i="6"/>
  <c r="G65" i="6"/>
  <c r="H65" i="6"/>
  <c r="K65" i="6"/>
  <c r="L65" i="6"/>
  <c r="M65" i="6"/>
  <c r="N65" i="6"/>
  <c r="O65" i="6"/>
  <c r="P65" i="6"/>
  <c r="AC65" i="6"/>
  <c r="AD65" i="6"/>
  <c r="AG65" i="6"/>
  <c r="AH65" i="6"/>
  <c r="AI65" i="6"/>
  <c r="AJ65" i="6"/>
  <c r="AK65" i="6"/>
  <c r="AL65" i="6"/>
  <c r="AY65" i="6"/>
  <c r="AZ65" i="6"/>
  <c r="BC65" i="6"/>
  <c r="BD65" i="6"/>
  <c r="BE65" i="6"/>
  <c r="BF65" i="6"/>
  <c r="BG65" i="6"/>
  <c r="BH65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BI64" i="6"/>
  <c r="BJ64" i="6"/>
  <c r="BK64" i="6"/>
  <c r="BL64" i="6"/>
  <c r="BM64" i="6"/>
  <c r="BN64" i="6"/>
  <c r="BO64" i="6"/>
  <c r="BP64" i="6"/>
  <c r="BQ64" i="6"/>
  <c r="BR64" i="6"/>
  <c r="BS64" i="6"/>
  <c r="G64" i="6"/>
  <c r="H64" i="6"/>
  <c r="K64" i="6"/>
  <c r="L64" i="6"/>
  <c r="M64" i="6"/>
  <c r="N64" i="6"/>
  <c r="O64" i="6"/>
  <c r="P64" i="6"/>
  <c r="AC64" i="6"/>
  <c r="AD64" i="6"/>
  <c r="AG64" i="6"/>
  <c r="AH64" i="6"/>
  <c r="AI64" i="6"/>
  <c r="AJ64" i="6"/>
  <c r="AK64" i="6"/>
  <c r="AL64" i="6"/>
  <c r="AY64" i="6"/>
  <c r="AZ64" i="6"/>
  <c r="BC64" i="6"/>
  <c r="BD64" i="6"/>
  <c r="BE64" i="6"/>
  <c r="BF64" i="6"/>
  <c r="BG64" i="6"/>
  <c r="BH64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BI63" i="6"/>
  <c r="BJ63" i="6"/>
  <c r="BK63" i="6"/>
  <c r="BL63" i="6"/>
  <c r="BM63" i="6"/>
  <c r="BN63" i="6"/>
  <c r="BO63" i="6"/>
  <c r="BP63" i="6"/>
  <c r="BQ63" i="6"/>
  <c r="BR63" i="6"/>
  <c r="BS63" i="6"/>
  <c r="G63" i="6"/>
  <c r="H63" i="6"/>
  <c r="K63" i="6"/>
  <c r="L63" i="6"/>
  <c r="M63" i="6"/>
  <c r="N63" i="6"/>
  <c r="O63" i="6"/>
  <c r="P63" i="6"/>
  <c r="AC63" i="6"/>
  <c r="AD63" i="6"/>
  <c r="AG63" i="6"/>
  <c r="AH63" i="6"/>
  <c r="AI63" i="6"/>
  <c r="AJ63" i="6"/>
  <c r="AK63" i="6"/>
  <c r="AL63" i="6"/>
  <c r="AY63" i="6"/>
  <c r="AZ63" i="6"/>
  <c r="BC63" i="6"/>
  <c r="BD63" i="6"/>
  <c r="BE63" i="6"/>
  <c r="BF63" i="6"/>
  <c r="BG63" i="6"/>
  <c r="BH63" i="6"/>
  <c r="Q167" i="6"/>
  <c r="R167" i="6"/>
  <c r="S167" i="6"/>
  <c r="T167" i="6"/>
  <c r="U167" i="6"/>
  <c r="V167" i="6"/>
  <c r="W167" i="6"/>
  <c r="X167" i="6"/>
  <c r="Y167" i="6"/>
  <c r="Z167" i="6"/>
  <c r="AA167" i="6"/>
  <c r="AM167" i="6"/>
  <c r="AN167" i="6"/>
  <c r="AO167" i="6"/>
  <c r="AP167" i="6"/>
  <c r="AQ167" i="6"/>
  <c r="AR167" i="6"/>
  <c r="AS167" i="6"/>
  <c r="AT167" i="6"/>
  <c r="AU167" i="6"/>
  <c r="AV167" i="6"/>
  <c r="AW167" i="6"/>
  <c r="BI167" i="6"/>
  <c r="BJ167" i="6"/>
  <c r="BK167" i="6"/>
  <c r="BL167" i="6"/>
  <c r="BM167" i="6"/>
  <c r="BN167" i="6"/>
  <c r="BO167" i="6"/>
  <c r="BP167" i="6"/>
  <c r="BQ167" i="6"/>
  <c r="BR167" i="6"/>
  <c r="BS167" i="6"/>
  <c r="G167" i="6"/>
  <c r="H167" i="6"/>
  <c r="K167" i="6"/>
  <c r="L167" i="6"/>
  <c r="M167" i="6"/>
  <c r="N167" i="6"/>
  <c r="O167" i="6"/>
  <c r="P167" i="6"/>
  <c r="AC167" i="6"/>
  <c r="AD167" i="6"/>
  <c r="AG167" i="6"/>
  <c r="AH167" i="6"/>
  <c r="AI167" i="6"/>
  <c r="AJ167" i="6"/>
  <c r="AK167" i="6"/>
  <c r="AL167" i="6"/>
  <c r="AY167" i="6"/>
  <c r="AZ167" i="6"/>
  <c r="BC167" i="6"/>
  <c r="BD167" i="6"/>
  <c r="BE167" i="6"/>
  <c r="BF167" i="6"/>
  <c r="BG167" i="6"/>
  <c r="BH167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BI166" i="6"/>
  <c r="BJ166" i="6"/>
  <c r="BK166" i="6"/>
  <c r="BL166" i="6"/>
  <c r="BM166" i="6"/>
  <c r="BN166" i="6"/>
  <c r="BO166" i="6"/>
  <c r="BP166" i="6"/>
  <c r="BQ166" i="6"/>
  <c r="BR166" i="6"/>
  <c r="BS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AY166" i="6"/>
  <c r="AZ166" i="6"/>
  <c r="BC166" i="6"/>
  <c r="BD166" i="6"/>
  <c r="BE166" i="6"/>
  <c r="BF166" i="6"/>
  <c r="BG166" i="6"/>
  <c r="BH166" i="6"/>
  <c r="Q165" i="6"/>
  <c r="R165" i="6"/>
  <c r="S165" i="6"/>
  <c r="T165" i="6"/>
  <c r="U165" i="6"/>
  <c r="V165" i="6"/>
  <c r="W165" i="6"/>
  <c r="X165" i="6"/>
  <c r="Y165" i="6"/>
  <c r="Z165" i="6"/>
  <c r="AA165" i="6"/>
  <c r="AM165" i="6"/>
  <c r="AN165" i="6"/>
  <c r="AO165" i="6"/>
  <c r="AP165" i="6"/>
  <c r="AQ165" i="6"/>
  <c r="AR165" i="6"/>
  <c r="AS165" i="6"/>
  <c r="AT165" i="6"/>
  <c r="AU165" i="6"/>
  <c r="AV165" i="6"/>
  <c r="AW165" i="6"/>
  <c r="BI165" i="6"/>
  <c r="BJ165" i="6"/>
  <c r="BK165" i="6"/>
  <c r="BL165" i="6"/>
  <c r="BM165" i="6"/>
  <c r="BN165" i="6"/>
  <c r="BO165" i="6"/>
  <c r="BP165" i="6"/>
  <c r="BQ165" i="6"/>
  <c r="BR165" i="6"/>
  <c r="BS165" i="6"/>
  <c r="G165" i="6"/>
  <c r="H165" i="6"/>
  <c r="K165" i="6"/>
  <c r="L165" i="6"/>
  <c r="M165" i="6"/>
  <c r="N165" i="6"/>
  <c r="O165" i="6"/>
  <c r="P165" i="6"/>
  <c r="AC165" i="6"/>
  <c r="AD165" i="6"/>
  <c r="AG165" i="6"/>
  <c r="AH165" i="6"/>
  <c r="AI165" i="6"/>
  <c r="AJ165" i="6"/>
  <c r="AK165" i="6"/>
  <c r="AL165" i="6"/>
  <c r="AY165" i="6"/>
  <c r="AZ165" i="6"/>
  <c r="BC165" i="6"/>
  <c r="BD165" i="6"/>
  <c r="BE165" i="6"/>
  <c r="BF165" i="6"/>
  <c r="BG165" i="6"/>
  <c r="BH165" i="6"/>
  <c r="Q164" i="6"/>
  <c r="R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BI164" i="6"/>
  <c r="BJ164" i="6"/>
  <c r="BK164" i="6"/>
  <c r="BL164" i="6"/>
  <c r="BM164" i="6"/>
  <c r="BN164" i="6"/>
  <c r="BO164" i="6"/>
  <c r="BP164" i="6"/>
  <c r="BQ164" i="6"/>
  <c r="BR164" i="6"/>
  <c r="BS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J164" i="6"/>
  <c r="AK164" i="6"/>
  <c r="AL164" i="6"/>
  <c r="AY164" i="6"/>
  <c r="AZ164" i="6"/>
  <c r="BC164" i="6"/>
  <c r="BD164" i="6"/>
  <c r="BE164" i="6"/>
  <c r="BF164" i="6"/>
  <c r="BG164" i="6"/>
  <c r="BH164" i="6"/>
  <c r="Q163" i="6"/>
  <c r="R163" i="6"/>
  <c r="S163" i="6"/>
  <c r="T163" i="6"/>
  <c r="U163" i="6"/>
  <c r="V163" i="6"/>
  <c r="W163" i="6"/>
  <c r="X163" i="6"/>
  <c r="Y163" i="6"/>
  <c r="Z163" i="6"/>
  <c r="AA163" i="6"/>
  <c r="AM163" i="6"/>
  <c r="AN163" i="6"/>
  <c r="AO163" i="6"/>
  <c r="AP163" i="6"/>
  <c r="AQ163" i="6"/>
  <c r="AR163" i="6"/>
  <c r="AS163" i="6"/>
  <c r="AT163" i="6"/>
  <c r="AU163" i="6"/>
  <c r="AV163" i="6"/>
  <c r="AW163" i="6"/>
  <c r="BI163" i="6"/>
  <c r="BJ163" i="6"/>
  <c r="BK163" i="6"/>
  <c r="BL163" i="6"/>
  <c r="BM163" i="6"/>
  <c r="BN163" i="6"/>
  <c r="BO163" i="6"/>
  <c r="BP163" i="6"/>
  <c r="BQ163" i="6"/>
  <c r="BR163" i="6"/>
  <c r="BS163" i="6"/>
  <c r="G163" i="6"/>
  <c r="H163" i="6"/>
  <c r="K163" i="6"/>
  <c r="L163" i="6"/>
  <c r="M163" i="6"/>
  <c r="N163" i="6"/>
  <c r="O163" i="6"/>
  <c r="P163" i="6"/>
  <c r="AC163" i="6"/>
  <c r="AD163" i="6"/>
  <c r="AG163" i="6"/>
  <c r="AH163" i="6"/>
  <c r="AI163" i="6"/>
  <c r="AJ163" i="6"/>
  <c r="AK163" i="6"/>
  <c r="AL163" i="6"/>
  <c r="AY163" i="6"/>
  <c r="AZ163" i="6"/>
  <c r="BC163" i="6"/>
  <c r="BD163" i="6"/>
  <c r="BE163" i="6"/>
  <c r="BF163" i="6"/>
  <c r="BG163" i="6"/>
  <c r="BH163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BI162" i="6"/>
  <c r="BJ162" i="6"/>
  <c r="BK162" i="6"/>
  <c r="BL162" i="6"/>
  <c r="BM162" i="6"/>
  <c r="BN162" i="6"/>
  <c r="BO162" i="6"/>
  <c r="BP162" i="6"/>
  <c r="BQ162" i="6"/>
  <c r="BR162" i="6"/>
  <c r="BS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Y162" i="6"/>
  <c r="AZ162" i="6"/>
  <c r="BC162" i="6"/>
  <c r="BD162" i="6"/>
  <c r="BE162" i="6"/>
  <c r="BF162" i="6"/>
  <c r="BG162" i="6"/>
  <c r="BH162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BI161" i="6"/>
  <c r="BJ161" i="6"/>
  <c r="BK161" i="6"/>
  <c r="BL161" i="6"/>
  <c r="BM161" i="6"/>
  <c r="BN161" i="6"/>
  <c r="BO161" i="6"/>
  <c r="BP161" i="6"/>
  <c r="BQ161" i="6"/>
  <c r="BR161" i="6"/>
  <c r="BS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AY161" i="6"/>
  <c r="AZ161" i="6"/>
  <c r="BC161" i="6"/>
  <c r="BD161" i="6"/>
  <c r="BE161" i="6"/>
  <c r="BF161" i="6"/>
  <c r="BG161" i="6"/>
  <c r="BH161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BI160" i="6"/>
  <c r="BJ160" i="6"/>
  <c r="BK160" i="6"/>
  <c r="BL160" i="6"/>
  <c r="BM160" i="6"/>
  <c r="BN160" i="6"/>
  <c r="BO160" i="6"/>
  <c r="BP160" i="6"/>
  <c r="BQ160" i="6"/>
  <c r="BR160" i="6"/>
  <c r="BS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Y160" i="6"/>
  <c r="AZ160" i="6"/>
  <c r="BC160" i="6"/>
  <c r="BD160" i="6"/>
  <c r="BE160" i="6"/>
  <c r="BF160" i="6"/>
  <c r="BG160" i="6"/>
  <c r="BH160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BI159" i="6"/>
  <c r="BJ159" i="6"/>
  <c r="BK159" i="6"/>
  <c r="BL159" i="6"/>
  <c r="BM159" i="6"/>
  <c r="BN159" i="6"/>
  <c r="BO159" i="6"/>
  <c r="BP159" i="6"/>
  <c r="BQ159" i="6"/>
  <c r="BR159" i="6"/>
  <c r="BS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AY159" i="6"/>
  <c r="AZ159" i="6"/>
  <c r="BC159" i="6"/>
  <c r="BD159" i="6"/>
  <c r="BE159" i="6"/>
  <c r="BF159" i="6"/>
  <c r="BG159" i="6"/>
  <c r="BH159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AS158" i="6"/>
  <c r="AT158" i="6"/>
  <c r="AU158" i="6"/>
  <c r="AV158" i="6"/>
  <c r="AW158" i="6"/>
  <c r="BI158" i="6"/>
  <c r="BJ158" i="6"/>
  <c r="BK158" i="6"/>
  <c r="BL158" i="6"/>
  <c r="BM158" i="6"/>
  <c r="BN158" i="6"/>
  <c r="BO158" i="6"/>
  <c r="BP158" i="6"/>
  <c r="BQ158" i="6"/>
  <c r="BR158" i="6"/>
  <c r="BS158" i="6"/>
  <c r="G158" i="6"/>
  <c r="H158" i="6"/>
  <c r="K158" i="6"/>
  <c r="L158" i="6"/>
  <c r="M158" i="6"/>
  <c r="N158" i="6"/>
  <c r="O158" i="6"/>
  <c r="P158" i="6"/>
  <c r="AC158" i="6"/>
  <c r="AD158" i="6"/>
  <c r="AG158" i="6"/>
  <c r="AH158" i="6"/>
  <c r="AI158" i="6"/>
  <c r="AJ158" i="6"/>
  <c r="AK158" i="6"/>
  <c r="AL158" i="6"/>
  <c r="AY158" i="6"/>
  <c r="AZ158" i="6"/>
  <c r="BC158" i="6"/>
  <c r="BD158" i="6"/>
  <c r="BE158" i="6"/>
  <c r="BF158" i="6"/>
  <c r="BG158" i="6"/>
  <c r="BH158" i="6"/>
  <c r="Q157" i="6"/>
  <c r="R157" i="6"/>
  <c r="S157" i="6"/>
  <c r="T157" i="6"/>
  <c r="U157" i="6"/>
  <c r="V157" i="6"/>
  <c r="W157" i="6"/>
  <c r="X157" i="6"/>
  <c r="Y157" i="6"/>
  <c r="Z157" i="6"/>
  <c r="AA157" i="6"/>
  <c r="AM157" i="6"/>
  <c r="AN157" i="6"/>
  <c r="AO157" i="6"/>
  <c r="AP157" i="6"/>
  <c r="AQ157" i="6"/>
  <c r="AR157" i="6"/>
  <c r="AS157" i="6"/>
  <c r="AT157" i="6"/>
  <c r="AU157" i="6"/>
  <c r="AV157" i="6"/>
  <c r="AW157" i="6"/>
  <c r="BI157" i="6"/>
  <c r="BJ157" i="6"/>
  <c r="BK157" i="6"/>
  <c r="BL157" i="6"/>
  <c r="BM157" i="6"/>
  <c r="BN157" i="6"/>
  <c r="BO157" i="6"/>
  <c r="BP157" i="6"/>
  <c r="BQ157" i="6"/>
  <c r="BR157" i="6"/>
  <c r="BS157" i="6"/>
  <c r="G157" i="6"/>
  <c r="H157" i="6"/>
  <c r="K157" i="6"/>
  <c r="L157" i="6"/>
  <c r="M157" i="6"/>
  <c r="N157" i="6"/>
  <c r="O157" i="6"/>
  <c r="P157" i="6"/>
  <c r="AC157" i="6"/>
  <c r="AD157" i="6"/>
  <c r="AG157" i="6"/>
  <c r="AH157" i="6"/>
  <c r="AI157" i="6"/>
  <c r="AJ157" i="6"/>
  <c r="AK157" i="6"/>
  <c r="AL157" i="6"/>
  <c r="AY157" i="6"/>
  <c r="AZ157" i="6"/>
  <c r="BC157" i="6"/>
  <c r="BD157" i="6"/>
  <c r="BE157" i="6"/>
  <c r="BF157" i="6"/>
  <c r="BG157" i="6"/>
  <c r="BH157" i="6"/>
  <c r="Q156" i="6"/>
  <c r="R156" i="6"/>
  <c r="S156" i="6"/>
  <c r="T156" i="6"/>
  <c r="U156" i="6"/>
  <c r="V156" i="6"/>
  <c r="W156" i="6"/>
  <c r="X156" i="6"/>
  <c r="Y156" i="6"/>
  <c r="Z156" i="6"/>
  <c r="AA156" i="6"/>
  <c r="AM156" i="6"/>
  <c r="AN156" i="6"/>
  <c r="AO156" i="6"/>
  <c r="AP156" i="6"/>
  <c r="AQ156" i="6"/>
  <c r="AR156" i="6"/>
  <c r="AS156" i="6"/>
  <c r="AT156" i="6"/>
  <c r="AU156" i="6"/>
  <c r="AV156" i="6"/>
  <c r="AW156" i="6"/>
  <c r="BI156" i="6"/>
  <c r="BJ156" i="6"/>
  <c r="BK156" i="6"/>
  <c r="BL156" i="6"/>
  <c r="BM156" i="6"/>
  <c r="BN156" i="6"/>
  <c r="BO156" i="6"/>
  <c r="BP156" i="6"/>
  <c r="BQ156" i="6"/>
  <c r="BR156" i="6"/>
  <c r="BS156" i="6"/>
  <c r="G156" i="6"/>
  <c r="H156" i="6"/>
  <c r="K156" i="6"/>
  <c r="L156" i="6"/>
  <c r="M156" i="6"/>
  <c r="N156" i="6"/>
  <c r="O156" i="6"/>
  <c r="P156" i="6"/>
  <c r="AC156" i="6"/>
  <c r="AD156" i="6"/>
  <c r="AG156" i="6"/>
  <c r="AH156" i="6"/>
  <c r="AI156" i="6"/>
  <c r="AJ156" i="6"/>
  <c r="AK156" i="6"/>
  <c r="AL156" i="6"/>
  <c r="AY156" i="6"/>
  <c r="AZ156" i="6"/>
  <c r="BC156" i="6"/>
  <c r="BD156" i="6"/>
  <c r="BE156" i="6"/>
  <c r="BF156" i="6"/>
  <c r="BG156" i="6"/>
  <c r="BH156" i="6"/>
  <c r="Q155" i="6"/>
  <c r="R155" i="6"/>
  <c r="S155" i="6"/>
  <c r="T155" i="6"/>
  <c r="U155" i="6"/>
  <c r="V155" i="6"/>
  <c r="W155" i="6"/>
  <c r="X155" i="6"/>
  <c r="Y155" i="6"/>
  <c r="Z155" i="6"/>
  <c r="AA155" i="6"/>
  <c r="AM155" i="6"/>
  <c r="AN155" i="6"/>
  <c r="AO155" i="6"/>
  <c r="AP155" i="6"/>
  <c r="AQ155" i="6"/>
  <c r="AR155" i="6"/>
  <c r="AS155" i="6"/>
  <c r="AT155" i="6"/>
  <c r="AU155" i="6"/>
  <c r="AV155" i="6"/>
  <c r="AW155" i="6"/>
  <c r="BI155" i="6"/>
  <c r="BJ155" i="6"/>
  <c r="BK155" i="6"/>
  <c r="BL155" i="6"/>
  <c r="BM155" i="6"/>
  <c r="BN155" i="6"/>
  <c r="BO155" i="6"/>
  <c r="BP155" i="6"/>
  <c r="BQ155" i="6"/>
  <c r="BR155" i="6"/>
  <c r="BS155" i="6"/>
  <c r="G155" i="6"/>
  <c r="H155" i="6"/>
  <c r="K155" i="6"/>
  <c r="L155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AY155" i="6"/>
  <c r="AZ155" i="6"/>
  <c r="BC155" i="6"/>
  <c r="BD155" i="6"/>
  <c r="BE155" i="6"/>
  <c r="BF155" i="6"/>
  <c r="BG155" i="6"/>
  <c r="BH15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BI154" i="6"/>
  <c r="BJ154" i="6"/>
  <c r="BK154" i="6"/>
  <c r="BL154" i="6"/>
  <c r="BM154" i="6"/>
  <c r="BN154" i="6"/>
  <c r="BO154" i="6"/>
  <c r="BP154" i="6"/>
  <c r="BQ154" i="6"/>
  <c r="BR154" i="6"/>
  <c r="BS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AY154" i="6"/>
  <c r="AZ154" i="6"/>
  <c r="BC154" i="6"/>
  <c r="BD154" i="6"/>
  <c r="BE154" i="6"/>
  <c r="BF154" i="6"/>
  <c r="BG154" i="6"/>
  <c r="BH154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BI153" i="6"/>
  <c r="BJ153" i="6"/>
  <c r="BK153" i="6"/>
  <c r="BL153" i="6"/>
  <c r="BM153" i="6"/>
  <c r="BN153" i="6"/>
  <c r="BO153" i="6"/>
  <c r="BP153" i="6"/>
  <c r="BQ153" i="6"/>
  <c r="BR153" i="6"/>
  <c r="BS153" i="6"/>
  <c r="G153" i="6"/>
  <c r="H153" i="6"/>
  <c r="K153" i="6"/>
  <c r="L153" i="6"/>
  <c r="M153" i="6"/>
  <c r="N153" i="6"/>
  <c r="O153" i="6"/>
  <c r="P153" i="6"/>
  <c r="AC153" i="6"/>
  <c r="AD153" i="6"/>
  <c r="AG153" i="6"/>
  <c r="AH153" i="6"/>
  <c r="AI153" i="6"/>
  <c r="AJ153" i="6"/>
  <c r="AK153" i="6"/>
  <c r="AL153" i="6"/>
  <c r="AY153" i="6"/>
  <c r="AZ153" i="6"/>
  <c r="BC153" i="6"/>
  <c r="BD153" i="6"/>
  <c r="BE153" i="6"/>
  <c r="BF153" i="6"/>
  <c r="BG153" i="6"/>
  <c r="BH153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BI152" i="6"/>
  <c r="BJ152" i="6"/>
  <c r="BK152" i="6"/>
  <c r="BL152" i="6"/>
  <c r="BM152" i="6"/>
  <c r="BN152" i="6"/>
  <c r="BO152" i="6"/>
  <c r="BP152" i="6"/>
  <c r="BQ152" i="6"/>
  <c r="BR152" i="6"/>
  <c r="BS152" i="6"/>
  <c r="G152" i="6"/>
  <c r="H152" i="6"/>
  <c r="K152" i="6"/>
  <c r="L152" i="6"/>
  <c r="M152" i="6"/>
  <c r="N152" i="6"/>
  <c r="O152" i="6"/>
  <c r="P152" i="6"/>
  <c r="AC152" i="6"/>
  <c r="AD152" i="6"/>
  <c r="AG152" i="6"/>
  <c r="AH152" i="6"/>
  <c r="AI152" i="6"/>
  <c r="AJ152" i="6"/>
  <c r="AK152" i="6"/>
  <c r="AL152" i="6"/>
  <c r="AY152" i="6"/>
  <c r="AZ152" i="6"/>
  <c r="BC152" i="6"/>
  <c r="BD152" i="6"/>
  <c r="BE152" i="6"/>
  <c r="BF152" i="6"/>
  <c r="BG152" i="6"/>
  <c r="BH152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BI151" i="6"/>
  <c r="BJ151" i="6"/>
  <c r="BK151" i="6"/>
  <c r="BL151" i="6"/>
  <c r="BM151" i="6"/>
  <c r="BN151" i="6"/>
  <c r="BO151" i="6"/>
  <c r="BP151" i="6"/>
  <c r="BQ151" i="6"/>
  <c r="BR151" i="6"/>
  <c r="BS151" i="6"/>
  <c r="G151" i="6"/>
  <c r="H151" i="6"/>
  <c r="K151" i="6"/>
  <c r="L151" i="6"/>
  <c r="M151" i="6"/>
  <c r="N151" i="6"/>
  <c r="O151" i="6"/>
  <c r="P151" i="6"/>
  <c r="AC151" i="6"/>
  <c r="AD151" i="6"/>
  <c r="AG151" i="6"/>
  <c r="AH151" i="6"/>
  <c r="AI151" i="6"/>
  <c r="AJ151" i="6"/>
  <c r="AK151" i="6"/>
  <c r="AL151" i="6"/>
  <c r="AY151" i="6"/>
  <c r="AZ151" i="6"/>
  <c r="BC151" i="6"/>
  <c r="BD151" i="6"/>
  <c r="BE151" i="6"/>
  <c r="BF151" i="6"/>
  <c r="BG151" i="6"/>
  <c r="BH151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BI150" i="6"/>
  <c r="BJ150" i="6"/>
  <c r="BK150" i="6"/>
  <c r="BL150" i="6"/>
  <c r="BM150" i="6"/>
  <c r="BN150" i="6"/>
  <c r="BO150" i="6"/>
  <c r="BP150" i="6"/>
  <c r="BQ150" i="6"/>
  <c r="BR150" i="6"/>
  <c r="BS150" i="6"/>
  <c r="G150" i="6"/>
  <c r="H150" i="6"/>
  <c r="K150" i="6"/>
  <c r="L150" i="6"/>
  <c r="M150" i="6"/>
  <c r="N150" i="6"/>
  <c r="O150" i="6"/>
  <c r="P150" i="6"/>
  <c r="AC150" i="6"/>
  <c r="AD150" i="6"/>
  <c r="AG150" i="6"/>
  <c r="AH150" i="6"/>
  <c r="AI150" i="6"/>
  <c r="AJ150" i="6"/>
  <c r="AK150" i="6"/>
  <c r="AL150" i="6"/>
  <c r="AY150" i="6"/>
  <c r="AZ150" i="6"/>
  <c r="BC150" i="6"/>
  <c r="BD150" i="6"/>
  <c r="BE150" i="6"/>
  <c r="BF150" i="6"/>
  <c r="BG150" i="6"/>
  <c r="BH150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BI149" i="6"/>
  <c r="BJ149" i="6"/>
  <c r="BK149" i="6"/>
  <c r="BL149" i="6"/>
  <c r="BM149" i="6"/>
  <c r="BN149" i="6"/>
  <c r="BO149" i="6"/>
  <c r="BP149" i="6"/>
  <c r="BQ149" i="6"/>
  <c r="BR149" i="6"/>
  <c r="BS149" i="6"/>
  <c r="G149" i="6"/>
  <c r="H149" i="6"/>
  <c r="K149" i="6"/>
  <c r="L149" i="6"/>
  <c r="M149" i="6"/>
  <c r="N149" i="6"/>
  <c r="O149" i="6"/>
  <c r="P149" i="6"/>
  <c r="AC149" i="6"/>
  <c r="AD149" i="6"/>
  <c r="AG149" i="6"/>
  <c r="AH149" i="6"/>
  <c r="AI149" i="6"/>
  <c r="AJ149" i="6"/>
  <c r="AK149" i="6"/>
  <c r="AL149" i="6"/>
  <c r="AY149" i="6"/>
  <c r="AZ149" i="6"/>
  <c r="BC149" i="6"/>
  <c r="BD149" i="6"/>
  <c r="BE149" i="6"/>
  <c r="BF149" i="6"/>
  <c r="BG149" i="6"/>
  <c r="BH149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BI148" i="6"/>
  <c r="BJ148" i="6"/>
  <c r="BK148" i="6"/>
  <c r="BL148" i="6"/>
  <c r="BM148" i="6"/>
  <c r="BN148" i="6"/>
  <c r="BO148" i="6"/>
  <c r="BP148" i="6"/>
  <c r="BQ148" i="6"/>
  <c r="BR148" i="6"/>
  <c r="BS148" i="6"/>
  <c r="G148" i="6"/>
  <c r="H148" i="6"/>
  <c r="K148" i="6"/>
  <c r="L148" i="6"/>
  <c r="M148" i="6"/>
  <c r="N148" i="6"/>
  <c r="O148" i="6"/>
  <c r="P148" i="6"/>
  <c r="AC148" i="6"/>
  <c r="AD148" i="6"/>
  <c r="AG148" i="6"/>
  <c r="AH148" i="6"/>
  <c r="AI148" i="6"/>
  <c r="AJ148" i="6"/>
  <c r="AK148" i="6"/>
  <c r="AL148" i="6"/>
  <c r="AY148" i="6"/>
  <c r="AZ148" i="6"/>
  <c r="BC148" i="6"/>
  <c r="BD148" i="6"/>
  <c r="BE148" i="6"/>
  <c r="BF148" i="6"/>
  <c r="BG148" i="6"/>
  <c r="BH148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BI147" i="6"/>
  <c r="BJ147" i="6"/>
  <c r="BK147" i="6"/>
  <c r="BL147" i="6"/>
  <c r="BM147" i="6"/>
  <c r="BN147" i="6"/>
  <c r="BO147" i="6"/>
  <c r="BP147" i="6"/>
  <c r="BQ147" i="6"/>
  <c r="BR147" i="6"/>
  <c r="BS147" i="6"/>
  <c r="G147" i="6"/>
  <c r="H147" i="6"/>
  <c r="K147" i="6"/>
  <c r="L147" i="6"/>
  <c r="M147" i="6"/>
  <c r="N147" i="6"/>
  <c r="O147" i="6"/>
  <c r="P147" i="6"/>
  <c r="AC147" i="6"/>
  <c r="AD147" i="6"/>
  <c r="AG147" i="6"/>
  <c r="AH147" i="6"/>
  <c r="AI147" i="6"/>
  <c r="AJ147" i="6"/>
  <c r="AK147" i="6"/>
  <c r="AL147" i="6"/>
  <c r="AY147" i="6"/>
  <c r="AZ147" i="6"/>
  <c r="BC147" i="6"/>
  <c r="BD147" i="6"/>
  <c r="BE147" i="6"/>
  <c r="BF147" i="6"/>
  <c r="BG147" i="6"/>
  <c r="BH147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BI62" i="6"/>
  <c r="BJ62" i="6"/>
  <c r="BK62" i="6"/>
  <c r="BL62" i="6"/>
  <c r="BM62" i="6"/>
  <c r="BN62" i="6"/>
  <c r="BO62" i="6"/>
  <c r="BP62" i="6"/>
  <c r="BQ62" i="6"/>
  <c r="BR62" i="6"/>
  <c r="BS62" i="6"/>
  <c r="G62" i="6"/>
  <c r="H62" i="6"/>
  <c r="K62" i="6"/>
  <c r="L62" i="6"/>
  <c r="M62" i="6"/>
  <c r="N62" i="6"/>
  <c r="O62" i="6"/>
  <c r="P62" i="6"/>
  <c r="AC62" i="6"/>
  <c r="AD62" i="6"/>
  <c r="AG62" i="6"/>
  <c r="AH62" i="6"/>
  <c r="AI62" i="6"/>
  <c r="AJ62" i="6"/>
  <c r="AK62" i="6"/>
  <c r="AL62" i="6"/>
  <c r="AY62" i="6"/>
  <c r="AZ62" i="6"/>
  <c r="BC62" i="6"/>
  <c r="BD62" i="6"/>
  <c r="BE62" i="6"/>
  <c r="BF62" i="6"/>
  <c r="BG62" i="6"/>
  <c r="BH62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BI145" i="6"/>
  <c r="BJ145" i="6"/>
  <c r="BK145" i="6"/>
  <c r="BL145" i="6"/>
  <c r="BM145" i="6"/>
  <c r="BN145" i="6"/>
  <c r="BO145" i="6"/>
  <c r="BP145" i="6"/>
  <c r="BQ145" i="6"/>
  <c r="BR145" i="6"/>
  <c r="BS145" i="6"/>
  <c r="G145" i="6"/>
  <c r="H145" i="6"/>
  <c r="K145" i="6"/>
  <c r="L145" i="6"/>
  <c r="M145" i="6"/>
  <c r="N145" i="6"/>
  <c r="O145" i="6"/>
  <c r="P145" i="6"/>
  <c r="AC145" i="6"/>
  <c r="AD145" i="6"/>
  <c r="AG145" i="6"/>
  <c r="AH145" i="6"/>
  <c r="AI145" i="6"/>
  <c r="AJ145" i="6"/>
  <c r="AK145" i="6"/>
  <c r="AL145" i="6"/>
  <c r="AY145" i="6"/>
  <c r="AZ145" i="6"/>
  <c r="BC145" i="6"/>
  <c r="BD145" i="6"/>
  <c r="BE145" i="6"/>
  <c r="BF145" i="6"/>
  <c r="BG145" i="6"/>
  <c r="BH145" i="6"/>
  <c r="Q144" i="6"/>
  <c r="R144" i="6"/>
  <c r="S144" i="6"/>
  <c r="T144" i="6"/>
  <c r="U144" i="6"/>
  <c r="V144" i="6"/>
  <c r="W144" i="6"/>
  <c r="X144" i="6"/>
  <c r="Y144" i="6"/>
  <c r="Z144" i="6"/>
  <c r="AA144" i="6"/>
  <c r="AM144" i="6"/>
  <c r="AN144" i="6"/>
  <c r="AO144" i="6"/>
  <c r="AP144" i="6"/>
  <c r="AQ144" i="6"/>
  <c r="AR144" i="6"/>
  <c r="AS144" i="6"/>
  <c r="AT144" i="6"/>
  <c r="AU144" i="6"/>
  <c r="AV144" i="6"/>
  <c r="AW144" i="6"/>
  <c r="BI144" i="6"/>
  <c r="BJ144" i="6"/>
  <c r="BK144" i="6"/>
  <c r="BL144" i="6"/>
  <c r="BM144" i="6"/>
  <c r="BN144" i="6"/>
  <c r="BO144" i="6"/>
  <c r="BP144" i="6"/>
  <c r="BQ144" i="6"/>
  <c r="BR144" i="6"/>
  <c r="BS144" i="6"/>
  <c r="G144" i="6"/>
  <c r="H144" i="6"/>
  <c r="K144" i="6"/>
  <c r="L144" i="6"/>
  <c r="M144" i="6"/>
  <c r="N144" i="6"/>
  <c r="O144" i="6"/>
  <c r="P144" i="6"/>
  <c r="AC144" i="6"/>
  <c r="AD144" i="6"/>
  <c r="AG144" i="6"/>
  <c r="AH144" i="6"/>
  <c r="AI144" i="6"/>
  <c r="AJ144" i="6"/>
  <c r="AK144" i="6"/>
  <c r="AL144" i="6"/>
  <c r="AY144" i="6"/>
  <c r="AZ144" i="6"/>
  <c r="BC144" i="6"/>
  <c r="BD144" i="6"/>
  <c r="BE144" i="6"/>
  <c r="BF144" i="6"/>
  <c r="BG144" i="6"/>
  <c r="BH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BI143" i="6"/>
  <c r="BJ143" i="6"/>
  <c r="BK143" i="6"/>
  <c r="BL143" i="6"/>
  <c r="BM143" i="6"/>
  <c r="BN143" i="6"/>
  <c r="BO143" i="6"/>
  <c r="BP143" i="6"/>
  <c r="BQ143" i="6"/>
  <c r="BR143" i="6"/>
  <c r="BS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AY143" i="6"/>
  <c r="AZ143" i="6"/>
  <c r="BC143" i="6"/>
  <c r="BD143" i="6"/>
  <c r="BE143" i="6"/>
  <c r="BF143" i="6"/>
  <c r="BG143" i="6"/>
  <c r="BH143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BI142" i="6"/>
  <c r="BJ142" i="6"/>
  <c r="BK142" i="6"/>
  <c r="BL142" i="6"/>
  <c r="BM142" i="6"/>
  <c r="BN142" i="6"/>
  <c r="BO142" i="6"/>
  <c r="BP142" i="6"/>
  <c r="BQ142" i="6"/>
  <c r="BR142" i="6"/>
  <c r="BS142" i="6"/>
  <c r="G142" i="6"/>
  <c r="H142" i="6"/>
  <c r="K142" i="6"/>
  <c r="L142" i="6"/>
  <c r="M142" i="6"/>
  <c r="N142" i="6"/>
  <c r="O142" i="6"/>
  <c r="P142" i="6"/>
  <c r="AC142" i="6"/>
  <c r="AD142" i="6"/>
  <c r="AG142" i="6"/>
  <c r="AH142" i="6"/>
  <c r="AI142" i="6"/>
  <c r="AJ142" i="6"/>
  <c r="AK142" i="6"/>
  <c r="AL142" i="6"/>
  <c r="AY142" i="6"/>
  <c r="AZ142" i="6"/>
  <c r="BC142" i="6"/>
  <c r="BD142" i="6"/>
  <c r="BE142" i="6"/>
  <c r="BF142" i="6"/>
  <c r="BG142" i="6"/>
  <c r="BH142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BI141" i="6"/>
  <c r="BJ141" i="6"/>
  <c r="BK141" i="6"/>
  <c r="BL141" i="6"/>
  <c r="BM141" i="6"/>
  <c r="BN141" i="6"/>
  <c r="BO141" i="6"/>
  <c r="BP141" i="6"/>
  <c r="BQ141" i="6"/>
  <c r="BR141" i="6"/>
  <c r="BS141" i="6"/>
  <c r="G141" i="6"/>
  <c r="H141" i="6"/>
  <c r="K141" i="6"/>
  <c r="L141" i="6"/>
  <c r="M141" i="6"/>
  <c r="N141" i="6"/>
  <c r="O141" i="6"/>
  <c r="P141" i="6"/>
  <c r="AC141" i="6"/>
  <c r="AD141" i="6"/>
  <c r="AG141" i="6"/>
  <c r="AH141" i="6"/>
  <c r="AI141" i="6"/>
  <c r="AJ141" i="6"/>
  <c r="AK141" i="6"/>
  <c r="AL141" i="6"/>
  <c r="AY141" i="6"/>
  <c r="AZ141" i="6"/>
  <c r="BC141" i="6"/>
  <c r="BD141" i="6"/>
  <c r="BE141" i="6"/>
  <c r="BF141" i="6"/>
  <c r="BG141" i="6"/>
  <c r="BH141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BI140" i="6"/>
  <c r="BJ140" i="6"/>
  <c r="BK140" i="6"/>
  <c r="BL140" i="6"/>
  <c r="BM140" i="6"/>
  <c r="BN140" i="6"/>
  <c r="BO140" i="6"/>
  <c r="BP140" i="6"/>
  <c r="BQ140" i="6"/>
  <c r="BR140" i="6"/>
  <c r="BS140" i="6"/>
  <c r="G140" i="6"/>
  <c r="H140" i="6"/>
  <c r="K140" i="6"/>
  <c r="L140" i="6"/>
  <c r="M140" i="6"/>
  <c r="N140" i="6"/>
  <c r="O140" i="6"/>
  <c r="P140" i="6"/>
  <c r="AC140" i="6"/>
  <c r="AD140" i="6"/>
  <c r="AG140" i="6"/>
  <c r="AH140" i="6"/>
  <c r="AI140" i="6"/>
  <c r="AJ140" i="6"/>
  <c r="AK140" i="6"/>
  <c r="AL140" i="6"/>
  <c r="AY140" i="6"/>
  <c r="AZ140" i="6"/>
  <c r="BC140" i="6"/>
  <c r="BD140" i="6"/>
  <c r="BE140" i="6"/>
  <c r="BF140" i="6"/>
  <c r="BG140" i="6"/>
  <c r="BH140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BI139" i="6"/>
  <c r="BJ139" i="6"/>
  <c r="BK139" i="6"/>
  <c r="BL139" i="6"/>
  <c r="BM139" i="6"/>
  <c r="BN139" i="6"/>
  <c r="BO139" i="6"/>
  <c r="BP139" i="6"/>
  <c r="BQ139" i="6"/>
  <c r="BR139" i="6"/>
  <c r="BS139" i="6"/>
  <c r="G139" i="6"/>
  <c r="H139" i="6"/>
  <c r="K139" i="6"/>
  <c r="L139" i="6"/>
  <c r="M139" i="6"/>
  <c r="N139" i="6"/>
  <c r="O139" i="6"/>
  <c r="P139" i="6"/>
  <c r="AC139" i="6"/>
  <c r="AD139" i="6"/>
  <c r="AG139" i="6"/>
  <c r="AH139" i="6"/>
  <c r="AI139" i="6"/>
  <c r="AJ139" i="6"/>
  <c r="AK139" i="6"/>
  <c r="AL139" i="6"/>
  <c r="AY139" i="6"/>
  <c r="AZ139" i="6"/>
  <c r="BC139" i="6"/>
  <c r="BD139" i="6"/>
  <c r="BE139" i="6"/>
  <c r="BF139" i="6"/>
  <c r="BG139" i="6"/>
  <c r="BH139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BI138" i="6"/>
  <c r="BJ138" i="6"/>
  <c r="BK138" i="6"/>
  <c r="BL138" i="6"/>
  <c r="BM138" i="6"/>
  <c r="BN138" i="6"/>
  <c r="BO138" i="6"/>
  <c r="BP138" i="6"/>
  <c r="BQ138" i="6"/>
  <c r="BR138" i="6"/>
  <c r="BS138" i="6"/>
  <c r="G138" i="6"/>
  <c r="H138" i="6"/>
  <c r="K138" i="6"/>
  <c r="L138" i="6"/>
  <c r="M138" i="6"/>
  <c r="N138" i="6"/>
  <c r="O138" i="6"/>
  <c r="P138" i="6"/>
  <c r="AC138" i="6"/>
  <c r="AD138" i="6"/>
  <c r="AG138" i="6"/>
  <c r="AH138" i="6"/>
  <c r="AI138" i="6"/>
  <c r="AJ138" i="6"/>
  <c r="AK138" i="6"/>
  <c r="AL138" i="6"/>
  <c r="AY138" i="6"/>
  <c r="AZ138" i="6"/>
  <c r="BC138" i="6"/>
  <c r="BD138" i="6"/>
  <c r="BE138" i="6"/>
  <c r="BF138" i="6"/>
  <c r="BG138" i="6"/>
  <c r="BH138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BI137" i="6"/>
  <c r="BJ137" i="6"/>
  <c r="BK137" i="6"/>
  <c r="BL137" i="6"/>
  <c r="BM137" i="6"/>
  <c r="BN137" i="6"/>
  <c r="BO137" i="6"/>
  <c r="BP137" i="6"/>
  <c r="BQ137" i="6"/>
  <c r="BR137" i="6"/>
  <c r="BS137" i="6"/>
  <c r="G137" i="6"/>
  <c r="H137" i="6"/>
  <c r="K137" i="6"/>
  <c r="L137" i="6"/>
  <c r="M137" i="6"/>
  <c r="N137" i="6"/>
  <c r="O137" i="6"/>
  <c r="P137" i="6"/>
  <c r="AC137" i="6"/>
  <c r="AD137" i="6"/>
  <c r="AG137" i="6"/>
  <c r="AH137" i="6"/>
  <c r="AI137" i="6"/>
  <c r="AJ137" i="6"/>
  <c r="AK137" i="6"/>
  <c r="AL137" i="6"/>
  <c r="AY137" i="6"/>
  <c r="AZ137" i="6"/>
  <c r="BC137" i="6"/>
  <c r="BD137" i="6"/>
  <c r="BE137" i="6"/>
  <c r="BF137" i="6"/>
  <c r="BG137" i="6"/>
  <c r="BH137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BI61" i="6"/>
  <c r="BJ61" i="6"/>
  <c r="BK61" i="6"/>
  <c r="BL61" i="6"/>
  <c r="BM61" i="6"/>
  <c r="BN61" i="6"/>
  <c r="BO61" i="6"/>
  <c r="BP61" i="6"/>
  <c r="BQ61" i="6"/>
  <c r="BR61" i="6"/>
  <c r="BS61" i="6"/>
  <c r="G61" i="6"/>
  <c r="H61" i="6"/>
  <c r="K61" i="6"/>
  <c r="L61" i="6"/>
  <c r="M61" i="6"/>
  <c r="N61" i="6"/>
  <c r="O61" i="6"/>
  <c r="P61" i="6"/>
  <c r="AC61" i="6"/>
  <c r="AD61" i="6"/>
  <c r="AG61" i="6"/>
  <c r="AH61" i="6"/>
  <c r="AI61" i="6"/>
  <c r="AJ61" i="6"/>
  <c r="AK61" i="6"/>
  <c r="AL61" i="6"/>
  <c r="AY61" i="6"/>
  <c r="AZ61" i="6"/>
  <c r="BC61" i="6"/>
  <c r="BD61" i="6"/>
  <c r="BE61" i="6"/>
  <c r="BF61" i="6"/>
  <c r="BG61" i="6"/>
  <c r="BH61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BI60" i="6"/>
  <c r="BJ60" i="6"/>
  <c r="BK60" i="6"/>
  <c r="BL60" i="6"/>
  <c r="BM60" i="6"/>
  <c r="BN60" i="6"/>
  <c r="BO60" i="6"/>
  <c r="BP60" i="6"/>
  <c r="BQ60" i="6"/>
  <c r="BR60" i="6"/>
  <c r="BS60" i="6"/>
  <c r="G60" i="6"/>
  <c r="H60" i="6"/>
  <c r="K60" i="6"/>
  <c r="L60" i="6"/>
  <c r="M60" i="6"/>
  <c r="N60" i="6"/>
  <c r="O60" i="6"/>
  <c r="P60" i="6"/>
  <c r="AC60" i="6"/>
  <c r="AD60" i="6"/>
  <c r="AG60" i="6"/>
  <c r="AH60" i="6"/>
  <c r="AI60" i="6"/>
  <c r="AJ60" i="6"/>
  <c r="AK60" i="6"/>
  <c r="AL60" i="6"/>
  <c r="AY60" i="6"/>
  <c r="AZ60" i="6"/>
  <c r="BC60" i="6"/>
  <c r="BD60" i="6"/>
  <c r="BE60" i="6"/>
  <c r="BF60" i="6"/>
  <c r="BG60" i="6"/>
  <c r="BH60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BI59" i="6"/>
  <c r="BJ59" i="6"/>
  <c r="BK59" i="6"/>
  <c r="BL59" i="6"/>
  <c r="BM59" i="6"/>
  <c r="BN59" i="6"/>
  <c r="BO59" i="6"/>
  <c r="BP59" i="6"/>
  <c r="BQ59" i="6"/>
  <c r="BR59" i="6"/>
  <c r="BS59" i="6"/>
  <c r="G59" i="6"/>
  <c r="H59" i="6"/>
  <c r="K59" i="6"/>
  <c r="L59" i="6"/>
  <c r="M59" i="6"/>
  <c r="N59" i="6"/>
  <c r="O59" i="6"/>
  <c r="P59" i="6"/>
  <c r="AC59" i="6"/>
  <c r="AD59" i="6"/>
  <c r="AG59" i="6"/>
  <c r="AH59" i="6"/>
  <c r="AI59" i="6"/>
  <c r="AJ59" i="6"/>
  <c r="AK59" i="6"/>
  <c r="AL59" i="6"/>
  <c r="AY59" i="6"/>
  <c r="AZ59" i="6"/>
  <c r="BC59" i="6"/>
  <c r="BD59" i="6"/>
  <c r="BE59" i="6"/>
  <c r="BF59" i="6"/>
  <c r="BG59" i="6"/>
  <c r="BH59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BI58" i="6"/>
  <c r="BJ58" i="6"/>
  <c r="BK58" i="6"/>
  <c r="BL58" i="6"/>
  <c r="BM58" i="6"/>
  <c r="BN58" i="6"/>
  <c r="BO58" i="6"/>
  <c r="BP58" i="6"/>
  <c r="BQ58" i="6"/>
  <c r="BR58" i="6"/>
  <c r="BS58" i="6"/>
  <c r="G58" i="6"/>
  <c r="H58" i="6"/>
  <c r="K58" i="6"/>
  <c r="L58" i="6"/>
  <c r="M58" i="6"/>
  <c r="N58" i="6"/>
  <c r="O58" i="6"/>
  <c r="P58" i="6"/>
  <c r="AC58" i="6"/>
  <c r="AD58" i="6"/>
  <c r="AG58" i="6"/>
  <c r="AH58" i="6"/>
  <c r="AI58" i="6"/>
  <c r="AJ58" i="6"/>
  <c r="AK58" i="6"/>
  <c r="AL58" i="6"/>
  <c r="AY58" i="6"/>
  <c r="AZ58" i="6"/>
  <c r="BC58" i="6"/>
  <c r="BD58" i="6"/>
  <c r="BE58" i="6"/>
  <c r="BF58" i="6"/>
  <c r="BG58" i="6"/>
  <c r="BH58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BI125" i="6"/>
  <c r="BJ125" i="6"/>
  <c r="BK125" i="6"/>
  <c r="BL125" i="6"/>
  <c r="BM125" i="6"/>
  <c r="BN125" i="6"/>
  <c r="BO125" i="6"/>
  <c r="BP125" i="6"/>
  <c r="BQ125" i="6"/>
  <c r="BR125" i="6"/>
  <c r="BS125" i="6"/>
  <c r="G125" i="6"/>
  <c r="H125" i="6"/>
  <c r="K125" i="6"/>
  <c r="L125" i="6"/>
  <c r="M125" i="6"/>
  <c r="N125" i="6"/>
  <c r="O125" i="6"/>
  <c r="P125" i="6"/>
  <c r="AC125" i="6"/>
  <c r="AD125" i="6"/>
  <c r="AG125" i="6"/>
  <c r="AH125" i="6"/>
  <c r="AI125" i="6"/>
  <c r="AJ125" i="6"/>
  <c r="AK125" i="6"/>
  <c r="AL125" i="6"/>
  <c r="AY125" i="6"/>
  <c r="AZ125" i="6"/>
  <c r="BC125" i="6"/>
  <c r="BD125" i="6"/>
  <c r="BE125" i="6"/>
  <c r="BF125" i="6"/>
  <c r="BG125" i="6"/>
  <c r="BH125" i="6"/>
  <c r="AL182" i="6"/>
  <c r="AE182" i="6" s="1"/>
  <c r="AJ182" i="6"/>
  <c r="AF182" i="6"/>
  <c r="AI182" i="6"/>
  <c r="AG182" i="6"/>
  <c r="AD182" i="6"/>
  <c r="AH182" i="6"/>
  <c r="AC182" i="6"/>
  <c r="AK182" i="6"/>
  <c r="V182" i="6"/>
  <c r="AO182" i="6"/>
  <c r="BM182" i="6"/>
  <c r="BS182" i="6"/>
  <c r="Q182" i="6"/>
  <c r="U182" i="6"/>
  <c r="Y182" i="6"/>
  <c r="AT182" i="6"/>
  <c r="T182" i="6"/>
  <c r="W182" i="6"/>
  <c r="AA182" i="6"/>
  <c r="AP182" i="6"/>
  <c r="AW182" i="6"/>
  <c r="BJ182" i="6"/>
  <c r="BL182" i="6"/>
  <c r="BN182" i="6"/>
  <c r="BQ182" i="6"/>
  <c r="AR182" i="6"/>
  <c r="BI182" i="6"/>
  <c r="BP182" i="6"/>
  <c r="R182" i="6"/>
  <c r="X182" i="6"/>
  <c r="AN182" i="6"/>
  <c r="AS182" i="6"/>
  <c r="AV182" i="6"/>
  <c r="BO182" i="6"/>
  <c r="S182" i="6"/>
  <c r="Z182" i="6"/>
  <c r="AM182" i="6"/>
  <c r="AQ182" i="6"/>
  <c r="AU182" i="6"/>
  <c r="BK182" i="6"/>
  <c r="BR182" i="6"/>
  <c r="P182" i="6"/>
  <c r="J182" i="6" s="1"/>
  <c r="K182" i="6"/>
  <c r="I182" i="6"/>
  <c r="N182" i="6"/>
  <c r="G182" i="6"/>
  <c r="L182" i="6"/>
  <c r="O182" i="6"/>
  <c r="H182" i="6"/>
  <c r="M182" i="6"/>
  <c r="BF182" i="6"/>
  <c r="BC182" i="6"/>
  <c r="BG182" i="6"/>
  <c r="AY182" i="6"/>
  <c r="BD182" i="6"/>
  <c r="BE182" i="6"/>
  <c r="AZ182" i="6"/>
  <c r="BH182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BI57" i="6"/>
  <c r="BJ57" i="6"/>
  <c r="BK57" i="6"/>
  <c r="BL57" i="6"/>
  <c r="BM57" i="6"/>
  <c r="BN57" i="6"/>
  <c r="BO57" i="6"/>
  <c r="BP57" i="6"/>
  <c r="BQ57" i="6"/>
  <c r="BR57" i="6"/>
  <c r="BS57" i="6"/>
  <c r="G57" i="6"/>
  <c r="H57" i="6"/>
  <c r="K57" i="6"/>
  <c r="L57" i="6"/>
  <c r="M57" i="6"/>
  <c r="N57" i="6"/>
  <c r="O57" i="6"/>
  <c r="P57" i="6"/>
  <c r="AC57" i="6"/>
  <c r="AD57" i="6"/>
  <c r="AG57" i="6"/>
  <c r="AH57" i="6"/>
  <c r="AI57" i="6"/>
  <c r="AJ57" i="6"/>
  <c r="AK57" i="6"/>
  <c r="AL57" i="6"/>
  <c r="AY57" i="6"/>
  <c r="AZ57" i="6"/>
  <c r="BC57" i="6"/>
  <c r="BD57" i="6"/>
  <c r="BE57" i="6"/>
  <c r="BF57" i="6"/>
  <c r="BG57" i="6"/>
  <c r="BH57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BI56" i="6"/>
  <c r="BJ56" i="6"/>
  <c r="BK56" i="6"/>
  <c r="BL56" i="6"/>
  <c r="BM56" i="6"/>
  <c r="BN56" i="6"/>
  <c r="BO56" i="6"/>
  <c r="BP56" i="6"/>
  <c r="BQ56" i="6"/>
  <c r="BR56" i="6"/>
  <c r="BS56" i="6"/>
  <c r="G56" i="6"/>
  <c r="H56" i="6"/>
  <c r="K56" i="6"/>
  <c r="L56" i="6"/>
  <c r="M56" i="6"/>
  <c r="N56" i="6"/>
  <c r="O56" i="6"/>
  <c r="P56" i="6"/>
  <c r="AC56" i="6"/>
  <c r="AD56" i="6"/>
  <c r="AG56" i="6"/>
  <c r="AH56" i="6"/>
  <c r="AI56" i="6"/>
  <c r="AJ56" i="6"/>
  <c r="AK56" i="6"/>
  <c r="AL56" i="6"/>
  <c r="AY56" i="6"/>
  <c r="AZ56" i="6"/>
  <c r="BC56" i="6"/>
  <c r="BD56" i="6"/>
  <c r="BE56" i="6"/>
  <c r="BF56" i="6"/>
  <c r="BG56" i="6"/>
  <c r="BH56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BI55" i="6"/>
  <c r="BJ55" i="6"/>
  <c r="BK55" i="6"/>
  <c r="BL55" i="6"/>
  <c r="BM55" i="6"/>
  <c r="BN55" i="6"/>
  <c r="BO55" i="6"/>
  <c r="BP55" i="6"/>
  <c r="BQ55" i="6"/>
  <c r="BR55" i="6"/>
  <c r="BS55" i="6"/>
  <c r="G55" i="6"/>
  <c r="H55" i="6"/>
  <c r="K55" i="6"/>
  <c r="L55" i="6"/>
  <c r="M55" i="6"/>
  <c r="N55" i="6"/>
  <c r="O55" i="6"/>
  <c r="P55" i="6"/>
  <c r="AC55" i="6"/>
  <c r="AD55" i="6"/>
  <c r="AG55" i="6"/>
  <c r="AH55" i="6"/>
  <c r="AI55" i="6"/>
  <c r="AJ55" i="6"/>
  <c r="AK55" i="6"/>
  <c r="AL55" i="6"/>
  <c r="AY55" i="6"/>
  <c r="AZ55" i="6"/>
  <c r="BC55" i="6"/>
  <c r="BD55" i="6"/>
  <c r="BE55" i="6"/>
  <c r="BF55" i="6"/>
  <c r="BG55" i="6"/>
  <c r="BH55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BI54" i="6"/>
  <c r="BJ54" i="6"/>
  <c r="BK54" i="6"/>
  <c r="BL54" i="6"/>
  <c r="BM54" i="6"/>
  <c r="BN54" i="6"/>
  <c r="BO54" i="6"/>
  <c r="BP54" i="6"/>
  <c r="BQ54" i="6"/>
  <c r="BR54" i="6"/>
  <c r="BS54" i="6"/>
  <c r="G54" i="6"/>
  <c r="H54" i="6"/>
  <c r="K54" i="6"/>
  <c r="L54" i="6"/>
  <c r="M54" i="6"/>
  <c r="N54" i="6"/>
  <c r="O54" i="6"/>
  <c r="P54" i="6"/>
  <c r="AC54" i="6"/>
  <c r="AD54" i="6"/>
  <c r="AG54" i="6"/>
  <c r="AH54" i="6"/>
  <c r="AI54" i="6"/>
  <c r="AJ54" i="6"/>
  <c r="AK54" i="6"/>
  <c r="AL54" i="6"/>
  <c r="AY54" i="6"/>
  <c r="AZ54" i="6"/>
  <c r="BC54" i="6"/>
  <c r="BD54" i="6"/>
  <c r="BE54" i="6"/>
  <c r="BF54" i="6"/>
  <c r="BG54" i="6"/>
  <c r="BH54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BI53" i="6"/>
  <c r="BJ53" i="6"/>
  <c r="BK53" i="6"/>
  <c r="BL53" i="6"/>
  <c r="BM53" i="6"/>
  <c r="BN53" i="6"/>
  <c r="BO53" i="6"/>
  <c r="BP53" i="6"/>
  <c r="BQ53" i="6"/>
  <c r="BR53" i="6"/>
  <c r="BS53" i="6"/>
  <c r="G53" i="6"/>
  <c r="H53" i="6"/>
  <c r="K53" i="6"/>
  <c r="L53" i="6"/>
  <c r="M53" i="6"/>
  <c r="N53" i="6"/>
  <c r="O53" i="6"/>
  <c r="P53" i="6"/>
  <c r="AC53" i="6"/>
  <c r="AD53" i="6"/>
  <c r="AG53" i="6"/>
  <c r="AH53" i="6"/>
  <c r="AI53" i="6"/>
  <c r="AJ53" i="6"/>
  <c r="AK53" i="6"/>
  <c r="AL53" i="6"/>
  <c r="AY53" i="6"/>
  <c r="AZ53" i="6"/>
  <c r="BC53" i="6"/>
  <c r="BD53" i="6"/>
  <c r="BE53" i="6"/>
  <c r="BF53" i="6"/>
  <c r="BG53" i="6"/>
  <c r="BH53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BI42" i="6"/>
  <c r="BJ42" i="6"/>
  <c r="BK42" i="6"/>
  <c r="BL42" i="6"/>
  <c r="BM42" i="6"/>
  <c r="BN42" i="6"/>
  <c r="BO42" i="6"/>
  <c r="BP42" i="6"/>
  <c r="BQ42" i="6"/>
  <c r="BR42" i="6"/>
  <c r="BS42" i="6"/>
  <c r="G42" i="6"/>
  <c r="H42" i="6"/>
  <c r="K42" i="6"/>
  <c r="L42" i="6"/>
  <c r="M42" i="6"/>
  <c r="N42" i="6"/>
  <c r="O42" i="6"/>
  <c r="P42" i="6"/>
  <c r="AC42" i="6"/>
  <c r="AD42" i="6"/>
  <c r="AG42" i="6"/>
  <c r="AH42" i="6"/>
  <c r="AI42" i="6"/>
  <c r="AJ42" i="6"/>
  <c r="AK42" i="6"/>
  <c r="AL42" i="6"/>
  <c r="AY42" i="6"/>
  <c r="AZ42" i="6"/>
  <c r="BC42" i="6"/>
  <c r="BD42" i="6"/>
  <c r="BE42" i="6"/>
  <c r="BF42" i="6"/>
  <c r="BG42" i="6"/>
  <c r="BH42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BI3" i="6"/>
  <c r="BJ3" i="6"/>
  <c r="BK3" i="6"/>
  <c r="BL3" i="6"/>
  <c r="BM3" i="6"/>
  <c r="BN3" i="6"/>
  <c r="BO3" i="6"/>
  <c r="BP3" i="6"/>
  <c r="BQ3" i="6"/>
  <c r="BR3" i="6"/>
  <c r="BS3" i="6"/>
  <c r="G3" i="6"/>
  <c r="K3" i="6" s="1"/>
  <c r="H3" i="6"/>
  <c r="L3" i="6"/>
  <c r="M3" i="6"/>
  <c r="AC3" i="6"/>
  <c r="AD3" i="6"/>
  <c r="AG3" i="6"/>
  <c r="AH3" i="6"/>
  <c r="AI3" i="6"/>
  <c r="AY3" i="6"/>
  <c r="BC3" i="6" s="1"/>
  <c r="AZ3" i="6"/>
  <c r="BD3" i="6"/>
  <c r="BE3" i="6"/>
  <c r="BF3" i="6"/>
  <c r="BG3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BI136" i="6"/>
  <c r="BJ136" i="6"/>
  <c r="BK136" i="6"/>
  <c r="BL136" i="6"/>
  <c r="BM136" i="6"/>
  <c r="BN136" i="6"/>
  <c r="BO136" i="6"/>
  <c r="BP136" i="6"/>
  <c r="BQ136" i="6"/>
  <c r="BR136" i="6"/>
  <c r="BS136" i="6"/>
  <c r="G136" i="6"/>
  <c r="H136" i="6"/>
  <c r="K136" i="6"/>
  <c r="L136" i="6"/>
  <c r="M136" i="6"/>
  <c r="N136" i="6"/>
  <c r="O136" i="6"/>
  <c r="P136" i="6"/>
  <c r="AC136" i="6"/>
  <c r="AD136" i="6"/>
  <c r="AG136" i="6"/>
  <c r="AH136" i="6"/>
  <c r="AI136" i="6"/>
  <c r="AJ136" i="6"/>
  <c r="AK136" i="6"/>
  <c r="AL136" i="6"/>
  <c r="AY136" i="6"/>
  <c r="AZ136" i="6"/>
  <c r="BC136" i="6"/>
  <c r="BD136" i="6"/>
  <c r="BE136" i="6"/>
  <c r="BF136" i="6"/>
  <c r="BG136" i="6"/>
  <c r="BH136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BI135" i="6"/>
  <c r="BJ135" i="6"/>
  <c r="BK135" i="6"/>
  <c r="BL135" i="6"/>
  <c r="BM135" i="6"/>
  <c r="BN135" i="6"/>
  <c r="BO135" i="6"/>
  <c r="BP135" i="6"/>
  <c r="BQ135" i="6"/>
  <c r="BR135" i="6"/>
  <c r="BS135" i="6"/>
  <c r="G135" i="6"/>
  <c r="H135" i="6"/>
  <c r="K135" i="6"/>
  <c r="L135" i="6"/>
  <c r="M135" i="6"/>
  <c r="N135" i="6"/>
  <c r="O135" i="6"/>
  <c r="P135" i="6"/>
  <c r="AC135" i="6"/>
  <c r="AD135" i="6"/>
  <c r="AG135" i="6"/>
  <c r="AH135" i="6"/>
  <c r="AI135" i="6"/>
  <c r="AJ135" i="6"/>
  <c r="AK135" i="6"/>
  <c r="AL135" i="6"/>
  <c r="AY135" i="6"/>
  <c r="AZ135" i="6"/>
  <c r="BC135" i="6"/>
  <c r="BD135" i="6"/>
  <c r="BE135" i="6"/>
  <c r="BF135" i="6"/>
  <c r="BG135" i="6"/>
  <c r="BH135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BI134" i="6"/>
  <c r="BJ134" i="6"/>
  <c r="BK134" i="6"/>
  <c r="BL134" i="6"/>
  <c r="BM134" i="6"/>
  <c r="BN134" i="6"/>
  <c r="BO134" i="6"/>
  <c r="BP134" i="6"/>
  <c r="BQ134" i="6"/>
  <c r="BR134" i="6"/>
  <c r="BS134" i="6"/>
  <c r="G134" i="6"/>
  <c r="H134" i="6"/>
  <c r="K134" i="6"/>
  <c r="L134" i="6"/>
  <c r="M134" i="6"/>
  <c r="N134" i="6"/>
  <c r="O134" i="6"/>
  <c r="P134" i="6"/>
  <c r="AC134" i="6"/>
  <c r="AD134" i="6"/>
  <c r="AG134" i="6"/>
  <c r="AH134" i="6"/>
  <c r="AI134" i="6"/>
  <c r="AJ134" i="6"/>
  <c r="AK134" i="6"/>
  <c r="AL134" i="6"/>
  <c r="AY134" i="6"/>
  <c r="AZ134" i="6"/>
  <c r="BC134" i="6"/>
  <c r="BD134" i="6"/>
  <c r="BE134" i="6"/>
  <c r="BF134" i="6"/>
  <c r="BG134" i="6"/>
  <c r="BH134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BI133" i="6"/>
  <c r="BJ133" i="6"/>
  <c r="BK133" i="6"/>
  <c r="BL133" i="6"/>
  <c r="BM133" i="6"/>
  <c r="BN133" i="6"/>
  <c r="BO133" i="6"/>
  <c r="BP133" i="6"/>
  <c r="BQ133" i="6"/>
  <c r="BR133" i="6"/>
  <c r="BS133" i="6"/>
  <c r="G133" i="6"/>
  <c r="H133" i="6"/>
  <c r="K133" i="6"/>
  <c r="L133" i="6"/>
  <c r="M133" i="6"/>
  <c r="N133" i="6"/>
  <c r="O133" i="6"/>
  <c r="P133" i="6"/>
  <c r="AC133" i="6"/>
  <c r="AD133" i="6"/>
  <c r="AG133" i="6"/>
  <c r="AH133" i="6"/>
  <c r="AI133" i="6"/>
  <c r="AJ133" i="6"/>
  <c r="AK133" i="6"/>
  <c r="AL133" i="6"/>
  <c r="AY133" i="6"/>
  <c r="AZ133" i="6"/>
  <c r="BC133" i="6"/>
  <c r="BD133" i="6"/>
  <c r="BE133" i="6"/>
  <c r="BF133" i="6"/>
  <c r="BG133" i="6"/>
  <c r="BH133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BI132" i="6"/>
  <c r="BJ132" i="6"/>
  <c r="BK132" i="6"/>
  <c r="BL132" i="6"/>
  <c r="BM132" i="6"/>
  <c r="BN132" i="6"/>
  <c r="BO132" i="6"/>
  <c r="BP132" i="6"/>
  <c r="BQ132" i="6"/>
  <c r="BR132" i="6"/>
  <c r="BS132" i="6"/>
  <c r="G132" i="6"/>
  <c r="H132" i="6"/>
  <c r="K132" i="6"/>
  <c r="L132" i="6"/>
  <c r="M132" i="6"/>
  <c r="N132" i="6"/>
  <c r="O132" i="6"/>
  <c r="P132" i="6"/>
  <c r="AC132" i="6"/>
  <c r="AD132" i="6"/>
  <c r="AG132" i="6"/>
  <c r="AH132" i="6"/>
  <c r="AI132" i="6"/>
  <c r="AJ132" i="6"/>
  <c r="AK132" i="6"/>
  <c r="AL132" i="6"/>
  <c r="AY132" i="6"/>
  <c r="AZ132" i="6"/>
  <c r="BC132" i="6"/>
  <c r="BD132" i="6"/>
  <c r="BE132" i="6"/>
  <c r="BF132" i="6"/>
  <c r="BG132" i="6"/>
  <c r="BH132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BI131" i="6"/>
  <c r="BJ131" i="6"/>
  <c r="BK131" i="6"/>
  <c r="BL131" i="6"/>
  <c r="BM131" i="6"/>
  <c r="BN131" i="6"/>
  <c r="BO131" i="6"/>
  <c r="BP131" i="6"/>
  <c r="BQ131" i="6"/>
  <c r="BR131" i="6"/>
  <c r="BS131" i="6"/>
  <c r="G131" i="6"/>
  <c r="H131" i="6"/>
  <c r="K131" i="6"/>
  <c r="L131" i="6"/>
  <c r="M131" i="6"/>
  <c r="N131" i="6"/>
  <c r="O131" i="6"/>
  <c r="P131" i="6"/>
  <c r="AC131" i="6"/>
  <c r="AD131" i="6"/>
  <c r="AG131" i="6"/>
  <c r="AH131" i="6"/>
  <c r="AI131" i="6"/>
  <c r="AJ131" i="6"/>
  <c r="AK131" i="6"/>
  <c r="AL131" i="6"/>
  <c r="AY131" i="6"/>
  <c r="AZ131" i="6"/>
  <c r="BC131" i="6"/>
  <c r="BD131" i="6"/>
  <c r="BE131" i="6"/>
  <c r="BF131" i="6"/>
  <c r="BG131" i="6"/>
  <c r="BH131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BI130" i="6"/>
  <c r="BJ130" i="6"/>
  <c r="BK130" i="6"/>
  <c r="BL130" i="6"/>
  <c r="BM130" i="6"/>
  <c r="BN130" i="6"/>
  <c r="BO130" i="6"/>
  <c r="BP130" i="6"/>
  <c r="BQ130" i="6"/>
  <c r="BR130" i="6"/>
  <c r="BS130" i="6"/>
  <c r="G130" i="6"/>
  <c r="H130" i="6"/>
  <c r="K130" i="6"/>
  <c r="L130" i="6"/>
  <c r="M130" i="6"/>
  <c r="N130" i="6"/>
  <c r="O130" i="6"/>
  <c r="P130" i="6"/>
  <c r="AC130" i="6"/>
  <c r="AD130" i="6"/>
  <c r="AG130" i="6"/>
  <c r="AH130" i="6"/>
  <c r="AI130" i="6"/>
  <c r="AJ130" i="6"/>
  <c r="AK130" i="6"/>
  <c r="AL130" i="6"/>
  <c r="AY130" i="6"/>
  <c r="AZ130" i="6"/>
  <c r="BC130" i="6"/>
  <c r="BD130" i="6"/>
  <c r="BE130" i="6"/>
  <c r="BF130" i="6"/>
  <c r="BG130" i="6"/>
  <c r="BH130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BI129" i="6"/>
  <c r="BJ129" i="6"/>
  <c r="BK129" i="6"/>
  <c r="BL129" i="6"/>
  <c r="BM129" i="6"/>
  <c r="BN129" i="6"/>
  <c r="BO129" i="6"/>
  <c r="BP129" i="6"/>
  <c r="BQ129" i="6"/>
  <c r="BR129" i="6"/>
  <c r="BS129" i="6"/>
  <c r="G129" i="6"/>
  <c r="H129" i="6"/>
  <c r="K129" i="6"/>
  <c r="L129" i="6"/>
  <c r="M129" i="6"/>
  <c r="N129" i="6"/>
  <c r="O129" i="6"/>
  <c r="P129" i="6"/>
  <c r="AC129" i="6"/>
  <c r="AD129" i="6"/>
  <c r="AG129" i="6"/>
  <c r="AH129" i="6"/>
  <c r="AI129" i="6"/>
  <c r="AJ129" i="6"/>
  <c r="AK129" i="6"/>
  <c r="AL129" i="6"/>
  <c r="AY129" i="6"/>
  <c r="AZ129" i="6"/>
  <c r="BC129" i="6"/>
  <c r="BD129" i="6"/>
  <c r="BE129" i="6"/>
  <c r="BF129" i="6"/>
  <c r="BG129" i="6"/>
  <c r="BH129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BI128" i="6"/>
  <c r="BJ128" i="6"/>
  <c r="BK128" i="6"/>
  <c r="BL128" i="6"/>
  <c r="BM128" i="6"/>
  <c r="BN128" i="6"/>
  <c r="BO128" i="6"/>
  <c r="BP128" i="6"/>
  <c r="BQ128" i="6"/>
  <c r="BR128" i="6"/>
  <c r="BS128" i="6"/>
  <c r="G128" i="6"/>
  <c r="H128" i="6"/>
  <c r="K128" i="6"/>
  <c r="L128" i="6"/>
  <c r="M128" i="6"/>
  <c r="N128" i="6"/>
  <c r="O128" i="6"/>
  <c r="P128" i="6"/>
  <c r="AC128" i="6"/>
  <c r="AD128" i="6"/>
  <c r="AG128" i="6"/>
  <c r="AH128" i="6"/>
  <c r="AI128" i="6"/>
  <c r="AJ128" i="6"/>
  <c r="AK128" i="6"/>
  <c r="AL128" i="6"/>
  <c r="AY128" i="6"/>
  <c r="AZ128" i="6"/>
  <c r="BC128" i="6"/>
  <c r="BD128" i="6"/>
  <c r="BE128" i="6"/>
  <c r="BF128" i="6"/>
  <c r="BG128" i="6"/>
  <c r="BH128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BI127" i="6"/>
  <c r="BJ127" i="6"/>
  <c r="BK127" i="6"/>
  <c r="BL127" i="6"/>
  <c r="BM127" i="6"/>
  <c r="BN127" i="6"/>
  <c r="BO127" i="6"/>
  <c r="BP127" i="6"/>
  <c r="BQ127" i="6"/>
  <c r="BR127" i="6"/>
  <c r="BS127" i="6"/>
  <c r="G127" i="6"/>
  <c r="H127" i="6"/>
  <c r="K127" i="6"/>
  <c r="L127" i="6"/>
  <c r="M127" i="6"/>
  <c r="N127" i="6"/>
  <c r="O127" i="6"/>
  <c r="P127" i="6"/>
  <c r="AC127" i="6"/>
  <c r="AD127" i="6"/>
  <c r="AG127" i="6"/>
  <c r="AH127" i="6"/>
  <c r="AI127" i="6"/>
  <c r="AJ127" i="6"/>
  <c r="AK127" i="6"/>
  <c r="AL127" i="6"/>
  <c r="AY127" i="6"/>
  <c r="AZ127" i="6"/>
  <c r="BC127" i="6"/>
  <c r="BD127" i="6"/>
  <c r="BE127" i="6"/>
  <c r="BF127" i="6"/>
  <c r="BG127" i="6"/>
  <c r="BH127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BI126" i="6"/>
  <c r="BJ126" i="6"/>
  <c r="BK126" i="6"/>
  <c r="BL126" i="6"/>
  <c r="BM126" i="6"/>
  <c r="BN126" i="6"/>
  <c r="BO126" i="6"/>
  <c r="BP126" i="6"/>
  <c r="BQ126" i="6"/>
  <c r="BR126" i="6"/>
  <c r="BS126" i="6"/>
  <c r="G126" i="6"/>
  <c r="H126" i="6"/>
  <c r="K126" i="6"/>
  <c r="L126" i="6"/>
  <c r="M126" i="6"/>
  <c r="N126" i="6"/>
  <c r="O126" i="6"/>
  <c r="P126" i="6"/>
  <c r="AC126" i="6"/>
  <c r="AD126" i="6"/>
  <c r="AG126" i="6"/>
  <c r="AH126" i="6"/>
  <c r="AI126" i="6"/>
  <c r="AJ126" i="6"/>
  <c r="AK126" i="6"/>
  <c r="AL126" i="6"/>
  <c r="AY126" i="6"/>
  <c r="AZ126" i="6"/>
  <c r="BC126" i="6"/>
  <c r="BD126" i="6"/>
  <c r="BE126" i="6"/>
  <c r="BF126" i="6"/>
  <c r="BG126" i="6"/>
  <c r="BH12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BI146" i="6"/>
  <c r="BJ146" i="6"/>
  <c r="BK146" i="6"/>
  <c r="BL146" i="6"/>
  <c r="BM146" i="6"/>
  <c r="BN146" i="6"/>
  <c r="BO146" i="6"/>
  <c r="BP146" i="6"/>
  <c r="BQ146" i="6"/>
  <c r="BR146" i="6"/>
  <c r="BS146" i="6"/>
  <c r="G146" i="6"/>
  <c r="H146" i="6"/>
  <c r="K146" i="6"/>
  <c r="L146" i="6"/>
  <c r="M146" i="6"/>
  <c r="N146" i="6"/>
  <c r="O146" i="6"/>
  <c r="P146" i="6"/>
  <c r="AC146" i="6"/>
  <c r="AD146" i="6"/>
  <c r="AG146" i="6"/>
  <c r="AH146" i="6"/>
  <c r="AI146" i="6"/>
  <c r="AJ146" i="6"/>
  <c r="AK146" i="6"/>
  <c r="AL146" i="6"/>
  <c r="AY146" i="6"/>
  <c r="AZ146" i="6"/>
  <c r="BC146" i="6"/>
  <c r="BD146" i="6"/>
  <c r="BE146" i="6"/>
  <c r="BF146" i="6"/>
  <c r="BG146" i="6"/>
  <c r="BH146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BI124" i="6"/>
  <c r="BJ124" i="6"/>
  <c r="BK124" i="6"/>
  <c r="BL124" i="6"/>
  <c r="BM124" i="6"/>
  <c r="BN124" i="6"/>
  <c r="BO124" i="6"/>
  <c r="BP124" i="6"/>
  <c r="BQ124" i="6"/>
  <c r="BR124" i="6"/>
  <c r="BS124" i="6"/>
  <c r="G124" i="6"/>
  <c r="H124" i="6"/>
  <c r="K124" i="6"/>
  <c r="L124" i="6"/>
  <c r="M124" i="6"/>
  <c r="N124" i="6"/>
  <c r="O124" i="6"/>
  <c r="P124" i="6"/>
  <c r="AC124" i="6"/>
  <c r="AD124" i="6"/>
  <c r="AG124" i="6"/>
  <c r="AH124" i="6"/>
  <c r="AI124" i="6"/>
  <c r="AJ124" i="6"/>
  <c r="AK124" i="6"/>
  <c r="AL124" i="6"/>
  <c r="AY124" i="6"/>
  <c r="AZ124" i="6"/>
  <c r="BC124" i="6"/>
  <c r="BD124" i="6"/>
  <c r="BE124" i="6"/>
  <c r="BF124" i="6"/>
  <c r="BG124" i="6"/>
  <c r="BH124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BI123" i="6"/>
  <c r="BJ123" i="6"/>
  <c r="BK123" i="6"/>
  <c r="BL123" i="6"/>
  <c r="BM123" i="6"/>
  <c r="BN123" i="6"/>
  <c r="BO123" i="6"/>
  <c r="BP123" i="6"/>
  <c r="BQ123" i="6"/>
  <c r="BR123" i="6"/>
  <c r="BS123" i="6"/>
  <c r="G123" i="6"/>
  <c r="H123" i="6"/>
  <c r="K123" i="6"/>
  <c r="L123" i="6"/>
  <c r="M123" i="6"/>
  <c r="N123" i="6"/>
  <c r="O123" i="6"/>
  <c r="P123" i="6"/>
  <c r="AC123" i="6"/>
  <c r="AD123" i="6"/>
  <c r="AG123" i="6"/>
  <c r="AH123" i="6"/>
  <c r="AI123" i="6"/>
  <c r="AJ123" i="6"/>
  <c r="AK123" i="6"/>
  <c r="AL123" i="6"/>
  <c r="AY123" i="6"/>
  <c r="AZ123" i="6"/>
  <c r="BC123" i="6"/>
  <c r="BD123" i="6"/>
  <c r="BE123" i="6"/>
  <c r="BF123" i="6"/>
  <c r="BG123" i="6"/>
  <c r="BH123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BI122" i="6"/>
  <c r="BJ122" i="6"/>
  <c r="BK122" i="6"/>
  <c r="BL122" i="6"/>
  <c r="BM122" i="6"/>
  <c r="BN122" i="6"/>
  <c r="BO122" i="6"/>
  <c r="BP122" i="6"/>
  <c r="BQ122" i="6"/>
  <c r="BR122" i="6"/>
  <c r="BS122" i="6"/>
  <c r="G122" i="6"/>
  <c r="H122" i="6"/>
  <c r="K122" i="6"/>
  <c r="L122" i="6"/>
  <c r="M122" i="6"/>
  <c r="N122" i="6"/>
  <c r="O122" i="6"/>
  <c r="P122" i="6"/>
  <c r="AC122" i="6"/>
  <c r="AD122" i="6"/>
  <c r="AG122" i="6"/>
  <c r="AH122" i="6"/>
  <c r="AI122" i="6"/>
  <c r="AJ122" i="6"/>
  <c r="AK122" i="6"/>
  <c r="AL122" i="6"/>
  <c r="AY122" i="6"/>
  <c r="AZ122" i="6"/>
  <c r="BC122" i="6"/>
  <c r="BD122" i="6"/>
  <c r="BE122" i="6"/>
  <c r="BF122" i="6"/>
  <c r="BG122" i="6"/>
  <c r="BH122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BI121" i="6"/>
  <c r="BJ121" i="6"/>
  <c r="BK121" i="6"/>
  <c r="BL121" i="6"/>
  <c r="BM121" i="6"/>
  <c r="BN121" i="6"/>
  <c r="BO121" i="6"/>
  <c r="BP121" i="6"/>
  <c r="BQ121" i="6"/>
  <c r="BR121" i="6"/>
  <c r="BS121" i="6"/>
  <c r="G121" i="6"/>
  <c r="H121" i="6"/>
  <c r="K121" i="6"/>
  <c r="L121" i="6"/>
  <c r="M121" i="6"/>
  <c r="N121" i="6"/>
  <c r="O121" i="6"/>
  <c r="P121" i="6"/>
  <c r="AC121" i="6"/>
  <c r="AD121" i="6"/>
  <c r="AG121" i="6"/>
  <c r="AH121" i="6"/>
  <c r="AI121" i="6"/>
  <c r="AJ121" i="6"/>
  <c r="AK121" i="6"/>
  <c r="AL121" i="6"/>
  <c r="AY121" i="6"/>
  <c r="AZ121" i="6"/>
  <c r="BC121" i="6"/>
  <c r="BD121" i="6"/>
  <c r="BE121" i="6"/>
  <c r="BF121" i="6"/>
  <c r="BG121" i="6"/>
  <c r="BH121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BI120" i="6"/>
  <c r="BJ120" i="6"/>
  <c r="BK120" i="6"/>
  <c r="BL120" i="6"/>
  <c r="BM120" i="6"/>
  <c r="BN120" i="6"/>
  <c r="BO120" i="6"/>
  <c r="BP120" i="6"/>
  <c r="BQ120" i="6"/>
  <c r="BR120" i="6"/>
  <c r="BS120" i="6"/>
  <c r="G120" i="6"/>
  <c r="H120" i="6"/>
  <c r="K120" i="6"/>
  <c r="L120" i="6"/>
  <c r="M120" i="6"/>
  <c r="N120" i="6"/>
  <c r="O120" i="6"/>
  <c r="P120" i="6"/>
  <c r="AC120" i="6"/>
  <c r="AD120" i="6"/>
  <c r="AG120" i="6"/>
  <c r="AH120" i="6"/>
  <c r="AI120" i="6"/>
  <c r="AJ120" i="6"/>
  <c r="AK120" i="6"/>
  <c r="AL120" i="6"/>
  <c r="AY120" i="6"/>
  <c r="AZ120" i="6"/>
  <c r="BC120" i="6"/>
  <c r="BD120" i="6"/>
  <c r="BE120" i="6"/>
  <c r="BF120" i="6"/>
  <c r="BG120" i="6"/>
  <c r="BH120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BI119" i="6"/>
  <c r="BJ119" i="6"/>
  <c r="BK119" i="6"/>
  <c r="BL119" i="6"/>
  <c r="BM119" i="6"/>
  <c r="BN119" i="6"/>
  <c r="BO119" i="6"/>
  <c r="BP119" i="6"/>
  <c r="BQ119" i="6"/>
  <c r="BR119" i="6"/>
  <c r="BS119" i="6"/>
  <c r="G119" i="6"/>
  <c r="H119" i="6"/>
  <c r="K119" i="6"/>
  <c r="L119" i="6"/>
  <c r="M119" i="6"/>
  <c r="N119" i="6"/>
  <c r="O119" i="6"/>
  <c r="P119" i="6"/>
  <c r="AC119" i="6"/>
  <c r="AD119" i="6"/>
  <c r="AG119" i="6"/>
  <c r="AH119" i="6"/>
  <c r="AI119" i="6"/>
  <c r="AJ119" i="6"/>
  <c r="AK119" i="6"/>
  <c r="AL119" i="6"/>
  <c r="AY119" i="6"/>
  <c r="AZ119" i="6"/>
  <c r="BC119" i="6"/>
  <c r="BD119" i="6"/>
  <c r="BE119" i="6"/>
  <c r="BF119" i="6"/>
  <c r="BG119" i="6"/>
  <c r="BH119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BI118" i="6"/>
  <c r="BJ118" i="6"/>
  <c r="BK118" i="6"/>
  <c r="BL118" i="6"/>
  <c r="BM118" i="6"/>
  <c r="BN118" i="6"/>
  <c r="BO118" i="6"/>
  <c r="BP118" i="6"/>
  <c r="BQ118" i="6"/>
  <c r="BR118" i="6"/>
  <c r="BS118" i="6"/>
  <c r="G118" i="6"/>
  <c r="H118" i="6"/>
  <c r="K118" i="6"/>
  <c r="L118" i="6"/>
  <c r="M118" i="6"/>
  <c r="N118" i="6"/>
  <c r="O118" i="6"/>
  <c r="P118" i="6"/>
  <c r="AC118" i="6"/>
  <c r="AD118" i="6"/>
  <c r="AG118" i="6"/>
  <c r="AH118" i="6"/>
  <c r="AI118" i="6"/>
  <c r="AJ118" i="6"/>
  <c r="AK118" i="6"/>
  <c r="AL118" i="6"/>
  <c r="AY118" i="6"/>
  <c r="AZ118" i="6"/>
  <c r="BC118" i="6"/>
  <c r="BD118" i="6"/>
  <c r="BE118" i="6"/>
  <c r="BF118" i="6"/>
  <c r="BG118" i="6"/>
  <c r="BH118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BI117" i="6"/>
  <c r="BJ117" i="6"/>
  <c r="BK117" i="6"/>
  <c r="BL117" i="6"/>
  <c r="BM117" i="6"/>
  <c r="BN117" i="6"/>
  <c r="BO117" i="6"/>
  <c r="BP117" i="6"/>
  <c r="BQ117" i="6"/>
  <c r="BR117" i="6"/>
  <c r="BS117" i="6"/>
  <c r="G117" i="6"/>
  <c r="H117" i="6"/>
  <c r="K117" i="6"/>
  <c r="L117" i="6"/>
  <c r="M117" i="6"/>
  <c r="N117" i="6"/>
  <c r="O117" i="6"/>
  <c r="P117" i="6"/>
  <c r="AC117" i="6"/>
  <c r="AD117" i="6"/>
  <c r="AG117" i="6"/>
  <c r="AH117" i="6"/>
  <c r="AI117" i="6"/>
  <c r="AJ117" i="6"/>
  <c r="AK117" i="6"/>
  <c r="AL117" i="6"/>
  <c r="AY117" i="6"/>
  <c r="AZ117" i="6"/>
  <c r="BC117" i="6"/>
  <c r="BD117" i="6"/>
  <c r="BE117" i="6"/>
  <c r="BF117" i="6"/>
  <c r="BG117" i="6"/>
  <c r="BH117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BI116" i="6"/>
  <c r="BJ116" i="6"/>
  <c r="BK116" i="6"/>
  <c r="BL116" i="6"/>
  <c r="BM116" i="6"/>
  <c r="BN116" i="6"/>
  <c r="BO116" i="6"/>
  <c r="BP116" i="6"/>
  <c r="BQ116" i="6"/>
  <c r="BR116" i="6"/>
  <c r="BS116" i="6"/>
  <c r="G116" i="6"/>
  <c r="H116" i="6"/>
  <c r="K116" i="6"/>
  <c r="L116" i="6"/>
  <c r="M116" i="6"/>
  <c r="N116" i="6"/>
  <c r="O116" i="6"/>
  <c r="P116" i="6"/>
  <c r="AC116" i="6"/>
  <c r="AD116" i="6"/>
  <c r="AG116" i="6"/>
  <c r="AH116" i="6"/>
  <c r="AI116" i="6"/>
  <c r="AJ116" i="6"/>
  <c r="AK116" i="6"/>
  <c r="AL116" i="6"/>
  <c r="AY116" i="6"/>
  <c r="AZ116" i="6"/>
  <c r="BC116" i="6"/>
  <c r="BD116" i="6"/>
  <c r="BE116" i="6"/>
  <c r="BF116" i="6"/>
  <c r="BG116" i="6"/>
  <c r="BH116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BI115" i="6"/>
  <c r="BJ115" i="6"/>
  <c r="BK115" i="6"/>
  <c r="BL115" i="6"/>
  <c r="BM115" i="6"/>
  <c r="BN115" i="6"/>
  <c r="BO115" i="6"/>
  <c r="BP115" i="6"/>
  <c r="BQ115" i="6"/>
  <c r="BR115" i="6"/>
  <c r="BS115" i="6"/>
  <c r="G115" i="6"/>
  <c r="H115" i="6"/>
  <c r="K115" i="6"/>
  <c r="L115" i="6"/>
  <c r="M115" i="6"/>
  <c r="N115" i="6"/>
  <c r="O115" i="6"/>
  <c r="P115" i="6"/>
  <c r="AC115" i="6"/>
  <c r="AD115" i="6"/>
  <c r="AG115" i="6"/>
  <c r="AH115" i="6"/>
  <c r="AI115" i="6"/>
  <c r="AJ115" i="6"/>
  <c r="AK115" i="6"/>
  <c r="AL115" i="6"/>
  <c r="AY115" i="6"/>
  <c r="AZ115" i="6"/>
  <c r="BC115" i="6"/>
  <c r="BD115" i="6"/>
  <c r="BE115" i="6"/>
  <c r="BF115" i="6"/>
  <c r="BG115" i="6"/>
  <c r="BH115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BI52" i="6"/>
  <c r="BJ52" i="6"/>
  <c r="BK52" i="6"/>
  <c r="BL52" i="6"/>
  <c r="BM52" i="6"/>
  <c r="BN52" i="6"/>
  <c r="BO52" i="6"/>
  <c r="BP52" i="6"/>
  <c r="BQ52" i="6"/>
  <c r="BR52" i="6"/>
  <c r="BS52" i="6"/>
  <c r="G52" i="6"/>
  <c r="H52" i="6"/>
  <c r="K52" i="6"/>
  <c r="L52" i="6"/>
  <c r="M52" i="6"/>
  <c r="N52" i="6"/>
  <c r="O52" i="6"/>
  <c r="P52" i="6"/>
  <c r="AC52" i="6"/>
  <c r="AD52" i="6"/>
  <c r="AG52" i="6"/>
  <c r="AH52" i="6"/>
  <c r="AI52" i="6"/>
  <c r="AJ52" i="6"/>
  <c r="AK52" i="6"/>
  <c r="AL52" i="6"/>
  <c r="AY52" i="6"/>
  <c r="AZ52" i="6"/>
  <c r="BC52" i="6"/>
  <c r="BD52" i="6"/>
  <c r="BE52" i="6"/>
  <c r="BF52" i="6"/>
  <c r="BG52" i="6"/>
  <c r="BH52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BI51" i="6"/>
  <c r="BJ51" i="6"/>
  <c r="BK51" i="6"/>
  <c r="BL51" i="6"/>
  <c r="BM51" i="6"/>
  <c r="BN51" i="6"/>
  <c r="BO51" i="6"/>
  <c r="BP51" i="6"/>
  <c r="BQ51" i="6"/>
  <c r="BR51" i="6"/>
  <c r="BS51" i="6"/>
  <c r="G51" i="6"/>
  <c r="H51" i="6"/>
  <c r="K51" i="6"/>
  <c r="L51" i="6"/>
  <c r="M51" i="6"/>
  <c r="N51" i="6"/>
  <c r="O51" i="6"/>
  <c r="P51" i="6"/>
  <c r="AC51" i="6"/>
  <c r="AD51" i="6"/>
  <c r="AG51" i="6"/>
  <c r="AH51" i="6"/>
  <c r="AI51" i="6"/>
  <c r="AJ51" i="6"/>
  <c r="AK51" i="6"/>
  <c r="AL51" i="6"/>
  <c r="AY51" i="6"/>
  <c r="AZ51" i="6"/>
  <c r="BC51" i="6"/>
  <c r="BD51" i="6"/>
  <c r="BE51" i="6"/>
  <c r="BF51" i="6"/>
  <c r="BG51" i="6"/>
  <c r="BH51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BI50" i="6"/>
  <c r="BJ50" i="6"/>
  <c r="BK50" i="6"/>
  <c r="BL50" i="6"/>
  <c r="BM50" i="6"/>
  <c r="BN50" i="6"/>
  <c r="BO50" i="6"/>
  <c r="BP50" i="6"/>
  <c r="BQ50" i="6"/>
  <c r="BR50" i="6"/>
  <c r="BS50" i="6"/>
  <c r="G50" i="6"/>
  <c r="H50" i="6"/>
  <c r="K50" i="6"/>
  <c r="L50" i="6"/>
  <c r="M50" i="6"/>
  <c r="N50" i="6"/>
  <c r="O50" i="6"/>
  <c r="P50" i="6"/>
  <c r="AC50" i="6"/>
  <c r="AD50" i="6"/>
  <c r="AG50" i="6"/>
  <c r="AH50" i="6"/>
  <c r="AI50" i="6"/>
  <c r="AJ50" i="6"/>
  <c r="AK50" i="6"/>
  <c r="AL50" i="6"/>
  <c r="AY50" i="6"/>
  <c r="AZ50" i="6"/>
  <c r="BC50" i="6"/>
  <c r="BD50" i="6"/>
  <c r="BE50" i="6"/>
  <c r="BF50" i="6"/>
  <c r="BG50" i="6"/>
  <c r="BH50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BI49" i="6"/>
  <c r="BJ49" i="6"/>
  <c r="BK49" i="6"/>
  <c r="BL49" i="6"/>
  <c r="BM49" i="6"/>
  <c r="BN49" i="6"/>
  <c r="BO49" i="6"/>
  <c r="BP49" i="6"/>
  <c r="BQ49" i="6"/>
  <c r="BR49" i="6"/>
  <c r="BS49" i="6"/>
  <c r="G49" i="6"/>
  <c r="H49" i="6"/>
  <c r="K49" i="6"/>
  <c r="L49" i="6"/>
  <c r="M49" i="6"/>
  <c r="N49" i="6"/>
  <c r="O49" i="6"/>
  <c r="P49" i="6"/>
  <c r="AC49" i="6"/>
  <c r="AD49" i="6"/>
  <c r="AG49" i="6"/>
  <c r="AH49" i="6"/>
  <c r="AI49" i="6"/>
  <c r="AJ49" i="6"/>
  <c r="AK49" i="6"/>
  <c r="AL49" i="6"/>
  <c r="AY49" i="6"/>
  <c r="AZ49" i="6"/>
  <c r="BC49" i="6"/>
  <c r="BD49" i="6"/>
  <c r="BE49" i="6"/>
  <c r="BF49" i="6"/>
  <c r="BG49" i="6"/>
  <c r="BH49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BI48" i="6"/>
  <c r="BJ48" i="6"/>
  <c r="BK48" i="6"/>
  <c r="BL48" i="6"/>
  <c r="BM48" i="6"/>
  <c r="BN48" i="6"/>
  <c r="BO48" i="6"/>
  <c r="BP48" i="6"/>
  <c r="BQ48" i="6"/>
  <c r="BR48" i="6"/>
  <c r="BS48" i="6"/>
  <c r="G48" i="6"/>
  <c r="H48" i="6"/>
  <c r="K48" i="6"/>
  <c r="L48" i="6"/>
  <c r="M48" i="6"/>
  <c r="N48" i="6"/>
  <c r="O48" i="6"/>
  <c r="P48" i="6"/>
  <c r="AC48" i="6"/>
  <c r="AD48" i="6"/>
  <c r="AG48" i="6"/>
  <c r="AH48" i="6"/>
  <c r="AI48" i="6"/>
  <c r="AJ48" i="6"/>
  <c r="AK48" i="6"/>
  <c r="AL48" i="6"/>
  <c r="AY48" i="6"/>
  <c r="AZ48" i="6"/>
  <c r="BC48" i="6"/>
  <c r="BD48" i="6"/>
  <c r="BE48" i="6"/>
  <c r="BF48" i="6"/>
  <c r="BG48" i="6"/>
  <c r="BH48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BI47" i="6"/>
  <c r="BJ47" i="6"/>
  <c r="BK47" i="6"/>
  <c r="BL47" i="6"/>
  <c r="BM47" i="6"/>
  <c r="BN47" i="6"/>
  <c r="BO47" i="6"/>
  <c r="BP47" i="6"/>
  <c r="BQ47" i="6"/>
  <c r="BR47" i="6"/>
  <c r="BS47" i="6"/>
  <c r="G47" i="6"/>
  <c r="H47" i="6"/>
  <c r="K47" i="6"/>
  <c r="L47" i="6"/>
  <c r="M47" i="6"/>
  <c r="N47" i="6"/>
  <c r="O47" i="6"/>
  <c r="P47" i="6"/>
  <c r="AC47" i="6"/>
  <c r="AD47" i="6"/>
  <c r="AG47" i="6"/>
  <c r="AH47" i="6"/>
  <c r="AI47" i="6"/>
  <c r="AJ47" i="6"/>
  <c r="AK47" i="6"/>
  <c r="AL47" i="6"/>
  <c r="AY47" i="6"/>
  <c r="AZ47" i="6"/>
  <c r="BC47" i="6"/>
  <c r="BD47" i="6"/>
  <c r="BE47" i="6"/>
  <c r="BF47" i="6"/>
  <c r="BG47" i="6"/>
  <c r="BH47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BI46" i="6"/>
  <c r="BJ46" i="6"/>
  <c r="BK46" i="6"/>
  <c r="BL46" i="6"/>
  <c r="BM46" i="6"/>
  <c r="BN46" i="6"/>
  <c r="BO46" i="6"/>
  <c r="BP46" i="6"/>
  <c r="BQ46" i="6"/>
  <c r="BR46" i="6"/>
  <c r="BS46" i="6"/>
  <c r="G46" i="6"/>
  <c r="H46" i="6"/>
  <c r="K46" i="6"/>
  <c r="L46" i="6"/>
  <c r="M46" i="6"/>
  <c r="N46" i="6"/>
  <c r="O46" i="6"/>
  <c r="P46" i="6"/>
  <c r="AC46" i="6"/>
  <c r="AD46" i="6"/>
  <c r="AG46" i="6"/>
  <c r="AH46" i="6"/>
  <c r="AI46" i="6"/>
  <c r="AJ46" i="6"/>
  <c r="AK46" i="6"/>
  <c r="AL46" i="6"/>
  <c r="AY46" i="6"/>
  <c r="AZ46" i="6"/>
  <c r="BC46" i="6"/>
  <c r="BD46" i="6"/>
  <c r="BE46" i="6"/>
  <c r="BF46" i="6"/>
  <c r="BG46" i="6"/>
  <c r="BH46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BI45" i="6"/>
  <c r="BJ45" i="6"/>
  <c r="BK45" i="6"/>
  <c r="BL45" i="6"/>
  <c r="BM45" i="6"/>
  <c r="BN45" i="6"/>
  <c r="BO45" i="6"/>
  <c r="BP45" i="6"/>
  <c r="BQ45" i="6"/>
  <c r="BR45" i="6"/>
  <c r="BS45" i="6"/>
  <c r="G45" i="6"/>
  <c r="H45" i="6"/>
  <c r="K45" i="6"/>
  <c r="L45" i="6"/>
  <c r="M45" i="6"/>
  <c r="N45" i="6"/>
  <c r="O45" i="6"/>
  <c r="P45" i="6"/>
  <c r="AC45" i="6"/>
  <c r="AD45" i="6"/>
  <c r="AG45" i="6"/>
  <c r="AH45" i="6"/>
  <c r="AI45" i="6"/>
  <c r="AJ45" i="6"/>
  <c r="AK45" i="6"/>
  <c r="AL45" i="6"/>
  <c r="AY45" i="6"/>
  <c r="AZ45" i="6"/>
  <c r="BC45" i="6"/>
  <c r="BD45" i="6"/>
  <c r="BE45" i="6"/>
  <c r="BF45" i="6"/>
  <c r="BG45" i="6"/>
  <c r="BH45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BI44" i="6"/>
  <c r="BJ44" i="6"/>
  <c r="BK44" i="6"/>
  <c r="BL44" i="6"/>
  <c r="BM44" i="6"/>
  <c r="BN44" i="6"/>
  <c r="BO44" i="6"/>
  <c r="BP44" i="6"/>
  <c r="BQ44" i="6"/>
  <c r="BR44" i="6"/>
  <c r="BS44" i="6"/>
  <c r="G44" i="6"/>
  <c r="H44" i="6"/>
  <c r="K44" i="6"/>
  <c r="L44" i="6"/>
  <c r="M44" i="6"/>
  <c r="N44" i="6"/>
  <c r="O44" i="6"/>
  <c r="P44" i="6"/>
  <c r="AC44" i="6"/>
  <c r="AD44" i="6"/>
  <c r="AG44" i="6"/>
  <c r="AH44" i="6"/>
  <c r="AI44" i="6"/>
  <c r="AJ44" i="6"/>
  <c r="AK44" i="6"/>
  <c r="AL44" i="6"/>
  <c r="AY44" i="6"/>
  <c r="AZ44" i="6"/>
  <c r="BC44" i="6"/>
  <c r="BD44" i="6"/>
  <c r="BE44" i="6"/>
  <c r="BF44" i="6"/>
  <c r="BG44" i="6"/>
  <c r="BH44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BI43" i="6"/>
  <c r="BJ43" i="6"/>
  <c r="BK43" i="6"/>
  <c r="BL43" i="6"/>
  <c r="BM43" i="6"/>
  <c r="BN43" i="6"/>
  <c r="BO43" i="6"/>
  <c r="BP43" i="6"/>
  <c r="BQ43" i="6"/>
  <c r="BR43" i="6"/>
  <c r="BS43" i="6"/>
  <c r="G43" i="6"/>
  <c r="H43" i="6"/>
  <c r="K43" i="6"/>
  <c r="L43" i="6"/>
  <c r="M43" i="6"/>
  <c r="N43" i="6"/>
  <c r="O43" i="6"/>
  <c r="P43" i="6"/>
  <c r="AC43" i="6"/>
  <c r="AD43" i="6"/>
  <c r="AG43" i="6"/>
  <c r="AH43" i="6"/>
  <c r="AI43" i="6"/>
  <c r="AJ43" i="6"/>
  <c r="AK43" i="6"/>
  <c r="AL43" i="6"/>
  <c r="AY43" i="6"/>
  <c r="AZ43" i="6"/>
  <c r="BC43" i="6"/>
  <c r="BD43" i="6"/>
  <c r="BE43" i="6"/>
  <c r="BF43" i="6"/>
  <c r="BG43" i="6"/>
  <c r="BH43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BI41" i="6"/>
  <c r="BJ41" i="6"/>
  <c r="BK41" i="6"/>
  <c r="BL41" i="6"/>
  <c r="BM41" i="6"/>
  <c r="BN41" i="6"/>
  <c r="BO41" i="6"/>
  <c r="BP41" i="6"/>
  <c r="BQ41" i="6"/>
  <c r="BR41" i="6"/>
  <c r="BS41" i="6"/>
  <c r="G41" i="6"/>
  <c r="H41" i="6"/>
  <c r="K41" i="6"/>
  <c r="L41" i="6"/>
  <c r="M41" i="6"/>
  <c r="N41" i="6"/>
  <c r="O41" i="6"/>
  <c r="P41" i="6"/>
  <c r="AC41" i="6"/>
  <c r="AD41" i="6"/>
  <c r="AG41" i="6"/>
  <c r="AH41" i="6"/>
  <c r="AI41" i="6"/>
  <c r="AJ41" i="6"/>
  <c r="AK41" i="6"/>
  <c r="AL41" i="6"/>
  <c r="AY41" i="6"/>
  <c r="AZ41" i="6"/>
  <c r="BC41" i="6"/>
  <c r="BD41" i="6"/>
  <c r="BE41" i="6"/>
  <c r="BF41" i="6"/>
  <c r="BG41" i="6"/>
  <c r="BH41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BI40" i="6"/>
  <c r="BJ40" i="6"/>
  <c r="BK40" i="6"/>
  <c r="BL40" i="6"/>
  <c r="BM40" i="6"/>
  <c r="BN40" i="6"/>
  <c r="BO40" i="6"/>
  <c r="BP40" i="6"/>
  <c r="BQ40" i="6"/>
  <c r="BR40" i="6"/>
  <c r="BS40" i="6"/>
  <c r="G40" i="6"/>
  <c r="H40" i="6"/>
  <c r="K40" i="6"/>
  <c r="L40" i="6"/>
  <c r="M40" i="6"/>
  <c r="N40" i="6"/>
  <c r="O40" i="6"/>
  <c r="P40" i="6"/>
  <c r="AC40" i="6"/>
  <c r="AD40" i="6"/>
  <c r="AG40" i="6"/>
  <c r="AH40" i="6"/>
  <c r="AI40" i="6"/>
  <c r="AJ40" i="6"/>
  <c r="AK40" i="6"/>
  <c r="AL40" i="6"/>
  <c r="AY40" i="6"/>
  <c r="AZ40" i="6"/>
  <c r="BC40" i="6"/>
  <c r="BD40" i="6"/>
  <c r="BE40" i="6"/>
  <c r="BF40" i="6"/>
  <c r="BG40" i="6"/>
  <c r="BH40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BI39" i="6"/>
  <c r="BJ39" i="6"/>
  <c r="BK39" i="6"/>
  <c r="BL39" i="6"/>
  <c r="BM39" i="6"/>
  <c r="BN39" i="6"/>
  <c r="BO39" i="6"/>
  <c r="BP39" i="6"/>
  <c r="BQ39" i="6"/>
  <c r="BR39" i="6"/>
  <c r="BS39" i="6"/>
  <c r="G39" i="6"/>
  <c r="H39" i="6"/>
  <c r="K39" i="6"/>
  <c r="L39" i="6"/>
  <c r="M39" i="6"/>
  <c r="N39" i="6"/>
  <c r="O39" i="6"/>
  <c r="P39" i="6"/>
  <c r="AC39" i="6"/>
  <c r="AD39" i="6"/>
  <c r="AG39" i="6"/>
  <c r="AH39" i="6"/>
  <c r="AI39" i="6"/>
  <c r="AJ39" i="6"/>
  <c r="AK39" i="6"/>
  <c r="AL39" i="6"/>
  <c r="AY39" i="6"/>
  <c r="AZ39" i="6"/>
  <c r="BC39" i="6"/>
  <c r="BD39" i="6"/>
  <c r="BE39" i="6"/>
  <c r="BF39" i="6"/>
  <c r="BG39" i="6"/>
  <c r="BH39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BI38" i="6"/>
  <c r="BJ38" i="6"/>
  <c r="BK38" i="6"/>
  <c r="BL38" i="6"/>
  <c r="BM38" i="6"/>
  <c r="BN38" i="6"/>
  <c r="BO38" i="6"/>
  <c r="BP38" i="6"/>
  <c r="BQ38" i="6"/>
  <c r="BR38" i="6"/>
  <c r="BS38" i="6"/>
  <c r="G38" i="6"/>
  <c r="H38" i="6"/>
  <c r="K38" i="6"/>
  <c r="L38" i="6"/>
  <c r="M38" i="6"/>
  <c r="N38" i="6"/>
  <c r="O38" i="6"/>
  <c r="P38" i="6"/>
  <c r="AC38" i="6"/>
  <c r="AD38" i="6"/>
  <c r="AG38" i="6"/>
  <c r="AH38" i="6"/>
  <c r="AI38" i="6"/>
  <c r="AJ38" i="6"/>
  <c r="AK38" i="6"/>
  <c r="AL38" i="6"/>
  <c r="AY38" i="6"/>
  <c r="AZ38" i="6"/>
  <c r="BC38" i="6"/>
  <c r="BD38" i="6"/>
  <c r="BE38" i="6"/>
  <c r="BF38" i="6"/>
  <c r="BG38" i="6"/>
  <c r="BH38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BI37" i="6"/>
  <c r="BJ37" i="6"/>
  <c r="BK37" i="6"/>
  <c r="BL37" i="6"/>
  <c r="BM37" i="6"/>
  <c r="BN37" i="6"/>
  <c r="BO37" i="6"/>
  <c r="BP37" i="6"/>
  <c r="BQ37" i="6"/>
  <c r="BR37" i="6"/>
  <c r="BS37" i="6"/>
  <c r="G37" i="6"/>
  <c r="H37" i="6"/>
  <c r="K37" i="6"/>
  <c r="L37" i="6"/>
  <c r="M37" i="6"/>
  <c r="N37" i="6"/>
  <c r="O37" i="6"/>
  <c r="P37" i="6"/>
  <c r="AC37" i="6"/>
  <c r="AD37" i="6"/>
  <c r="AG37" i="6"/>
  <c r="AH37" i="6"/>
  <c r="AI37" i="6"/>
  <c r="AJ37" i="6"/>
  <c r="AK37" i="6"/>
  <c r="AL37" i="6"/>
  <c r="AY37" i="6"/>
  <c r="AZ37" i="6"/>
  <c r="BC37" i="6"/>
  <c r="BD37" i="6"/>
  <c r="BE37" i="6"/>
  <c r="BF37" i="6"/>
  <c r="BG37" i="6"/>
  <c r="BH37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BI36" i="6"/>
  <c r="BJ36" i="6"/>
  <c r="BK36" i="6"/>
  <c r="BL36" i="6"/>
  <c r="BM36" i="6"/>
  <c r="BN36" i="6"/>
  <c r="BO36" i="6"/>
  <c r="BP36" i="6"/>
  <c r="BQ36" i="6"/>
  <c r="BR36" i="6"/>
  <c r="BS36" i="6"/>
  <c r="G36" i="6"/>
  <c r="H36" i="6"/>
  <c r="K36" i="6"/>
  <c r="L36" i="6"/>
  <c r="M36" i="6"/>
  <c r="N36" i="6"/>
  <c r="O36" i="6"/>
  <c r="P36" i="6"/>
  <c r="AC36" i="6"/>
  <c r="AD36" i="6"/>
  <c r="AG36" i="6"/>
  <c r="AH36" i="6"/>
  <c r="AI36" i="6"/>
  <c r="AJ36" i="6"/>
  <c r="AK36" i="6"/>
  <c r="AL36" i="6"/>
  <c r="AY36" i="6"/>
  <c r="AZ36" i="6"/>
  <c r="BC36" i="6"/>
  <c r="BD36" i="6"/>
  <c r="BE36" i="6"/>
  <c r="BF36" i="6"/>
  <c r="BG36" i="6"/>
  <c r="BH36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BI35" i="6"/>
  <c r="BJ35" i="6"/>
  <c r="BK35" i="6"/>
  <c r="BL35" i="6"/>
  <c r="BM35" i="6"/>
  <c r="BN35" i="6"/>
  <c r="BO35" i="6"/>
  <c r="BP35" i="6"/>
  <c r="BQ35" i="6"/>
  <c r="BR35" i="6"/>
  <c r="BS35" i="6"/>
  <c r="G35" i="6"/>
  <c r="H35" i="6"/>
  <c r="K35" i="6"/>
  <c r="L35" i="6"/>
  <c r="M35" i="6"/>
  <c r="N35" i="6"/>
  <c r="O35" i="6"/>
  <c r="P35" i="6"/>
  <c r="AC35" i="6"/>
  <c r="AD35" i="6"/>
  <c r="AG35" i="6"/>
  <c r="AH35" i="6"/>
  <c r="AI35" i="6"/>
  <c r="AJ35" i="6"/>
  <c r="AK35" i="6"/>
  <c r="AL35" i="6"/>
  <c r="AY35" i="6"/>
  <c r="AZ35" i="6"/>
  <c r="BC35" i="6"/>
  <c r="BD35" i="6"/>
  <c r="BE35" i="6"/>
  <c r="BF35" i="6"/>
  <c r="BG35" i="6"/>
  <c r="BH35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BI172" i="6"/>
  <c r="BJ172" i="6"/>
  <c r="BK172" i="6"/>
  <c r="BL172" i="6"/>
  <c r="BM172" i="6"/>
  <c r="BN172" i="6"/>
  <c r="BO172" i="6"/>
  <c r="BP172" i="6"/>
  <c r="BQ172" i="6"/>
  <c r="BR172" i="6"/>
  <c r="BS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AY172" i="6"/>
  <c r="AZ172" i="6"/>
  <c r="BC172" i="6"/>
  <c r="BD172" i="6"/>
  <c r="BE172" i="6"/>
  <c r="BF172" i="6"/>
  <c r="BG172" i="6"/>
  <c r="BH172" i="6"/>
  <c r="Q173" i="6"/>
  <c r="R173" i="6"/>
  <c r="S173" i="6"/>
  <c r="T173" i="6"/>
  <c r="U173" i="6"/>
  <c r="V173" i="6"/>
  <c r="W173" i="6"/>
  <c r="X173" i="6"/>
  <c r="Y173" i="6"/>
  <c r="Z173" i="6"/>
  <c r="AA173" i="6"/>
  <c r="AM173" i="6"/>
  <c r="AN173" i="6"/>
  <c r="AO173" i="6"/>
  <c r="AP173" i="6"/>
  <c r="AQ173" i="6"/>
  <c r="AR173" i="6"/>
  <c r="AS173" i="6"/>
  <c r="AT173" i="6"/>
  <c r="AU173" i="6"/>
  <c r="AV173" i="6"/>
  <c r="AW173" i="6"/>
  <c r="BI173" i="6"/>
  <c r="BJ173" i="6"/>
  <c r="BK173" i="6"/>
  <c r="BL173" i="6"/>
  <c r="BM173" i="6"/>
  <c r="BN173" i="6"/>
  <c r="BO173" i="6"/>
  <c r="BP173" i="6"/>
  <c r="BQ173" i="6"/>
  <c r="BR173" i="6"/>
  <c r="BS173" i="6"/>
  <c r="G173" i="6"/>
  <c r="H173" i="6"/>
  <c r="K173" i="6"/>
  <c r="L173" i="6"/>
  <c r="M173" i="6"/>
  <c r="N173" i="6"/>
  <c r="O173" i="6"/>
  <c r="P173" i="6"/>
  <c r="AC173" i="6"/>
  <c r="AD173" i="6"/>
  <c r="AG173" i="6"/>
  <c r="AH173" i="6"/>
  <c r="AI173" i="6"/>
  <c r="AJ173" i="6"/>
  <c r="AK173" i="6"/>
  <c r="AL173" i="6"/>
  <c r="AY173" i="6"/>
  <c r="AZ173" i="6"/>
  <c r="BC173" i="6"/>
  <c r="BD173" i="6"/>
  <c r="BE173" i="6"/>
  <c r="BF173" i="6"/>
  <c r="BG173" i="6"/>
  <c r="BH173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BI169" i="6"/>
  <c r="BJ169" i="6"/>
  <c r="BK169" i="6"/>
  <c r="BL169" i="6"/>
  <c r="BM169" i="6"/>
  <c r="BN169" i="6"/>
  <c r="BO169" i="6"/>
  <c r="BP169" i="6"/>
  <c r="BQ169" i="6"/>
  <c r="BS169" i="6"/>
  <c r="BR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AY169" i="6"/>
  <c r="AZ169" i="6"/>
  <c r="BC169" i="6"/>
  <c r="BD169" i="6"/>
  <c r="BE169" i="6"/>
  <c r="BF169" i="6"/>
  <c r="BG169" i="6"/>
  <c r="BH169" i="6"/>
  <c r="N179" i="6"/>
  <c r="P179" i="6"/>
  <c r="I179" i="6" s="1"/>
  <c r="G179" i="6"/>
  <c r="M179" i="6"/>
  <c r="J179" i="6"/>
  <c r="H179" i="6"/>
  <c r="L179" i="6"/>
  <c r="O179" i="6"/>
  <c r="K179" i="6"/>
  <c r="AG179" i="6"/>
  <c r="AD179" i="6"/>
  <c r="AI179" i="6"/>
  <c r="AK179" i="6"/>
  <c r="AH179" i="6"/>
  <c r="AC179" i="6"/>
  <c r="AJ179" i="6"/>
  <c r="AL179" i="6"/>
  <c r="S179" i="6"/>
  <c r="V179" i="6"/>
  <c r="Z179" i="6"/>
  <c r="AO179" i="6"/>
  <c r="AT179" i="6"/>
  <c r="AV179" i="6"/>
  <c r="BK179" i="6"/>
  <c r="BO179" i="6"/>
  <c r="BS179" i="6"/>
  <c r="Y179" i="6"/>
  <c r="AM179" i="6"/>
  <c r="AP179" i="6"/>
  <c r="AR179" i="6"/>
  <c r="Q179" i="6"/>
  <c r="W179" i="6"/>
  <c r="AQ179" i="6"/>
  <c r="BI179" i="6"/>
  <c r="BN179" i="6"/>
  <c r="BQ179" i="6"/>
  <c r="R179" i="6"/>
  <c r="U179" i="6"/>
  <c r="X179" i="6"/>
  <c r="AA179" i="6"/>
  <c r="AN179" i="6"/>
  <c r="AS179" i="6"/>
  <c r="AU179" i="6"/>
  <c r="AW179" i="6"/>
  <c r="BJ179" i="6"/>
  <c r="BM179" i="6"/>
  <c r="BP179" i="6"/>
  <c r="BR179" i="6"/>
  <c r="T179" i="6"/>
  <c r="BL179" i="6"/>
  <c r="BG179" i="6"/>
  <c r="AY179" i="6"/>
  <c r="BC179" i="6"/>
  <c r="BF179" i="6"/>
  <c r="BD179" i="6"/>
  <c r="BH179" i="6"/>
  <c r="BA179" i="6" s="1"/>
  <c r="AZ179" i="6"/>
  <c r="BB179" i="6"/>
  <c r="BE179" i="6"/>
  <c r="M176" i="6"/>
  <c r="P176" i="6"/>
  <c r="J176" i="6" s="1"/>
  <c r="H176" i="6"/>
  <c r="L176" i="6"/>
  <c r="O176" i="6"/>
  <c r="G176" i="6"/>
  <c r="I176" i="6"/>
  <c r="K176" i="6"/>
  <c r="N176" i="6"/>
  <c r="AD176" i="6"/>
  <c r="AH176" i="6"/>
  <c r="AJ176" i="6"/>
  <c r="AL176" i="6"/>
  <c r="AG176" i="6"/>
  <c r="AC176" i="6"/>
  <c r="AI176" i="6"/>
  <c r="AK176" i="6"/>
  <c r="AZ176" i="6"/>
  <c r="BD176" i="6"/>
  <c r="BE176" i="6"/>
  <c r="BG176" i="6"/>
  <c r="AY176" i="6"/>
  <c r="BC176" i="6"/>
  <c r="BF176" i="6"/>
  <c r="BH176" i="6"/>
  <c r="R176" i="6"/>
  <c r="S176" i="6"/>
  <c r="U176" i="6"/>
  <c r="W176" i="6"/>
  <c r="Y176" i="6"/>
  <c r="AA176" i="6"/>
  <c r="AN176" i="6"/>
  <c r="AP176" i="6"/>
  <c r="AR176" i="6"/>
  <c r="AT176" i="6"/>
  <c r="AU176" i="6"/>
  <c r="AW176" i="6"/>
  <c r="BI176" i="6"/>
  <c r="BK176" i="6"/>
  <c r="BM176" i="6"/>
  <c r="BO176" i="6"/>
  <c r="BQ176" i="6"/>
  <c r="BS176" i="6"/>
  <c r="T176" i="6"/>
  <c r="X176" i="6"/>
  <c r="Q176" i="6"/>
  <c r="V176" i="6"/>
  <c r="Z176" i="6"/>
  <c r="AM176" i="6"/>
  <c r="AO176" i="6"/>
  <c r="AQ176" i="6"/>
  <c r="AS176" i="6"/>
  <c r="AV176" i="6"/>
  <c r="BJ176" i="6"/>
  <c r="BL176" i="6"/>
  <c r="BN176" i="6"/>
  <c r="BP176" i="6"/>
  <c r="BR176" i="6"/>
  <c r="Q174" i="6"/>
  <c r="R174" i="6"/>
  <c r="S174" i="6"/>
  <c r="T174" i="6"/>
  <c r="U174" i="6"/>
  <c r="V174" i="6"/>
  <c r="W174" i="6"/>
  <c r="X174" i="6"/>
  <c r="Y174" i="6"/>
  <c r="Z174" i="6"/>
  <c r="AA174" i="6"/>
  <c r="AM174" i="6"/>
  <c r="AN174" i="6"/>
  <c r="AO174" i="6"/>
  <c r="AP174" i="6"/>
  <c r="AQ174" i="6"/>
  <c r="AR174" i="6"/>
  <c r="AS174" i="6"/>
  <c r="AT174" i="6"/>
  <c r="AU174" i="6"/>
  <c r="AV174" i="6"/>
  <c r="AW174" i="6"/>
  <c r="BI174" i="6"/>
  <c r="BJ174" i="6"/>
  <c r="BK174" i="6"/>
  <c r="BL174" i="6"/>
  <c r="BM174" i="6"/>
  <c r="BN174" i="6"/>
  <c r="BO174" i="6"/>
  <c r="BP174" i="6"/>
  <c r="BQ174" i="6"/>
  <c r="BR174" i="6"/>
  <c r="BS174" i="6"/>
  <c r="G174" i="6"/>
  <c r="H174" i="6"/>
  <c r="K174" i="6"/>
  <c r="L174" i="6"/>
  <c r="M174" i="6"/>
  <c r="N174" i="6"/>
  <c r="O174" i="6"/>
  <c r="P174" i="6"/>
  <c r="AC174" i="6"/>
  <c r="AD174" i="6"/>
  <c r="AG174" i="6"/>
  <c r="AH174" i="6"/>
  <c r="AI174" i="6"/>
  <c r="AJ174" i="6"/>
  <c r="AK174" i="6"/>
  <c r="AL174" i="6"/>
  <c r="AY174" i="6"/>
  <c r="AZ174" i="6"/>
  <c r="BC174" i="6"/>
  <c r="BD174" i="6"/>
  <c r="BE174" i="6"/>
  <c r="BF174" i="6"/>
  <c r="BG174" i="6"/>
  <c r="BH174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BI170" i="6"/>
  <c r="BJ170" i="6"/>
  <c r="BK170" i="6"/>
  <c r="BL170" i="6"/>
  <c r="BM170" i="6"/>
  <c r="BN170" i="6"/>
  <c r="BO170" i="6"/>
  <c r="BP170" i="6"/>
  <c r="BQ170" i="6"/>
  <c r="BR170" i="6"/>
  <c r="BS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AY170" i="6"/>
  <c r="AZ170" i="6"/>
  <c r="BC170" i="6"/>
  <c r="BD170" i="6"/>
  <c r="BE170" i="6"/>
  <c r="BF170" i="6"/>
  <c r="BG170" i="6"/>
  <c r="BH170" i="6"/>
  <c r="AD178" i="6"/>
  <c r="AG178" i="6"/>
  <c r="AJ178" i="6"/>
  <c r="AI178" i="6"/>
  <c r="AL178" i="6"/>
  <c r="AF178" i="6" s="1"/>
  <c r="AC178" i="6"/>
  <c r="AE178" i="6"/>
  <c r="AH178" i="6"/>
  <c r="AK178" i="6"/>
  <c r="M178" i="6"/>
  <c r="L178" i="6"/>
  <c r="P178" i="6"/>
  <c r="I178" i="6" s="1"/>
  <c r="H178" i="6"/>
  <c r="K178" i="6"/>
  <c r="O178" i="6"/>
  <c r="G178" i="6"/>
  <c r="J178" i="6"/>
  <c r="N178" i="6"/>
  <c r="BG178" i="6"/>
  <c r="AZ178" i="6"/>
  <c r="BD178" i="6"/>
  <c r="BF178" i="6"/>
  <c r="BH178" i="6"/>
  <c r="AY178" i="6"/>
  <c r="BC178" i="6"/>
  <c r="BE178" i="6"/>
  <c r="Q178" i="6"/>
  <c r="S178" i="6"/>
  <c r="U178" i="6"/>
  <c r="W178" i="6"/>
  <c r="Y178" i="6"/>
  <c r="AA178" i="6"/>
  <c r="AM178" i="6"/>
  <c r="AO178" i="6"/>
  <c r="AQ178" i="6"/>
  <c r="AT178" i="6"/>
  <c r="AW178" i="6"/>
  <c r="BL178" i="6"/>
  <c r="BO178" i="6"/>
  <c r="BS178" i="6"/>
  <c r="T178" i="6"/>
  <c r="X178" i="6"/>
  <c r="Z178" i="6"/>
  <c r="AN178" i="6"/>
  <c r="AS178" i="6"/>
  <c r="AV178" i="6"/>
  <c r="BI178" i="6"/>
  <c r="BK178" i="6"/>
  <c r="BP178" i="6"/>
  <c r="BR178" i="6"/>
  <c r="R178" i="6"/>
  <c r="AR178" i="6"/>
  <c r="BM178" i="6"/>
  <c r="V178" i="6"/>
  <c r="AP178" i="6"/>
  <c r="AU178" i="6"/>
  <c r="BJ178" i="6"/>
  <c r="BN178" i="6"/>
  <c r="BQ178" i="6"/>
  <c r="Q168" i="6"/>
  <c r="R168" i="6"/>
  <c r="S168" i="6"/>
  <c r="T168" i="6"/>
  <c r="U168" i="6"/>
  <c r="V168" i="6"/>
  <c r="W168" i="6"/>
  <c r="X168" i="6"/>
  <c r="Y168" i="6"/>
  <c r="Z168" i="6"/>
  <c r="AA168" i="6"/>
  <c r="AM168" i="6"/>
  <c r="AN168" i="6"/>
  <c r="AO168" i="6"/>
  <c r="AP168" i="6"/>
  <c r="AQ168" i="6"/>
  <c r="AR168" i="6"/>
  <c r="AS168" i="6"/>
  <c r="AT168" i="6"/>
  <c r="AU168" i="6"/>
  <c r="AV168" i="6"/>
  <c r="AW168" i="6"/>
  <c r="BI168" i="6"/>
  <c r="BJ168" i="6"/>
  <c r="BK168" i="6"/>
  <c r="BL168" i="6"/>
  <c r="BM168" i="6"/>
  <c r="BN168" i="6"/>
  <c r="BO168" i="6"/>
  <c r="BP168" i="6"/>
  <c r="BQ168" i="6"/>
  <c r="BR168" i="6"/>
  <c r="BS168" i="6"/>
  <c r="G168" i="6"/>
  <c r="H168" i="6"/>
  <c r="K168" i="6"/>
  <c r="L168" i="6"/>
  <c r="M168" i="6"/>
  <c r="N168" i="6"/>
  <c r="O168" i="6"/>
  <c r="P168" i="6"/>
  <c r="AC168" i="6"/>
  <c r="AD168" i="6"/>
  <c r="AG168" i="6"/>
  <c r="AH168" i="6"/>
  <c r="AI168" i="6"/>
  <c r="AJ168" i="6"/>
  <c r="AK168" i="6"/>
  <c r="AL168" i="6"/>
  <c r="AY168" i="6"/>
  <c r="AZ168" i="6"/>
  <c r="BC168" i="6"/>
  <c r="BD168" i="6"/>
  <c r="BE168" i="6"/>
  <c r="BF168" i="6"/>
  <c r="BG168" i="6"/>
  <c r="BH168" i="6"/>
  <c r="M181" i="6"/>
  <c r="H181" i="6"/>
  <c r="L181" i="6"/>
  <c r="N181" i="6"/>
  <c r="G181" i="6"/>
  <c r="K181" i="6"/>
  <c r="O181" i="6"/>
  <c r="P181" i="6"/>
  <c r="AZ181" i="6"/>
  <c r="BE181" i="6"/>
  <c r="BH181" i="6"/>
  <c r="BB181" i="6" s="1"/>
  <c r="BF181" i="6"/>
  <c r="AY181" i="6"/>
  <c r="BD181" i="6"/>
  <c r="BA181" i="6"/>
  <c r="BC181" i="6"/>
  <c r="BG181" i="6"/>
  <c r="AH181" i="6"/>
  <c r="AC181" i="6"/>
  <c r="AL181" i="6"/>
  <c r="AI181" i="6"/>
  <c r="AG181" i="6"/>
  <c r="AD181" i="6"/>
  <c r="AJ181" i="6"/>
  <c r="AK181" i="6"/>
  <c r="Q181" i="6"/>
  <c r="W181" i="6"/>
  <c r="AO181" i="6"/>
  <c r="AQ181" i="6"/>
  <c r="AR181" i="6"/>
  <c r="AV181" i="6"/>
  <c r="BK181" i="6"/>
  <c r="BN181" i="6"/>
  <c r="BQ181" i="6"/>
  <c r="AN181" i="6"/>
  <c r="AS181" i="6"/>
  <c r="BI181" i="6"/>
  <c r="R181" i="6"/>
  <c r="U181" i="6"/>
  <c r="Y181" i="6"/>
  <c r="Z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BR181" i="6"/>
  <c r="V181" i="6"/>
  <c r="AU181" i="6"/>
  <c r="BL181" i="6"/>
  <c r="BP181" i="6"/>
  <c r="Q177" i="6"/>
  <c r="S177" i="6"/>
  <c r="U177" i="6"/>
  <c r="W177" i="6"/>
  <c r="Y177" i="6"/>
  <c r="AA177" i="6"/>
  <c r="AN177" i="6"/>
  <c r="AP177" i="6"/>
  <c r="AS177" i="6"/>
  <c r="AU177" i="6"/>
  <c r="BI177" i="6"/>
  <c r="BK177" i="6"/>
  <c r="BM177" i="6"/>
  <c r="BO177" i="6"/>
  <c r="BQ177" i="6"/>
  <c r="BS177" i="6"/>
  <c r="T177" i="6"/>
  <c r="X177" i="6"/>
  <c r="AO177" i="6"/>
  <c r="AR177" i="6"/>
  <c r="AV177" i="6"/>
  <c r="BL177" i="6"/>
  <c r="BP177" i="6"/>
  <c r="R177" i="6"/>
  <c r="V177" i="6"/>
  <c r="Z177" i="6"/>
  <c r="AM177" i="6"/>
  <c r="AQ177" i="6"/>
  <c r="AT177" i="6"/>
  <c r="AW177" i="6"/>
  <c r="BJ177" i="6"/>
  <c r="BN177" i="6"/>
  <c r="BR177" i="6"/>
  <c r="L177" i="6"/>
  <c r="P177" i="6"/>
  <c r="G177" i="6"/>
  <c r="K177" i="6"/>
  <c r="M177" i="6"/>
  <c r="O177" i="6"/>
  <c r="H177" i="6"/>
  <c r="N177" i="6"/>
  <c r="AG177" i="6"/>
  <c r="AI177" i="6"/>
  <c r="AK177" i="6"/>
  <c r="AC177" i="6"/>
  <c r="AH177" i="6"/>
  <c r="AL177" i="6"/>
  <c r="AD177" i="6"/>
  <c r="AJ177" i="6"/>
  <c r="BC177" i="6"/>
  <c r="BE177" i="6"/>
  <c r="BG177" i="6"/>
  <c r="AY177" i="6"/>
  <c r="BF177" i="6"/>
  <c r="AZ177" i="6"/>
  <c r="BD177" i="6"/>
  <c r="BH177" i="6"/>
  <c r="Q175" i="6"/>
  <c r="S175" i="6"/>
  <c r="V175" i="6"/>
  <c r="Y175" i="6"/>
  <c r="AM175" i="6"/>
  <c r="AO175" i="6"/>
  <c r="AQ175" i="6"/>
  <c r="AS175" i="6"/>
  <c r="AU175" i="6"/>
  <c r="BJ175" i="6"/>
  <c r="BL175" i="6"/>
  <c r="BN175" i="6"/>
  <c r="BP175" i="6"/>
  <c r="BR175" i="6"/>
  <c r="R175" i="6"/>
  <c r="T175" i="6"/>
  <c r="U175" i="6"/>
  <c r="W175" i="6"/>
  <c r="X175" i="6"/>
  <c r="Z175" i="6"/>
  <c r="AA175" i="6"/>
  <c r="AN175" i="6"/>
  <c r="AP175" i="6"/>
  <c r="AR175" i="6"/>
  <c r="AT175" i="6"/>
  <c r="AV175" i="6"/>
  <c r="AW175" i="6"/>
  <c r="BI175" i="6"/>
  <c r="BK175" i="6"/>
  <c r="BM175" i="6"/>
  <c r="BO175" i="6"/>
  <c r="BQ175" i="6"/>
  <c r="BS175" i="6"/>
  <c r="G175" i="6"/>
  <c r="H175" i="6"/>
  <c r="K175" i="6"/>
  <c r="L175" i="6"/>
  <c r="M175" i="6"/>
  <c r="N175" i="6"/>
  <c r="O175" i="6"/>
  <c r="P175" i="6"/>
  <c r="AD175" i="6"/>
  <c r="AG175" i="6"/>
  <c r="AI175" i="6"/>
  <c r="AK175" i="6"/>
  <c r="AC175" i="6"/>
  <c r="AH175" i="6"/>
  <c r="AJ175" i="6"/>
  <c r="AL175" i="6"/>
  <c r="AZ175" i="6"/>
  <c r="BC175" i="6"/>
  <c r="BE175" i="6"/>
  <c r="BG175" i="6"/>
  <c r="AY175" i="6"/>
  <c r="BD175" i="6"/>
  <c r="BF175" i="6"/>
  <c r="BH175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BI171" i="6"/>
  <c r="BJ171" i="6"/>
  <c r="BK171" i="6"/>
  <c r="BL171" i="6"/>
  <c r="BM171" i="6"/>
  <c r="BN171" i="6"/>
  <c r="BO171" i="6"/>
  <c r="BP171" i="6"/>
  <c r="BQ171" i="6"/>
  <c r="BR171" i="6"/>
  <c r="BS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AY171" i="6"/>
  <c r="AZ171" i="6"/>
  <c r="BC171" i="6"/>
  <c r="BD171" i="6"/>
  <c r="BE171" i="6"/>
  <c r="BF171" i="6"/>
  <c r="BG171" i="6"/>
  <c r="BH171" i="6"/>
  <c r="BE180" i="6"/>
  <c r="BF180" i="6"/>
  <c r="AY180" i="6"/>
  <c r="BD180" i="6"/>
  <c r="BH180" i="6"/>
  <c r="AZ180" i="6"/>
  <c r="BC180" i="6"/>
  <c r="BG180" i="6"/>
  <c r="R180" i="6"/>
  <c r="V180" i="6"/>
  <c r="Y180" i="6"/>
  <c r="AM180" i="6"/>
  <c r="AU180" i="6"/>
  <c r="BL180" i="6"/>
  <c r="BN180" i="6"/>
  <c r="BP180" i="6"/>
  <c r="T180" i="6"/>
  <c r="W180" i="6"/>
  <c r="Z180" i="6"/>
  <c r="AN180" i="6"/>
  <c r="AQ180" i="6"/>
  <c r="AV180" i="6"/>
  <c r="BJ180" i="6"/>
  <c r="BM180" i="6"/>
  <c r="BR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BQ180" i="6"/>
  <c r="N180" i="6"/>
  <c r="H180" i="6"/>
  <c r="K180" i="6"/>
  <c r="M180" i="6"/>
  <c r="P180" i="6"/>
  <c r="J180" i="6" s="1"/>
  <c r="G180" i="6"/>
  <c r="L180" i="6"/>
  <c r="O180" i="6"/>
  <c r="I180" i="6"/>
  <c r="AJ180" i="6"/>
  <c r="AH180" i="6"/>
  <c r="AK180" i="6"/>
  <c r="AL180" i="6"/>
  <c r="AD180" i="6"/>
  <c r="AG180" i="6"/>
  <c r="AI180" i="6"/>
  <c r="AC180" i="6"/>
  <c r="F126" i="10"/>
  <c r="F125" i="10"/>
  <c r="F124" i="10"/>
  <c r="F123" i="10"/>
  <c r="F120" i="10"/>
  <c r="F117" i="10"/>
  <c r="F116" i="10"/>
  <c r="F115" i="10"/>
  <c r="F113" i="10"/>
  <c r="F112" i="10"/>
  <c r="F111" i="10"/>
  <c r="F109" i="10"/>
  <c r="F105" i="10"/>
  <c r="F104" i="10"/>
  <c r="F103" i="10"/>
  <c r="F102" i="10"/>
  <c r="F101" i="10"/>
  <c r="F97" i="10"/>
  <c r="F96" i="10"/>
  <c r="F94" i="10"/>
  <c r="F93" i="10"/>
  <c r="F92" i="10"/>
  <c r="F77" i="10"/>
  <c r="F76" i="10"/>
  <c r="F73" i="10"/>
  <c r="F57" i="10"/>
  <c r="F56" i="10"/>
  <c r="F52" i="10"/>
  <c r="F20" i="10"/>
  <c r="F19" i="10"/>
  <c r="F16" i="10"/>
  <c r="F8" i="10"/>
  <c r="F65" i="10"/>
  <c r="F53" i="10"/>
  <c r="F47" i="10"/>
  <c r="F22" i="10"/>
  <c r="F46" i="10"/>
  <c r="F40" i="10"/>
  <c r="F37" i="10"/>
  <c r="F36" i="10"/>
  <c r="F29" i="10"/>
  <c r="F26" i="10"/>
  <c r="F78" i="10"/>
  <c r="F63" i="10"/>
  <c r="F61" i="10"/>
  <c r="F60" i="10"/>
  <c r="F25" i="10"/>
  <c r="F84" i="10"/>
  <c r="F83" i="10"/>
  <c r="F14" i="10"/>
  <c r="F75" i="10"/>
  <c r="F58" i="10"/>
  <c r="F49" i="10"/>
  <c r="F24" i="10"/>
  <c r="F23" i="10"/>
  <c r="F11" i="10"/>
  <c r="F10" i="10"/>
  <c r="F79" i="10"/>
  <c r="F74" i="10"/>
  <c r="F72" i="10"/>
  <c r="F71" i="10"/>
  <c r="F55" i="10"/>
  <c r="F54" i="10"/>
  <c r="F48" i="10"/>
  <c r="F18" i="10"/>
  <c r="F17" i="10"/>
  <c r="F13" i="10"/>
  <c r="F86" i="10"/>
  <c r="F82" i="10"/>
  <c r="F59" i="10"/>
  <c r="F21" i="10"/>
  <c r="F88" i="10"/>
  <c r="F87" i="10"/>
  <c r="F70" i="10"/>
  <c r="F51" i="10"/>
  <c r="F50" i="10"/>
  <c r="F15" i="10"/>
  <c r="F85" i="10"/>
  <c r="F68" i="10"/>
  <c r="F64" i="10"/>
  <c r="F28" i="10"/>
  <c r="F7" i="10"/>
  <c r="F90" i="10"/>
  <c r="F89" i="10"/>
  <c r="F69" i="10"/>
  <c r="F67" i="10"/>
  <c r="F66" i="10"/>
  <c r="F27" i="10"/>
  <c r="F9" i="10"/>
  <c r="F12" i="10"/>
  <c r="BH3" i="6" l="1"/>
  <c r="AF176" i="6"/>
  <c r="AE176" i="6"/>
  <c r="G5" i="6"/>
  <c r="H5" i="6"/>
  <c r="M5" i="6"/>
  <c r="AD4" i="6"/>
  <c r="AC4" i="6"/>
  <c r="AI4" i="6"/>
  <c r="AH4" i="6"/>
  <c r="AC13" i="6"/>
  <c r="AH13" i="6" s="1"/>
  <c r="H11" i="6"/>
  <c r="G11" i="6"/>
  <c r="G71" i="6"/>
  <c r="K71" i="6"/>
  <c r="G28" i="6"/>
  <c r="K28" i="6"/>
  <c r="L28" i="6"/>
  <c r="AP14" i="6"/>
  <c r="AQ14" i="6"/>
  <c r="AR14" i="6"/>
  <c r="AS14" i="6"/>
  <c r="AT14" i="6"/>
  <c r="AU14" i="6"/>
  <c r="AV14" i="6"/>
  <c r="AW14" i="6"/>
  <c r="BI14" i="6"/>
  <c r="BJ14" i="6"/>
  <c r="BK14" i="6"/>
  <c r="BL14" i="6"/>
  <c r="BM14" i="6"/>
  <c r="BN14" i="6"/>
  <c r="BO14" i="6"/>
  <c r="BP14" i="6"/>
  <c r="BQ14" i="6"/>
  <c r="BR14" i="6"/>
  <c r="BS14" i="6"/>
  <c r="E8" i="6"/>
  <c r="S8" i="6"/>
  <c r="AO8" i="6"/>
  <c r="AS8" i="6"/>
  <c r="AV8" i="6"/>
  <c r="BL8" i="6"/>
  <c r="BO8" i="6"/>
  <c r="BR8" i="6"/>
  <c r="BS8" i="6"/>
  <c r="BK8" i="6"/>
  <c r="T8" i="6"/>
  <c r="Y8" i="6"/>
  <c r="AP8" i="6"/>
  <c r="AR8" i="6"/>
  <c r="BI8" i="6"/>
  <c r="BM8" i="6"/>
  <c r="BP8" i="6"/>
  <c r="V8" i="6"/>
  <c r="AA8" i="6"/>
  <c r="AN8" i="6"/>
  <c r="AW8" i="6"/>
  <c r="BJ8" i="6"/>
  <c r="BN8" i="6"/>
  <c r="BQ8" i="6"/>
  <c r="R8" i="6"/>
  <c r="U8" i="6"/>
  <c r="X8" i="6"/>
  <c r="AM8" i="6"/>
  <c r="AT8" i="6"/>
  <c r="Q8" i="6"/>
  <c r="W8" i="6"/>
  <c r="Z8" i="6"/>
  <c r="AQ8" i="6"/>
  <c r="AU8" i="6"/>
  <c r="G8" i="6"/>
  <c r="H8" i="6"/>
  <c r="AD8" i="6"/>
  <c r="AC8" i="6"/>
  <c r="AH8" i="6"/>
  <c r="AY8" i="6"/>
  <c r="BF8" i="6" s="1"/>
  <c r="AZ8" i="6"/>
  <c r="BG8" i="6"/>
  <c r="O105" i="6"/>
  <c r="P105" i="6"/>
  <c r="N105" i="6"/>
  <c r="G105" i="6"/>
  <c r="H105" i="6"/>
  <c r="K105" i="6"/>
  <c r="L105" i="6"/>
  <c r="M105" i="6"/>
  <c r="BR105" i="6"/>
  <c r="BQ105" i="6"/>
  <c r="V105" i="6"/>
  <c r="AS105" i="6"/>
  <c r="BJ105" i="6"/>
  <c r="AU105" i="6"/>
  <c r="AV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Z105" i="6"/>
  <c r="Y105" i="6"/>
  <c r="X105" i="6"/>
  <c r="W105" i="6"/>
  <c r="AY105" i="6"/>
  <c r="BF105" i="6"/>
  <c r="BE105" i="6"/>
  <c r="BG105" i="6"/>
  <c r="BC105" i="6"/>
  <c r="AZ105" i="6"/>
  <c r="BD105" i="6"/>
  <c r="BH105" i="6"/>
  <c r="AD105" i="6"/>
  <c r="AC105" i="6"/>
  <c r="AG105" i="6"/>
  <c r="AK105" i="6"/>
  <c r="AL105" i="6"/>
  <c r="AJ105" i="6"/>
  <c r="AI105" i="6"/>
  <c r="AH105" i="6"/>
  <c r="BH104" i="6"/>
  <c r="BG104" i="6"/>
  <c r="BF104" i="6"/>
  <c r="BE104" i="6"/>
  <c r="BD104" i="6"/>
  <c r="BC104" i="6"/>
  <c r="AZ104" i="6"/>
  <c r="AY104" i="6"/>
  <c r="AJ104" i="6"/>
  <c r="AI104" i="6"/>
  <c r="AC104" i="6"/>
  <c r="AD104" i="6"/>
  <c r="AG104" i="6"/>
  <c r="AH104" i="6"/>
  <c r="AL104" i="6"/>
  <c r="AK104" i="6"/>
  <c r="P104" i="6"/>
  <c r="G104" i="6"/>
  <c r="H104" i="6"/>
  <c r="K104" i="6"/>
  <c r="L104" i="6"/>
  <c r="O104" i="6"/>
  <c r="M104" i="6"/>
  <c r="N104" i="6"/>
  <c r="E104" i="6"/>
  <c r="W104" i="6"/>
  <c r="V104" i="6"/>
  <c r="U104" i="6"/>
  <c r="T104" i="6"/>
  <c r="S104" i="6"/>
  <c r="R104" i="6"/>
  <c r="Q104" i="6"/>
  <c r="AU104" i="6"/>
  <c r="BS104" i="6"/>
  <c r="BR104" i="6"/>
  <c r="BQ104" i="6"/>
  <c r="BP104" i="6"/>
  <c r="BO104" i="6"/>
  <c r="BN104" i="6"/>
  <c r="BM104" i="6"/>
  <c r="BL104" i="6"/>
  <c r="BK104" i="6"/>
  <c r="BJ104" i="6"/>
  <c r="BI104" i="6"/>
  <c r="AW104" i="6"/>
  <c r="AV104" i="6"/>
  <c r="AT104" i="6"/>
  <c r="AS104" i="6"/>
  <c r="AR104" i="6"/>
  <c r="AQ104" i="6"/>
  <c r="AP104" i="6"/>
  <c r="AO104" i="6"/>
  <c r="AN104" i="6"/>
  <c r="AM104" i="6"/>
  <c r="AA104" i="6"/>
  <c r="Z104" i="6"/>
  <c r="Y104" i="6"/>
  <c r="X104" i="6"/>
  <c r="BH103" i="6"/>
  <c r="BG103" i="6"/>
  <c r="BF103" i="6"/>
  <c r="BE103" i="6"/>
  <c r="BD103" i="6"/>
  <c r="BC103" i="6"/>
  <c r="AZ103" i="6"/>
  <c r="AY103" i="6"/>
  <c r="AC103" i="6"/>
  <c r="AH103" i="6"/>
  <c r="AD103" i="6"/>
  <c r="AG103" i="6"/>
  <c r="AI103" i="6"/>
  <c r="AJ103" i="6"/>
  <c r="AK103" i="6"/>
  <c r="AL103" i="6"/>
  <c r="G103" i="6"/>
  <c r="K103" i="6"/>
  <c r="L103" i="6"/>
  <c r="M103" i="6"/>
  <c r="N103" i="6"/>
  <c r="O103" i="6"/>
  <c r="P103" i="6"/>
  <c r="H103" i="6"/>
  <c r="E103" i="6"/>
  <c r="AS103" i="6"/>
  <c r="AT103" i="6"/>
  <c r="AU103" i="6"/>
  <c r="AV103" i="6"/>
  <c r="Q103" i="6"/>
  <c r="BI103" i="6"/>
  <c r="BJ103" i="6"/>
  <c r="BK103" i="6"/>
  <c r="BL103" i="6"/>
  <c r="BM103" i="6"/>
  <c r="BN103" i="6"/>
  <c r="BO103" i="6"/>
  <c r="S103" i="6"/>
  <c r="BP103" i="6"/>
  <c r="BQ103" i="6"/>
  <c r="BR103" i="6"/>
  <c r="BS103" i="6"/>
  <c r="R103" i="6"/>
  <c r="T103" i="6"/>
  <c r="U103" i="6"/>
  <c r="V103" i="6"/>
  <c r="W103" i="6"/>
  <c r="X103" i="6"/>
  <c r="Y103" i="6"/>
  <c r="Z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Q113" i="6"/>
  <c r="BR113" i="6"/>
  <c r="BS113" i="6"/>
  <c r="AO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P113" i="6"/>
  <c r="AQ113" i="6"/>
  <c r="AR113" i="6"/>
  <c r="AS113" i="6"/>
  <c r="AT113" i="6"/>
  <c r="AU113" i="6"/>
  <c r="AV113" i="6"/>
  <c r="AW113" i="6"/>
  <c r="BI113" i="6"/>
  <c r="BJ113" i="6"/>
  <c r="BK113" i="6"/>
  <c r="H113" i="6"/>
  <c r="G113" i="6"/>
  <c r="N113" i="6"/>
  <c r="P113" i="6"/>
  <c r="O113" i="6"/>
  <c r="M113" i="6"/>
  <c r="L113" i="6"/>
  <c r="K113" i="6"/>
  <c r="AL113" i="6"/>
  <c r="AK113" i="6"/>
  <c r="AJ113" i="6"/>
  <c r="AI113" i="6"/>
  <c r="AH113" i="6"/>
  <c r="AG113" i="6"/>
  <c r="AD113" i="6"/>
  <c r="AC113" i="6"/>
  <c r="BH113" i="6"/>
  <c r="BG113" i="6"/>
  <c r="BF113" i="6"/>
  <c r="BE113" i="6"/>
  <c r="BD113" i="6"/>
  <c r="BC113" i="6"/>
  <c r="AZ113" i="6"/>
  <c r="AY113" i="6"/>
  <c r="AC25" i="6"/>
  <c r="AG25" i="6" s="1"/>
  <c r="M71" i="6"/>
  <c r="N71" i="6"/>
  <c r="O71" i="6"/>
  <c r="P71" i="6"/>
  <c r="L71" i="6"/>
  <c r="AC71" i="6"/>
  <c r="AG71" i="6"/>
  <c r="AH71" i="6"/>
  <c r="AJ71" i="6"/>
  <c r="AL71" i="6"/>
  <c r="AK71" i="6"/>
  <c r="AI71" i="6"/>
  <c r="BG71" i="6"/>
  <c r="BH71" i="6"/>
  <c r="AY71" i="6"/>
  <c r="BC71" i="6"/>
  <c r="BD71" i="6"/>
  <c r="BE71" i="6"/>
  <c r="BF71" i="6"/>
  <c r="P112" i="6"/>
  <c r="O112" i="6"/>
  <c r="N112" i="6"/>
  <c r="M112" i="6"/>
  <c r="G112" i="6"/>
  <c r="K112" i="6"/>
  <c r="L112" i="6"/>
  <c r="BH112" i="6"/>
  <c r="BG112" i="6"/>
  <c r="BF112" i="6"/>
  <c r="BE112" i="6"/>
  <c r="BD112" i="6"/>
  <c r="BC112" i="6"/>
  <c r="AY112" i="6"/>
  <c r="AL112" i="6"/>
  <c r="AK112" i="6"/>
  <c r="AJ112" i="6"/>
  <c r="AI112" i="6"/>
  <c r="AH112" i="6"/>
  <c r="AG112" i="6"/>
  <c r="AC112" i="6"/>
  <c r="AL107" i="6"/>
  <c r="AG107" i="6"/>
  <c r="AC107" i="6"/>
  <c r="AI107" i="6"/>
  <c r="AJ107" i="6"/>
  <c r="AH107" i="6"/>
  <c r="AK107" i="6"/>
  <c r="BC107" i="6"/>
  <c r="AY107" i="6"/>
  <c r="BH107" i="6"/>
  <c r="BG107" i="6"/>
  <c r="BF107" i="6"/>
  <c r="BE107" i="6"/>
  <c r="BD107" i="6"/>
  <c r="P107" i="6"/>
  <c r="O107" i="6"/>
  <c r="N107" i="6"/>
  <c r="M107" i="6"/>
  <c r="L107" i="6"/>
  <c r="G107" i="6"/>
  <c r="K107" i="6"/>
  <c r="BG109" i="6"/>
  <c r="BF109" i="6"/>
  <c r="BE109" i="6"/>
  <c r="BD109" i="6"/>
  <c r="BC109" i="6"/>
  <c r="AY109" i="6"/>
  <c r="BH109" i="6"/>
  <c r="AK109" i="6"/>
  <c r="AL109" i="6"/>
  <c r="AJ109" i="6"/>
  <c r="AI109" i="6"/>
  <c r="AH109" i="6"/>
  <c r="AG109" i="6"/>
  <c r="AC109" i="6"/>
  <c r="O109" i="6"/>
  <c r="G109" i="6"/>
  <c r="K109" i="6"/>
  <c r="L109" i="6"/>
  <c r="M109" i="6"/>
  <c r="P109" i="6"/>
  <c r="N109" i="6"/>
  <c r="BH108" i="6"/>
  <c r="BG108" i="6"/>
  <c r="BF108" i="6"/>
  <c r="BE108" i="6"/>
  <c r="BD108" i="6"/>
  <c r="BC108" i="6"/>
  <c r="AY108" i="6"/>
  <c r="G108" i="6"/>
  <c r="O108" i="6"/>
  <c r="M108" i="6"/>
  <c r="L108" i="6"/>
  <c r="K108" i="6"/>
  <c r="N108" i="6"/>
  <c r="P108" i="6"/>
  <c r="AG108" i="6"/>
  <c r="AK108" i="6"/>
  <c r="AJ108" i="6"/>
  <c r="AI108" i="6"/>
  <c r="AH108" i="6"/>
  <c r="AC108" i="6"/>
  <c r="AL108" i="6"/>
  <c r="BF110" i="6"/>
  <c r="BE110" i="6"/>
  <c r="BD110" i="6"/>
  <c r="BC110" i="6"/>
  <c r="AY110" i="6"/>
  <c r="BG110" i="6"/>
  <c r="BH110" i="6"/>
  <c r="AG110" i="6"/>
  <c r="AH110" i="6"/>
  <c r="AI110" i="6"/>
  <c r="AJ110" i="6"/>
  <c r="AK110" i="6"/>
  <c r="AL110" i="6"/>
  <c r="AC110" i="6"/>
  <c r="G110" i="6"/>
  <c r="K110" i="6"/>
  <c r="O110" i="6"/>
  <c r="P110" i="6"/>
  <c r="M110" i="6"/>
  <c r="L110" i="6"/>
  <c r="N110" i="6"/>
  <c r="H6" i="6"/>
  <c r="M6" i="6"/>
  <c r="G6" i="6"/>
  <c r="G13" i="6"/>
  <c r="H10" i="6"/>
  <c r="G10" i="6"/>
  <c r="K14" i="6"/>
  <c r="BF33" i="6"/>
  <c r="BH33" i="6"/>
  <c r="AY33" i="6"/>
  <c r="BC33" i="6"/>
  <c r="BD33" i="6"/>
  <c r="BE33" i="6"/>
  <c r="BG33" i="6"/>
  <c r="L33" i="6"/>
  <c r="P33" i="6"/>
  <c r="O33" i="6"/>
  <c r="N33" i="6"/>
  <c r="K33" i="6"/>
  <c r="M33" i="6"/>
  <c r="G33" i="6"/>
  <c r="AC33" i="6"/>
  <c r="AI33" i="6"/>
  <c r="AH33" i="6"/>
  <c r="AG33" i="6"/>
  <c r="AL33" i="6"/>
  <c r="AK33" i="6"/>
  <c r="AJ33" i="6"/>
  <c r="G30" i="6"/>
  <c r="L30" i="6"/>
  <c r="K30" i="6"/>
  <c r="P30" i="6"/>
  <c r="O30" i="6"/>
  <c r="N30" i="6"/>
  <c r="M30" i="6"/>
  <c r="AY30" i="6"/>
  <c r="BF30" i="6"/>
  <c r="BE30" i="6"/>
  <c r="BD30" i="6"/>
  <c r="BC30" i="6"/>
  <c r="BH30" i="6"/>
  <c r="BG30" i="6"/>
  <c r="AI30" i="6"/>
  <c r="AJ30" i="6"/>
  <c r="AK30" i="6"/>
  <c r="AL30" i="6"/>
  <c r="AC30" i="6"/>
  <c r="AG30" i="6"/>
  <c r="AH30" i="6"/>
  <c r="K34" i="6"/>
  <c r="P34" i="6"/>
  <c r="L34" i="6"/>
  <c r="M34" i="6"/>
  <c r="N34" i="6"/>
  <c r="O34" i="6"/>
  <c r="G34" i="6"/>
  <c r="AL34" i="6"/>
  <c r="AK34" i="6"/>
  <c r="AJ34" i="6"/>
  <c r="AI34" i="6"/>
  <c r="AH34" i="6"/>
  <c r="AG34" i="6"/>
  <c r="AC34" i="6"/>
  <c r="BF34" i="6"/>
  <c r="BE34" i="6"/>
  <c r="BD34" i="6"/>
  <c r="BC34" i="6"/>
  <c r="AY34" i="6"/>
  <c r="BH34" i="6"/>
  <c r="BG34" i="6"/>
  <c r="AY96" i="6"/>
  <c r="BG96" i="6"/>
  <c r="BF96" i="6"/>
  <c r="BH96" i="6"/>
  <c r="BE96" i="6"/>
  <c r="BD96" i="6"/>
  <c r="BC96" i="6"/>
  <c r="K96" i="6"/>
  <c r="P96" i="6"/>
  <c r="G96" i="6"/>
  <c r="L96" i="6"/>
  <c r="M96" i="6"/>
  <c r="N96" i="6"/>
  <c r="O96" i="6"/>
  <c r="AC96" i="6"/>
  <c r="AG96" i="6"/>
  <c r="AH96" i="6"/>
  <c r="AI96" i="6"/>
  <c r="AJ96" i="6"/>
  <c r="AK96" i="6"/>
  <c r="AL96" i="6"/>
  <c r="AC31" i="6"/>
  <c r="AG31" i="6"/>
  <c r="AH31" i="6"/>
  <c r="AI31" i="6"/>
  <c r="AK31" i="6"/>
  <c r="AJ31" i="6"/>
  <c r="AL31" i="6"/>
  <c r="BE31" i="6"/>
  <c r="BF31" i="6"/>
  <c r="BG31" i="6"/>
  <c r="BH31" i="6"/>
  <c r="BD31" i="6"/>
  <c r="BC31" i="6"/>
  <c r="AY31" i="6"/>
  <c r="G31" i="6"/>
  <c r="K31" i="6"/>
  <c r="L31" i="6"/>
  <c r="N31" i="6"/>
  <c r="O31" i="6"/>
  <c r="P31" i="6"/>
  <c r="M31" i="6"/>
  <c r="BE32" i="6"/>
  <c r="AY32" i="6"/>
  <c r="BC32" i="6"/>
  <c r="BD32" i="6"/>
  <c r="BF32" i="6"/>
  <c r="BG32" i="6"/>
  <c r="BH32" i="6"/>
  <c r="G32" i="6"/>
  <c r="P32" i="6"/>
  <c r="O32" i="6"/>
  <c r="N32" i="6"/>
  <c r="M32" i="6"/>
  <c r="K32" i="6"/>
  <c r="L32" i="6"/>
  <c r="AC32" i="6"/>
  <c r="AG32" i="6"/>
  <c r="AI32" i="6"/>
  <c r="AJ32" i="6"/>
  <c r="AH32" i="6"/>
  <c r="AK32" i="6"/>
  <c r="AL32" i="6"/>
  <c r="AI29" i="6"/>
  <c r="AH29" i="6"/>
  <c r="AG29" i="6"/>
  <c r="AC29" i="6"/>
  <c r="AL29" i="6"/>
  <c r="AK29" i="6"/>
  <c r="AJ29" i="6"/>
  <c r="P29" i="6"/>
  <c r="L29" i="6"/>
  <c r="M29" i="6"/>
  <c r="K29" i="6"/>
  <c r="G29" i="6"/>
  <c r="O29" i="6"/>
  <c r="N29" i="6"/>
  <c r="BD29" i="6"/>
  <c r="BC29" i="6"/>
  <c r="AY29" i="6"/>
  <c r="BH29" i="6"/>
  <c r="BG29" i="6"/>
  <c r="BF29" i="6"/>
  <c r="BE29" i="6"/>
  <c r="AJ28" i="6"/>
  <c r="AI28" i="6"/>
  <c r="AH28" i="6"/>
  <c r="AG28" i="6"/>
  <c r="AC28" i="6"/>
  <c r="AK28" i="6"/>
  <c r="AL28" i="6"/>
  <c r="BD28" i="6"/>
  <c r="BE28" i="6"/>
  <c r="BG28" i="6"/>
  <c r="BH28" i="6"/>
  <c r="BF28" i="6"/>
  <c r="AY28" i="6"/>
  <c r="BC28" i="6"/>
  <c r="M28" i="6"/>
  <c r="P28" i="6"/>
  <c r="O28" i="6"/>
  <c r="N28" i="6"/>
  <c r="BB178" i="6"/>
  <c r="BA178" i="6"/>
  <c r="E71" i="6"/>
  <c r="Y71" i="6"/>
  <c r="AR71" i="6"/>
  <c r="AS71" i="6"/>
  <c r="AU71" i="6"/>
  <c r="AV71" i="6"/>
  <c r="AW71" i="6"/>
  <c r="BI71" i="6"/>
  <c r="BJ71" i="6"/>
  <c r="BK71" i="6"/>
  <c r="BL71" i="6"/>
  <c r="BM71" i="6"/>
  <c r="AT71" i="6"/>
  <c r="BN71" i="6"/>
  <c r="BO71" i="6"/>
  <c r="U71" i="6"/>
  <c r="BP71" i="6"/>
  <c r="BQ71" i="6"/>
  <c r="BR71" i="6"/>
  <c r="BS71" i="6"/>
  <c r="Q71" i="6"/>
  <c r="R71" i="6"/>
  <c r="T71" i="6"/>
  <c r="V71" i="6"/>
  <c r="H71" i="6"/>
  <c r="AD71" i="6"/>
  <c r="AZ71" i="6"/>
  <c r="W71" i="6"/>
  <c r="X71" i="6"/>
  <c r="S71" i="6"/>
  <c r="Z71" i="6"/>
  <c r="AA71" i="6"/>
  <c r="AM71" i="6"/>
  <c r="AN71" i="6"/>
  <c r="AO71" i="6"/>
  <c r="AP71" i="6"/>
  <c r="AQ71" i="6"/>
  <c r="E112" i="6"/>
  <c r="AU112" i="6"/>
  <c r="AV112" i="6"/>
  <c r="BI112" i="6"/>
  <c r="BK112" i="6"/>
  <c r="AS112" i="6"/>
  <c r="AW112" i="6"/>
  <c r="Q112" i="6"/>
  <c r="AZ112" i="6"/>
  <c r="AD112" i="6"/>
  <c r="H112" i="6"/>
  <c r="BS112" i="6"/>
  <c r="BR112" i="6"/>
  <c r="BQ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Z112" i="6"/>
  <c r="Y112" i="6"/>
  <c r="X112" i="6"/>
  <c r="W112" i="6"/>
  <c r="V112" i="6"/>
  <c r="U112" i="6"/>
  <c r="R112" i="6"/>
  <c r="AT112" i="6"/>
  <c r="E107" i="6"/>
  <c r="Y107" i="6"/>
  <c r="AZ107" i="6"/>
  <c r="AO107" i="6"/>
  <c r="Q107" i="6"/>
  <c r="R107" i="6"/>
  <c r="S107" i="6"/>
  <c r="T107" i="6"/>
  <c r="U107" i="6"/>
  <c r="V107" i="6"/>
  <c r="W107" i="6"/>
  <c r="X107" i="6"/>
  <c r="Z107" i="6"/>
  <c r="AA107" i="6"/>
  <c r="AM107" i="6"/>
  <c r="AN107" i="6"/>
  <c r="AP107" i="6"/>
  <c r="AQ107" i="6"/>
  <c r="AR107" i="6"/>
  <c r="AS107" i="6"/>
  <c r="AT107" i="6"/>
  <c r="AU107" i="6"/>
  <c r="AV107" i="6"/>
  <c r="AW107" i="6"/>
  <c r="BI107" i="6"/>
  <c r="BJ107" i="6"/>
  <c r="BK107" i="6"/>
  <c r="BL107" i="6"/>
  <c r="BM107" i="6"/>
  <c r="BN107" i="6"/>
  <c r="BO107" i="6"/>
  <c r="BP107" i="6"/>
  <c r="BQ107" i="6"/>
  <c r="BR107" i="6"/>
  <c r="BS107" i="6"/>
  <c r="H107" i="6"/>
  <c r="AD107" i="6"/>
  <c r="E109" i="6"/>
  <c r="AT109" i="6"/>
  <c r="AQ109" i="6"/>
  <c r="AP109" i="6"/>
  <c r="AO109" i="6"/>
  <c r="AN109" i="6"/>
  <c r="AM109" i="6"/>
  <c r="AA109" i="6"/>
  <c r="Z109" i="6"/>
  <c r="Y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R109" i="6"/>
  <c r="BQ109" i="6"/>
  <c r="BP109" i="6"/>
  <c r="BO109" i="6"/>
  <c r="BN109" i="6"/>
  <c r="BM109" i="6"/>
  <c r="BL109" i="6"/>
  <c r="BK109" i="6"/>
  <c r="BJ109" i="6"/>
  <c r="BI109" i="6"/>
  <c r="AW109" i="6"/>
  <c r="AV109" i="6"/>
  <c r="AU109" i="6"/>
  <c r="E108" i="6"/>
  <c r="AZ108" i="6"/>
  <c r="Q108" i="6"/>
  <c r="S108" i="6"/>
  <c r="T108" i="6"/>
  <c r="U108" i="6"/>
  <c r="V108" i="6"/>
  <c r="W108" i="6"/>
  <c r="X108" i="6"/>
  <c r="Y108" i="6"/>
  <c r="Z108" i="6"/>
  <c r="AA108" i="6"/>
  <c r="AM108" i="6"/>
  <c r="AN108" i="6"/>
  <c r="BL108" i="6"/>
  <c r="AO108" i="6"/>
  <c r="AP108" i="6"/>
  <c r="AQ108" i="6"/>
  <c r="AR108" i="6"/>
  <c r="AS108" i="6"/>
  <c r="AT108" i="6"/>
  <c r="AU108" i="6"/>
  <c r="AV108" i="6"/>
  <c r="AW108" i="6"/>
  <c r="BI108" i="6"/>
  <c r="BJ108" i="6"/>
  <c r="BK108" i="6"/>
  <c r="R108" i="6"/>
  <c r="BM108" i="6"/>
  <c r="BN108" i="6"/>
  <c r="BO108" i="6"/>
  <c r="BP108" i="6"/>
  <c r="BQ108" i="6"/>
  <c r="BR108" i="6"/>
  <c r="BS108" i="6"/>
  <c r="H108" i="6"/>
  <c r="AD108" i="6"/>
  <c r="E110" i="6"/>
  <c r="S110" i="6"/>
  <c r="AZ110" i="6"/>
  <c r="AD110" i="6"/>
  <c r="H110" i="6"/>
  <c r="BS110" i="6"/>
  <c r="BR110" i="6"/>
  <c r="BQ110" i="6"/>
  <c r="BP110" i="6"/>
  <c r="BO110" i="6"/>
  <c r="BN110" i="6"/>
  <c r="BM110" i="6"/>
  <c r="BL110" i="6"/>
  <c r="BK110" i="6"/>
  <c r="BJ110" i="6"/>
  <c r="BI110" i="6"/>
  <c r="AW110" i="6"/>
  <c r="AV110" i="6"/>
  <c r="AU110" i="6"/>
  <c r="AT110" i="6"/>
  <c r="AS110" i="6"/>
  <c r="AR110" i="6"/>
  <c r="AQ110" i="6"/>
  <c r="AP110" i="6"/>
  <c r="AO110" i="6"/>
  <c r="AN110" i="6"/>
  <c r="AM110" i="6"/>
  <c r="AA110" i="6"/>
  <c r="Z110" i="6"/>
  <c r="Y110" i="6"/>
  <c r="X110" i="6"/>
  <c r="W110" i="6"/>
  <c r="V110" i="6"/>
  <c r="U110" i="6"/>
  <c r="T110" i="6"/>
  <c r="R110" i="6"/>
  <c r="Q110" i="6"/>
  <c r="E33" i="6"/>
  <c r="V33" i="6"/>
  <c r="BR33" i="6"/>
  <c r="BS33" i="6"/>
  <c r="H33" i="6"/>
  <c r="Q33" i="6"/>
  <c r="R33" i="6"/>
  <c r="S33" i="6"/>
  <c r="T33" i="6"/>
  <c r="U33" i="6"/>
  <c r="AP33" i="6"/>
  <c r="W33" i="6"/>
  <c r="X33" i="6"/>
  <c r="Y33" i="6"/>
  <c r="Z33" i="6"/>
  <c r="AA33" i="6"/>
  <c r="AM33" i="6"/>
  <c r="AN33" i="6"/>
  <c r="AO33" i="6"/>
  <c r="AD33" i="6"/>
  <c r="AQ33" i="6"/>
  <c r="AR33" i="6"/>
  <c r="AS33" i="6"/>
  <c r="AT33" i="6"/>
  <c r="AU33" i="6"/>
  <c r="AV33" i="6"/>
  <c r="AW33" i="6"/>
  <c r="BI33" i="6"/>
  <c r="BJ33" i="6"/>
  <c r="BK33" i="6"/>
  <c r="BL33" i="6"/>
  <c r="BM33" i="6"/>
  <c r="BN33" i="6"/>
  <c r="BO33" i="6"/>
  <c r="BP33" i="6"/>
  <c r="BQ33" i="6"/>
  <c r="AZ33" i="6"/>
  <c r="E30" i="6"/>
  <c r="AD30" i="6"/>
  <c r="H30" i="6"/>
  <c r="BS30" i="6"/>
  <c r="AZ30" i="6"/>
  <c r="BI30" i="6"/>
  <c r="BR30" i="6"/>
  <c r="BQ30" i="6"/>
  <c r="BP30" i="6"/>
  <c r="BO30" i="6"/>
  <c r="BN30" i="6"/>
  <c r="BM30" i="6"/>
  <c r="BL30" i="6"/>
  <c r="BK30" i="6"/>
  <c r="BJ30" i="6"/>
  <c r="AW30" i="6"/>
  <c r="AV30" i="6"/>
  <c r="AU30" i="6"/>
  <c r="AT30" i="6"/>
  <c r="AS30" i="6"/>
  <c r="AR30" i="6"/>
  <c r="AQ30" i="6"/>
  <c r="AP30" i="6"/>
  <c r="AO30" i="6"/>
  <c r="AN30" i="6"/>
  <c r="AM30" i="6"/>
  <c r="AA30" i="6"/>
  <c r="Z30" i="6"/>
  <c r="Y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BI34" i="6"/>
  <c r="BJ34" i="6"/>
  <c r="BK34" i="6"/>
  <c r="BL34" i="6"/>
  <c r="BM34" i="6"/>
  <c r="BN34" i="6"/>
  <c r="BO34" i="6"/>
  <c r="BP34" i="6"/>
  <c r="BQ34" i="6"/>
  <c r="BR34" i="6"/>
  <c r="BS34" i="6"/>
  <c r="H34" i="6"/>
  <c r="E96" i="6"/>
  <c r="AR96" i="6"/>
  <c r="AP96" i="6"/>
  <c r="AQ96" i="6"/>
  <c r="V96" i="6"/>
  <c r="BS96" i="6"/>
  <c r="AS96" i="6"/>
  <c r="AT96" i="6"/>
  <c r="AU96" i="6"/>
  <c r="AV96" i="6"/>
  <c r="AD96" i="6"/>
  <c r="AZ96" i="6"/>
  <c r="BR96" i="6"/>
  <c r="BQ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Y96" i="6"/>
  <c r="Z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BR31" i="6"/>
  <c r="S31" i="6"/>
  <c r="BQ31" i="6"/>
  <c r="BO31" i="6"/>
  <c r="BN31" i="6"/>
  <c r="BM31" i="6"/>
  <c r="BL31" i="6"/>
  <c r="BK31" i="6"/>
  <c r="BJ31" i="6"/>
  <c r="BI31" i="6"/>
  <c r="AW31" i="6"/>
  <c r="AV31" i="6"/>
  <c r="AU31" i="6"/>
  <c r="AT31" i="6"/>
  <c r="AS31" i="6"/>
  <c r="AR31" i="6"/>
  <c r="AP31" i="6"/>
  <c r="AO31" i="6"/>
  <c r="AM31" i="6"/>
  <c r="AN31" i="6"/>
  <c r="AA31" i="6"/>
  <c r="Z31" i="6"/>
  <c r="Y31" i="6"/>
  <c r="X31" i="6"/>
  <c r="W31" i="6"/>
  <c r="V31" i="6"/>
  <c r="U31" i="6"/>
  <c r="T31" i="6"/>
  <c r="E32" i="6"/>
  <c r="R32" i="6"/>
  <c r="Q32" i="6"/>
  <c r="S32" i="6"/>
  <c r="AV32" i="6"/>
  <c r="AU32" i="6"/>
  <c r="AT32" i="6"/>
  <c r="AS32" i="6"/>
  <c r="AR32" i="6"/>
  <c r="AQ32" i="6"/>
  <c r="AP32" i="6"/>
  <c r="AN32" i="6"/>
  <c r="AM32" i="6"/>
  <c r="AA32" i="6"/>
  <c r="Z32" i="6"/>
  <c r="Y32" i="6"/>
  <c r="X32" i="6"/>
  <c r="W32" i="6"/>
  <c r="V32" i="6"/>
  <c r="U32" i="6"/>
  <c r="T32" i="6"/>
  <c r="AD32" i="6"/>
  <c r="AZ32" i="6"/>
  <c r="H32" i="6"/>
  <c r="BS32" i="6"/>
  <c r="BR32" i="6"/>
  <c r="BQ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R29" i="6"/>
  <c r="BQ29" i="6"/>
  <c r="BP29" i="6"/>
  <c r="BO29" i="6"/>
  <c r="BN29" i="6"/>
  <c r="BM29" i="6"/>
  <c r="BL29" i="6"/>
  <c r="BK29" i="6"/>
  <c r="BJ29" i="6"/>
  <c r="BI29" i="6"/>
  <c r="AW29" i="6"/>
  <c r="AV29" i="6"/>
  <c r="AU29" i="6"/>
  <c r="X29" i="6"/>
  <c r="Y29" i="6"/>
  <c r="Z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AV13" i="6"/>
  <c r="BJ13" i="6"/>
  <c r="BR13" i="6"/>
  <c r="Q13" i="6"/>
  <c r="S13" i="6"/>
  <c r="U13" i="6"/>
  <c r="V13" i="6"/>
  <c r="X13" i="6"/>
  <c r="Z13" i="6"/>
  <c r="AR13" i="6"/>
  <c r="AU13" i="6"/>
  <c r="BI13" i="6"/>
  <c r="BK13" i="6"/>
  <c r="BP13" i="6"/>
  <c r="AP13" i="6"/>
  <c r="BL13" i="6"/>
  <c r="BO13" i="6"/>
  <c r="AD13" i="6"/>
  <c r="R13" i="6"/>
  <c r="T13" i="6"/>
  <c r="W13" i="6"/>
  <c r="Y13" i="6"/>
  <c r="AA13" i="6"/>
  <c r="AO13" i="6"/>
  <c r="AT13" i="6"/>
  <c r="AW13" i="6"/>
  <c r="BQ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Q25" i="6"/>
  <c r="BR25" i="6"/>
  <c r="BS25" i="6"/>
  <c r="AD25" i="6"/>
  <c r="BM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BI25" i="6"/>
  <c r="BJ25" i="6"/>
  <c r="BK25" i="6"/>
  <c r="Q15" i="6"/>
  <c r="R15" i="6"/>
  <c r="S15" i="6"/>
  <c r="W15" i="6"/>
  <c r="Y15" i="6"/>
  <c r="V15" i="6"/>
  <c r="U15" i="6"/>
  <c r="T15" i="6"/>
  <c r="X15" i="6"/>
  <c r="AD14" i="6"/>
  <c r="AY14" i="6"/>
  <c r="AZ14" i="6"/>
  <c r="BF14" i="6"/>
  <c r="BG14" i="6"/>
  <c r="E17" i="6"/>
  <c r="AP17" i="6"/>
  <c r="AQ17" i="6"/>
  <c r="AR17" i="6"/>
  <c r="AS17" i="6"/>
  <c r="AT17" i="6"/>
  <c r="AU17" i="6"/>
  <c r="AV17" i="6"/>
  <c r="AW17" i="6"/>
  <c r="BI17" i="6"/>
  <c r="BJ17" i="6"/>
  <c r="BK17" i="6"/>
  <c r="BL17" i="6"/>
  <c r="BM17" i="6"/>
  <c r="BN17" i="6"/>
  <c r="BO17" i="6"/>
  <c r="BP17" i="6"/>
  <c r="BQ17" i="6"/>
  <c r="BR17" i="6"/>
  <c r="BS17" i="6"/>
  <c r="AN17" i="6"/>
  <c r="AO17" i="6"/>
  <c r="U17" i="6"/>
  <c r="Q17" i="6"/>
  <c r="S17" i="6"/>
  <c r="T17" i="6"/>
  <c r="V17" i="6"/>
  <c r="W17" i="6"/>
  <c r="X17" i="6"/>
  <c r="R17" i="6"/>
  <c r="Y17" i="6"/>
  <c r="Z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V28" i="6"/>
  <c r="AU28" i="6"/>
  <c r="AT28" i="6"/>
  <c r="U28" i="6"/>
  <c r="T28" i="6"/>
  <c r="S28" i="6"/>
  <c r="R28" i="6"/>
  <c r="Q28" i="6"/>
  <c r="V28" i="6"/>
  <c r="BQ28" i="6"/>
  <c r="BR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Z28" i="6"/>
  <c r="Y28" i="6"/>
  <c r="X28" i="6"/>
  <c r="W28" i="6"/>
  <c r="H27" i="6"/>
  <c r="G27" i="6"/>
  <c r="AY27" i="6"/>
  <c r="BC27" i="6" s="1"/>
  <c r="AZ27" i="6"/>
  <c r="AC27" i="6"/>
  <c r="AD27" i="6"/>
  <c r="E27" i="6"/>
  <c r="AR27" i="6"/>
  <c r="AQ27" i="6"/>
  <c r="AP27" i="6"/>
  <c r="AO27" i="6"/>
  <c r="AN27" i="6"/>
  <c r="AM27" i="6"/>
  <c r="AA27" i="6"/>
  <c r="Z27" i="6"/>
  <c r="Y27" i="6"/>
  <c r="W27" i="6"/>
  <c r="V27" i="6"/>
  <c r="T27" i="6"/>
  <c r="S27" i="6"/>
  <c r="R27" i="6"/>
  <c r="Q27" i="6"/>
  <c r="AV27" i="6"/>
  <c r="AU27" i="6"/>
  <c r="AT27" i="6"/>
  <c r="AS27" i="6"/>
  <c r="BI27" i="6"/>
  <c r="X27" i="6"/>
  <c r="U27" i="6"/>
  <c r="BS27" i="6"/>
  <c r="BR27" i="6"/>
  <c r="BQ27" i="6"/>
  <c r="BP27" i="6"/>
  <c r="BO27" i="6"/>
  <c r="BN27" i="6"/>
  <c r="BM27" i="6"/>
  <c r="BL27" i="6"/>
  <c r="BK27" i="6"/>
  <c r="BJ27" i="6"/>
  <c r="AW27" i="6"/>
  <c r="G26" i="6"/>
  <c r="H26" i="6"/>
  <c r="K26" i="6"/>
  <c r="AZ26" i="6"/>
  <c r="AY26" i="6"/>
  <c r="E26" i="6"/>
  <c r="AA26" i="6"/>
  <c r="AM26" i="6"/>
  <c r="AN26" i="6"/>
  <c r="AO26" i="6"/>
  <c r="AP26" i="6"/>
  <c r="AQ26" i="6"/>
  <c r="AR26" i="6"/>
  <c r="AT26" i="6"/>
  <c r="AU26" i="6"/>
  <c r="AV26" i="6"/>
  <c r="AW26" i="6"/>
  <c r="BI26" i="6"/>
  <c r="BJ26" i="6"/>
  <c r="BK26" i="6"/>
  <c r="BL26" i="6"/>
  <c r="U26" i="6"/>
  <c r="BN26" i="6"/>
  <c r="BO26" i="6"/>
  <c r="BP26" i="6"/>
  <c r="BQ26" i="6"/>
  <c r="BR26" i="6"/>
  <c r="BS26" i="6"/>
  <c r="BM26" i="6"/>
  <c r="AS26" i="6"/>
  <c r="Q26" i="6"/>
  <c r="R26" i="6"/>
  <c r="S26" i="6"/>
  <c r="T26" i="6"/>
  <c r="V26" i="6"/>
  <c r="W26" i="6"/>
  <c r="X26" i="6"/>
  <c r="Y26" i="6"/>
  <c r="Z26" i="6"/>
  <c r="AD26" i="6"/>
  <c r="AC26" i="6"/>
  <c r="E24" i="6"/>
  <c r="AP24" i="6"/>
  <c r="BO24" i="6"/>
  <c r="AO24" i="6"/>
  <c r="AN24" i="6"/>
  <c r="BN24" i="6"/>
  <c r="AM24" i="6"/>
  <c r="AA24" i="6"/>
  <c r="Z24" i="6"/>
  <c r="Y24" i="6"/>
  <c r="X24" i="6"/>
  <c r="V24" i="6"/>
  <c r="U24" i="6"/>
  <c r="BM24" i="6"/>
  <c r="T24" i="6"/>
  <c r="S24" i="6"/>
  <c r="R24" i="6"/>
  <c r="Q24" i="6"/>
  <c r="AQ24" i="6"/>
  <c r="W24" i="6"/>
  <c r="BL24" i="6"/>
  <c r="BP24" i="6"/>
  <c r="BQ24" i="6"/>
  <c r="BR24" i="6"/>
  <c r="BS24" i="6"/>
  <c r="BK24" i="6"/>
  <c r="BJ24" i="6"/>
  <c r="BI24" i="6"/>
  <c r="AW24" i="6"/>
  <c r="AV24" i="6"/>
  <c r="AU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Y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Z16" i="6"/>
  <c r="AV16" i="6"/>
  <c r="AU16" i="6"/>
  <c r="AT16" i="6"/>
  <c r="AS16" i="6"/>
  <c r="E15" i="6"/>
  <c r="AA15" i="6"/>
  <c r="AM15" i="6"/>
  <c r="AN15" i="6"/>
  <c r="AO15" i="6"/>
  <c r="AP15" i="6"/>
  <c r="AQ15" i="6"/>
  <c r="AR15" i="6"/>
  <c r="AS15" i="6"/>
  <c r="AU15" i="6"/>
  <c r="AV15" i="6"/>
  <c r="AW15" i="6"/>
  <c r="BJ15" i="6"/>
  <c r="BK15" i="6"/>
  <c r="BL15" i="6"/>
  <c r="BM15" i="6"/>
  <c r="BN15" i="6"/>
  <c r="BO15" i="6"/>
  <c r="BP15" i="6"/>
  <c r="BQ15" i="6"/>
  <c r="BS15" i="6"/>
  <c r="AT15" i="6"/>
  <c r="BR15" i="6"/>
  <c r="Z15" i="6"/>
  <c r="BI15" i="6"/>
  <c r="G15" i="6"/>
  <c r="H15" i="6"/>
  <c r="AY15" i="6"/>
  <c r="BC15" i="6" s="1"/>
  <c r="AZ15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E16" i="6"/>
  <c r="BP16" i="6"/>
  <c r="BQ16" i="6"/>
  <c r="BR16" i="6"/>
  <c r="BS16" i="6"/>
  <c r="G16" i="6"/>
  <c r="H16" i="6"/>
  <c r="AC16" i="6"/>
  <c r="AD16" i="6"/>
  <c r="AY16" i="6"/>
  <c r="BC16" i="6" s="1"/>
  <c r="AZ16" i="6"/>
  <c r="BF16" i="6"/>
  <c r="BG16" i="6"/>
  <c r="Q19" i="6"/>
  <c r="R19" i="6"/>
  <c r="S19" i="6"/>
  <c r="AT18" i="6"/>
  <c r="AU18" i="6"/>
  <c r="AV18" i="6"/>
  <c r="AW18" i="6"/>
  <c r="BI18" i="6"/>
  <c r="E23" i="6"/>
  <c r="BL23" i="6"/>
  <c r="S23" i="6"/>
  <c r="R23" i="6"/>
  <c r="Q23" i="6"/>
  <c r="BS23" i="6"/>
  <c r="BR23" i="6"/>
  <c r="BQ23" i="6"/>
  <c r="BP23" i="6"/>
  <c r="BO23" i="6"/>
  <c r="BN23" i="6"/>
  <c r="BM23" i="6"/>
  <c r="AO23" i="6"/>
  <c r="BK23" i="6"/>
  <c r="BI23" i="6"/>
  <c r="AW23" i="6"/>
  <c r="AV23" i="6"/>
  <c r="AU23" i="6"/>
  <c r="AT23" i="6"/>
  <c r="AS23" i="6"/>
  <c r="AR23" i="6"/>
  <c r="AQ23" i="6"/>
  <c r="AP23" i="6"/>
  <c r="BJ23" i="6"/>
  <c r="AN23" i="6"/>
  <c r="AM23" i="6"/>
  <c r="AA23" i="6"/>
  <c r="Z23" i="6"/>
  <c r="Y23" i="6"/>
  <c r="X23" i="6"/>
  <c r="W23" i="6"/>
  <c r="V23" i="6"/>
  <c r="U23" i="6"/>
  <c r="T23" i="6"/>
  <c r="H23" i="6"/>
  <c r="G23" i="6"/>
  <c r="AD23" i="6"/>
  <c r="AC23" i="6"/>
  <c r="AZ23" i="6"/>
  <c r="AY23" i="6"/>
  <c r="BF23" i="6"/>
  <c r="BG23" i="6"/>
  <c r="E22" i="6"/>
  <c r="BM22" i="6"/>
  <c r="BS22" i="6"/>
  <c r="BR22" i="6"/>
  <c r="BQ22" i="6"/>
  <c r="BP22" i="6"/>
  <c r="BO22" i="6"/>
  <c r="BN22" i="6"/>
  <c r="BL22" i="6"/>
  <c r="BK22" i="6"/>
  <c r="BJ22" i="6"/>
  <c r="BI22" i="6"/>
  <c r="AW22" i="6"/>
  <c r="AV22" i="6"/>
  <c r="AU22" i="6"/>
  <c r="AT22" i="6"/>
  <c r="AS22" i="6"/>
  <c r="AR22" i="6"/>
  <c r="AQ22" i="6"/>
  <c r="AP22" i="6"/>
  <c r="AM22" i="6"/>
  <c r="AA22" i="6"/>
  <c r="Z22" i="6"/>
  <c r="Y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G22" i="6" s="1"/>
  <c r="AD22" i="6"/>
  <c r="AY22" i="6"/>
  <c r="BF22" i="6"/>
  <c r="BG22" i="6"/>
  <c r="AZ22" i="6"/>
  <c r="E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BI21" i="6"/>
  <c r="BJ21" i="6"/>
  <c r="BK21" i="6"/>
  <c r="BL21" i="6"/>
  <c r="BM21" i="6"/>
  <c r="BN21" i="6"/>
  <c r="BO21" i="6"/>
  <c r="BP21" i="6"/>
  <c r="BQ21" i="6"/>
  <c r="T21" i="6"/>
  <c r="BS21" i="6"/>
  <c r="BR21" i="6"/>
  <c r="Q21" i="6"/>
  <c r="R21" i="6"/>
  <c r="S21" i="6"/>
  <c r="U21" i="6"/>
  <c r="V21" i="6"/>
  <c r="W21" i="6"/>
  <c r="X21" i="6"/>
  <c r="Y21" i="6"/>
  <c r="Z21" i="6"/>
  <c r="G21" i="6"/>
  <c r="H21" i="6"/>
  <c r="AD21" i="6"/>
  <c r="AC21" i="6"/>
  <c r="AG21" i="6" s="1"/>
  <c r="AZ21" i="6"/>
  <c r="AY21" i="6"/>
  <c r="BC21" i="6" s="1"/>
  <c r="E19" i="6"/>
  <c r="BO19" i="6"/>
  <c r="BP19" i="6"/>
  <c r="BS19" i="6"/>
  <c r="BN19" i="6"/>
  <c r="BR19" i="6"/>
  <c r="AM19" i="6"/>
  <c r="BQ19" i="6"/>
  <c r="T19" i="6"/>
  <c r="U19" i="6"/>
  <c r="V19" i="6"/>
  <c r="W19" i="6"/>
  <c r="X19" i="6"/>
  <c r="Y19" i="6"/>
  <c r="Z19" i="6"/>
  <c r="AA19" i="6"/>
  <c r="AN19" i="6"/>
  <c r="AO19" i="6"/>
  <c r="AP19" i="6"/>
  <c r="AQ19" i="6"/>
  <c r="AR19" i="6"/>
  <c r="AS19" i="6"/>
  <c r="AT19" i="6"/>
  <c r="AU19" i="6"/>
  <c r="AV19" i="6"/>
  <c r="AW19" i="6"/>
  <c r="BK19" i="6"/>
  <c r="BI19" i="6"/>
  <c r="BJ19" i="6"/>
  <c r="BL19" i="6"/>
  <c r="BM19" i="6"/>
  <c r="G19" i="6"/>
  <c r="H19" i="6"/>
  <c r="AD19" i="6"/>
  <c r="AC19" i="6"/>
  <c r="AY19" i="6"/>
  <c r="BC19" i="6" s="1"/>
  <c r="AZ19" i="6"/>
  <c r="E20" i="6"/>
  <c r="BK20" i="6"/>
  <c r="BI20" i="6"/>
  <c r="AW20" i="6"/>
  <c r="AV20" i="6"/>
  <c r="AU20" i="6"/>
  <c r="T20" i="6"/>
  <c r="Q20" i="6"/>
  <c r="R20" i="6"/>
  <c r="S20" i="6"/>
  <c r="AT20" i="6"/>
  <c r="U20" i="6"/>
  <c r="V20" i="6"/>
  <c r="Y20" i="6"/>
  <c r="W20" i="6"/>
  <c r="X20" i="6"/>
  <c r="Z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Q20" i="6"/>
  <c r="BJ20" i="6"/>
  <c r="BR20" i="6"/>
  <c r="BS20" i="6"/>
  <c r="H20" i="6"/>
  <c r="G20" i="6"/>
  <c r="AC20" i="6"/>
  <c r="AD20" i="6"/>
  <c r="AY20" i="6"/>
  <c r="AZ20" i="6"/>
  <c r="K9" i="6"/>
  <c r="AY11" i="6"/>
  <c r="AZ11" i="6"/>
  <c r="BF11" i="6"/>
  <c r="BG11" i="6"/>
  <c r="K12" i="6"/>
  <c r="AZ7" i="6"/>
  <c r="AY7" i="6"/>
  <c r="BE7" i="6"/>
  <c r="BF7" i="6"/>
  <c r="BG7" i="6"/>
  <c r="AG6" i="6"/>
  <c r="AH6" i="6"/>
  <c r="BJ18" i="6"/>
  <c r="BK18" i="6"/>
  <c r="BL18" i="6"/>
  <c r="BM18" i="6"/>
  <c r="BN18" i="6"/>
  <c r="BO18" i="6"/>
  <c r="BP18" i="6"/>
  <c r="BQ18" i="6"/>
  <c r="BD12" i="6"/>
  <c r="BC13" i="6"/>
  <c r="BD13" i="6"/>
  <c r="E18" i="6"/>
  <c r="BR18" i="6"/>
  <c r="BS18" i="6"/>
  <c r="G18" i="6"/>
  <c r="K18" i="6" s="1"/>
  <c r="H18" i="6"/>
  <c r="AC18" i="6"/>
  <c r="AD18" i="6"/>
  <c r="AY18" i="6"/>
  <c r="AZ18" i="6"/>
  <c r="AC15" i="6"/>
  <c r="AH15" i="6" s="1"/>
  <c r="AD15" i="6"/>
  <c r="AH7" i="6"/>
  <c r="AG7" i="6"/>
  <c r="AH5" i="6"/>
  <c r="BD5" i="6"/>
  <c r="AG17" i="6"/>
  <c r="AG18" i="6"/>
  <c r="BC18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L126" i="10"/>
  <c r="M126" i="10" s="1"/>
  <c r="K126" i="10"/>
  <c r="L125" i="10"/>
  <c r="M125" i="10" s="1"/>
  <c r="K125" i="10"/>
  <c r="L124" i="10"/>
  <c r="M124" i="10" s="1"/>
  <c r="K124" i="10"/>
  <c r="L123" i="10"/>
  <c r="M123" i="10" s="1"/>
  <c r="K123" i="10"/>
  <c r="K120" i="10"/>
  <c r="L120" i="10"/>
  <c r="M120" i="10" s="1"/>
  <c r="K117" i="10"/>
  <c r="L117" i="10"/>
  <c r="M117" i="10" s="1"/>
  <c r="L116" i="10"/>
  <c r="M116" i="10" s="1"/>
  <c r="K116" i="10"/>
  <c r="L115" i="10"/>
  <c r="M115" i="10" s="1"/>
  <c r="K115" i="10"/>
  <c r="L113" i="10"/>
  <c r="M113" i="10" s="1"/>
  <c r="K113" i="10"/>
  <c r="L112" i="10"/>
  <c r="M112" i="10" s="1"/>
  <c r="K112" i="10"/>
  <c r="L111" i="10"/>
  <c r="M111" i="10" s="1"/>
  <c r="K111" i="10"/>
  <c r="L109" i="10"/>
  <c r="M109" i="10" s="1"/>
  <c r="K109" i="10"/>
  <c r="L105" i="10"/>
  <c r="M105" i="10" s="1"/>
  <c r="K105" i="10"/>
  <c r="K104" i="10"/>
  <c r="L104" i="10"/>
  <c r="M104" i="10" s="1"/>
  <c r="K103" i="10"/>
  <c r="L103" i="10"/>
  <c r="M103" i="10" s="1"/>
  <c r="L102" i="10"/>
  <c r="M102" i="10" s="1"/>
  <c r="K102" i="10"/>
  <c r="L101" i="10"/>
  <c r="M101" i="10" s="1"/>
  <c r="K101" i="10"/>
  <c r="K97" i="10"/>
  <c r="L97" i="10"/>
  <c r="M97" i="10" s="1"/>
  <c r="L96" i="10"/>
  <c r="M96" i="10" s="1"/>
  <c r="K96" i="10"/>
  <c r="K94" i="10"/>
  <c r="L94" i="10"/>
  <c r="M94" i="10" s="1"/>
  <c r="L93" i="10"/>
  <c r="M93" i="10" s="1"/>
  <c r="K93" i="10"/>
  <c r="L92" i="10"/>
  <c r="M92" i="10" s="1"/>
  <c r="K92" i="10"/>
  <c r="L77" i="10"/>
  <c r="M77" i="10" s="1"/>
  <c r="K77" i="10"/>
  <c r="K76" i="10"/>
  <c r="L76" i="10"/>
  <c r="M76" i="10" s="1"/>
  <c r="K73" i="10"/>
  <c r="L73" i="10"/>
  <c r="M73" i="10" s="1"/>
  <c r="L57" i="10"/>
  <c r="M57" i="10" s="1"/>
  <c r="K57" i="10"/>
  <c r="L56" i="10"/>
  <c r="M56" i="10" s="1"/>
  <c r="K56" i="10"/>
  <c r="K52" i="10"/>
  <c r="L52" i="10"/>
  <c r="M52" i="10" s="1"/>
  <c r="K20" i="10"/>
  <c r="L20" i="10"/>
  <c r="M20" i="10" s="1"/>
  <c r="L19" i="10"/>
  <c r="M19" i="10" s="1"/>
  <c r="K19" i="10"/>
  <c r="K16" i="10"/>
  <c r="L16" i="10"/>
  <c r="M16" i="10" s="1"/>
  <c r="L8" i="10"/>
  <c r="M8" i="10" s="1"/>
  <c r="K8" i="10"/>
  <c r="K65" i="10"/>
  <c r="L65" i="10"/>
  <c r="M65" i="10" s="1"/>
  <c r="L53" i="10"/>
  <c r="M53" i="10" s="1"/>
  <c r="K53" i="10"/>
  <c r="L47" i="10"/>
  <c r="M47" i="10" s="1"/>
  <c r="K47" i="10"/>
  <c r="K22" i="10"/>
  <c r="L22" i="10"/>
  <c r="M22" i="10" s="1"/>
  <c r="L46" i="10"/>
  <c r="M46" i="10" s="1"/>
  <c r="K46" i="10"/>
  <c r="L40" i="10"/>
  <c r="M40" i="10" s="1"/>
  <c r="K40" i="10"/>
  <c r="L37" i="10"/>
  <c r="M37" i="10" s="1"/>
  <c r="K37" i="10"/>
  <c r="K36" i="10"/>
  <c r="L36" i="10"/>
  <c r="M36" i="10" s="1"/>
  <c r="K29" i="10"/>
  <c r="L29" i="10"/>
  <c r="M29" i="10" s="1"/>
  <c r="L26" i="10"/>
  <c r="M26" i="10" s="1"/>
  <c r="K26" i="10"/>
  <c r="L78" i="10"/>
  <c r="M78" i="10" s="1"/>
  <c r="K78" i="10"/>
  <c r="K63" i="10"/>
  <c r="L63" i="10"/>
  <c r="M63" i="10" s="1"/>
  <c r="K61" i="10"/>
  <c r="L61" i="10"/>
  <c r="M61" i="10" s="1"/>
  <c r="L60" i="10"/>
  <c r="M60" i="10" s="1"/>
  <c r="K60" i="10"/>
  <c r="K25" i="10"/>
  <c r="L25" i="10"/>
  <c r="M25" i="10" s="1"/>
  <c r="K84" i="10"/>
  <c r="L84" i="10"/>
  <c r="M84" i="10" s="1"/>
  <c r="L83" i="10"/>
  <c r="M83" i="10" s="1"/>
  <c r="K83" i="10"/>
  <c r="L14" i="10"/>
  <c r="M14" i="10" s="1"/>
  <c r="K14" i="10"/>
  <c r="L75" i="10"/>
  <c r="M75" i="10" s="1"/>
  <c r="K75" i="10"/>
  <c r="L58" i="10"/>
  <c r="M58" i="10" s="1"/>
  <c r="K58" i="10"/>
  <c r="L49" i="10"/>
  <c r="M49" i="10" s="1"/>
  <c r="K49" i="10"/>
  <c r="L24" i="10"/>
  <c r="M24" i="10" s="1"/>
  <c r="K24" i="10"/>
  <c r="K23" i="10"/>
  <c r="L23" i="10"/>
  <c r="M23" i="10" s="1"/>
  <c r="L11" i="10"/>
  <c r="M11" i="10" s="1"/>
  <c r="K11" i="10"/>
  <c r="K10" i="10"/>
  <c r="L10" i="10"/>
  <c r="M10" i="10" s="1"/>
  <c r="K79" i="10"/>
  <c r="L79" i="10"/>
  <c r="M79" i="10" s="1"/>
  <c r="K74" i="10"/>
  <c r="L74" i="10"/>
  <c r="M74" i="10" s="1"/>
  <c r="K72" i="10"/>
  <c r="L72" i="10"/>
  <c r="M72" i="10" s="1"/>
  <c r="K71" i="10"/>
  <c r="L71" i="10"/>
  <c r="M71" i="10" s="1"/>
  <c r="L55" i="10"/>
  <c r="M55" i="10" s="1"/>
  <c r="K55" i="10"/>
  <c r="L54" i="10"/>
  <c r="M54" i="10" s="1"/>
  <c r="K54" i="10"/>
  <c r="K48" i="10"/>
  <c r="L48" i="10"/>
  <c r="M48" i="10" s="1"/>
  <c r="L18" i="10"/>
  <c r="M18" i="10" s="1"/>
  <c r="K18" i="10"/>
  <c r="L17" i="10"/>
  <c r="M17" i="10" s="1"/>
  <c r="K17" i="10"/>
  <c r="K13" i="10"/>
  <c r="L13" i="10"/>
  <c r="M13" i="10" s="1"/>
  <c r="K86" i="10"/>
  <c r="L86" i="10"/>
  <c r="M86" i="10" s="1"/>
  <c r="K82" i="10"/>
  <c r="L82" i="10"/>
  <c r="M82" i="10" s="1"/>
  <c r="K59" i="10"/>
  <c r="L59" i="10"/>
  <c r="M59" i="10" s="1"/>
  <c r="K21" i="10"/>
  <c r="L21" i="10"/>
  <c r="M21" i="10" s="1"/>
  <c r="L88" i="10"/>
  <c r="M88" i="10" s="1"/>
  <c r="K88" i="10"/>
  <c r="K87" i="10"/>
  <c r="L87" i="10"/>
  <c r="M87" i="10" s="1"/>
  <c r="K70" i="10"/>
  <c r="L70" i="10"/>
  <c r="M70" i="10" s="1"/>
  <c r="L51" i="10"/>
  <c r="M51" i="10" s="1"/>
  <c r="K51" i="10"/>
  <c r="L50" i="10"/>
  <c r="M50" i="10" s="1"/>
  <c r="K50" i="10"/>
  <c r="K15" i="10"/>
  <c r="L15" i="10"/>
  <c r="M15" i="10" s="1"/>
  <c r="K85" i="10"/>
  <c r="L85" i="10"/>
  <c r="M85" i="10" s="1"/>
  <c r="L68" i="10"/>
  <c r="M68" i="10" s="1"/>
  <c r="K68" i="10"/>
  <c r="L64" i="10"/>
  <c r="M64" i="10" s="1"/>
  <c r="K64" i="10"/>
  <c r="L28" i="10"/>
  <c r="M28" i="10" s="1"/>
  <c r="K28" i="10"/>
  <c r="L7" i="10"/>
  <c r="M7" i="10" s="1"/>
  <c r="K7" i="10"/>
  <c r="K90" i="10"/>
  <c r="L90" i="10"/>
  <c r="M90" i="10" s="1"/>
  <c r="L89" i="10"/>
  <c r="M89" i="10" s="1"/>
  <c r="K89" i="10"/>
  <c r="L69" i="10"/>
  <c r="M69" i="10" s="1"/>
  <c r="K69" i="10"/>
  <c r="K67" i="10"/>
  <c r="L67" i="10"/>
  <c r="M67" i="10" s="1"/>
  <c r="K66" i="10"/>
  <c r="L66" i="10"/>
  <c r="M66" i="10" s="1"/>
  <c r="L27" i="10"/>
  <c r="M27" i="10" s="1"/>
  <c r="K27" i="10"/>
  <c r="L9" i="10"/>
  <c r="M9" i="10" s="1"/>
  <c r="K9" i="10"/>
  <c r="L12" i="10"/>
  <c r="M12" i="10" s="1"/>
  <c r="K12" i="10"/>
  <c r="O9" i="6"/>
  <c r="AG9" i="6"/>
  <c r="N9" i="6"/>
  <c r="BC9" i="6"/>
  <c r="AK9" i="6"/>
  <c r="BC10" i="6"/>
  <c r="N12" i="6"/>
  <c r="O12" i="6"/>
  <c r="AK12" i="6"/>
  <c r="AJ12" i="6"/>
  <c r="BC12" i="6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O3" i="6"/>
  <c r="N3" i="6"/>
  <c r="AK3" i="6"/>
  <c r="AJ3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E23" i="6" l="1"/>
  <c r="AJ19" i="6"/>
  <c r="AH27" i="6"/>
  <c r="BF26" i="6"/>
  <c r="AG26" i="6"/>
  <c r="AG16" i="6"/>
  <c r="AH17" i="6"/>
  <c r="AI17" i="6"/>
  <c r="BF19" i="6"/>
  <c r="BG19" i="6"/>
  <c r="BB3" i="6"/>
  <c r="BA3" i="6"/>
  <c r="AK5" i="6"/>
  <c r="AJ5" i="6"/>
  <c r="AL5" i="6" s="1"/>
  <c r="BF5" i="6"/>
  <c r="BG5" i="6"/>
  <c r="BF4" i="6"/>
  <c r="BG4" i="6"/>
  <c r="AK6" i="6"/>
  <c r="AJ6" i="6"/>
  <c r="AL6" i="6" s="1"/>
  <c r="BF6" i="6"/>
  <c r="BG6" i="6"/>
  <c r="AK13" i="6"/>
  <c r="AJ13" i="6"/>
  <c r="BG13" i="6"/>
  <c r="BF13" i="6"/>
  <c r="AK10" i="6"/>
  <c r="AJ10" i="6"/>
  <c r="BF10" i="6"/>
  <c r="BG10" i="6"/>
  <c r="O25" i="6"/>
  <c r="BG25" i="6"/>
  <c r="AG27" i="6"/>
  <c r="BF27" i="6"/>
  <c r="BG27" i="6"/>
  <c r="AG24" i="6"/>
  <c r="AH26" i="6"/>
  <c r="AK16" i="6"/>
  <c r="AJ16" i="6"/>
  <c r="BE12" i="6"/>
  <c r="BH12" i="6" s="1"/>
  <c r="BC8" i="6"/>
  <c r="BD10" i="6"/>
  <c r="BC25" i="6"/>
  <c r="BF25" i="6"/>
  <c r="BD27" i="6"/>
  <c r="AJ25" i="6"/>
  <c r="AK25" i="6"/>
  <c r="BD15" i="6"/>
  <c r="BC14" i="6"/>
  <c r="BD16" i="6"/>
  <c r="AJ14" i="6"/>
  <c r="AK14" i="6"/>
  <c r="BD19" i="6"/>
  <c r="AJ17" i="6"/>
  <c r="BC17" i="6"/>
  <c r="BD17" i="6"/>
  <c r="BE17" i="6"/>
  <c r="BF17" i="6"/>
  <c r="BG17" i="6"/>
  <c r="AK27" i="6"/>
  <c r="AJ27" i="6"/>
  <c r="BG26" i="6"/>
  <c r="BC26" i="6"/>
  <c r="AJ26" i="6"/>
  <c r="AK26" i="6"/>
  <c r="BF24" i="6"/>
  <c r="BG24" i="6"/>
  <c r="BC24" i="6"/>
  <c r="AK24" i="6"/>
  <c r="AJ24" i="6"/>
  <c r="BD26" i="6"/>
  <c r="AK17" i="6"/>
  <c r="AI23" i="6"/>
  <c r="AH20" i="6"/>
  <c r="AK4" i="6"/>
  <c r="AJ4" i="6"/>
  <c r="AH14" i="6"/>
  <c r="AG13" i="6"/>
  <c r="AI14" i="6"/>
  <c r="AI13" i="6"/>
  <c r="AG8" i="6"/>
  <c r="AI8" i="6"/>
  <c r="AK8" i="6"/>
  <c r="AJ8" i="6"/>
  <c r="AH9" i="6"/>
  <c r="AI9" i="6"/>
  <c r="AH10" i="6"/>
  <c r="AI10" i="6"/>
  <c r="AI11" i="6"/>
  <c r="AI12" i="6"/>
  <c r="AL12" i="6" s="1"/>
  <c r="K11" i="6"/>
  <c r="M14" i="6"/>
  <c r="L6" i="6"/>
  <c r="K5" i="6"/>
  <c r="L5" i="6"/>
  <c r="N5" i="6"/>
  <c r="O5" i="6"/>
  <c r="AG4" i="6"/>
  <c r="AL4" i="6" s="1"/>
  <c r="O4" i="6"/>
  <c r="N4" i="6"/>
  <c r="P4" i="6" s="1"/>
  <c r="O8" i="6"/>
  <c r="N8" i="6"/>
  <c r="K27" i="6"/>
  <c r="N27" i="6"/>
  <c r="O27" i="6"/>
  <c r="N16" i="6"/>
  <c r="O16" i="6"/>
  <c r="L9" i="6"/>
  <c r="K8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D14" i="6"/>
  <c r="O14" i="6"/>
  <c r="N14" i="6"/>
  <c r="O17" i="6"/>
  <c r="N17" i="6"/>
  <c r="N26" i="6"/>
  <c r="O26" i="6"/>
  <c r="N24" i="6"/>
  <c r="O24" i="6"/>
  <c r="K19" i="6"/>
  <c r="N19" i="6"/>
  <c r="O19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M8" i="6"/>
  <c r="L7" i="6"/>
  <c r="K6" i="6"/>
  <c r="M12" i="6"/>
  <c r="M11" i="6"/>
  <c r="L11" i="6"/>
  <c r="M16" i="6"/>
  <c r="M9" i="6"/>
  <c r="L8" i="6"/>
  <c r="O6" i="6"/>
  <c r="N6" i="6"/>
  <c r="L14" i="6"/>
  <c r="M15" i="6"/>
  <c r="L15" i="6"/>
  <c r="K13" i="6"/>
  <c r="M13" i="6"/>
  <c r="L13" i="6"/>
  <c r="N13" i="6"/>
  <c r="O13" i="6"/>
  <c r="L12" i="6"/>
  <c r="K10" i="6"/>
  <c r="L10" i="6"/>
  <c r="M10" i="6"/>
  <c r="N10" i="6"/>
  <c r="O10" i="6"/>
  <c r="K25" i="6"/>
  <c r="L27" i="6"/>
  <c r="N25" i="6"/>
  <c r="K17" i="6"/>
  <c r="M17" i="6"/>
  <c r="K24" i="6"/>
  <c r="L26" i="6"/>
  <c r="K15" i="6"/>
  <c r="L17" i="6"/>
  <c r="L16" i="6"/>
  <c r="K16" i="6"/>
  <c r="L18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AK19" i="6"/>
  <c r="BD21" i="6"/>
  <c r="L25" i="6"/>
  <c r="M25" i="6"/>
  <c r="AH25" i="6"/>
  <c r="AI25" i="6"/>
  <c r="BD25" i="6"/>
  <c r="BE25" i="6"/>
  <c r="M24" i="6"/>
  <c r="M23" i="6"/>
  <c r="BE22" i="6"/>
  <c r="BC22" i="6"/>
  <c r="L21" i="6"/>
  <c r="L20" i="6"/>
  <c r="BF20" i="6"/>
  <c r="BG20" i="6"/>
  <c r="BD20" i="6"/>
  <c r="BC11" i="6"/>
  <c r="BD11" i="6"/>
  <c r="BE14" i="6"/>
  <c r="AJ11" i="6"/>
  <c r="AK11" i="6"/>
  <c r="CF1" i="6"/>
  <c r="CG1" i="6"/>
  <c r="BE24" i="6"/>
  <c r="BC23" i="6"/>
  <c r="AI24" i="6"/>
  <c r="M27" i="6"/>
  <c r="M26" i="6"/>
  <c r="AJ23" i="6"/>
  <c r="AK23" i="6"/>
  <c r="O23" i="6"/>
  <c r="N23" i="6"/>
  <c r="K23" i="6"/>
  <c r="AG23" i="6"/>
  <c r="AI27" i="6"/>
  <c r="AI26" i="6"/>
  <c r="BE26" i="6"/>
  <c r="BE27" i="6"/>
  <c r="L24" i="6"/>
  <c r="N22" i="6"/>
  <c r="AJ22" i="6"/>
  <c r="AK22" i="6"/>
  <c r="K22" i="6"/>
  <c r="O22" i="6"/>
  <c r="AH24" i="6"/>
  <c r="AH23" i="6"/>
  <c r="BD24" i="6"/>
  <c r="BD23" i="6"/>
  <c r="K21" i="6"/>
  <c r="BF21" i="6"/>
  <c r="BG21" i="6"/>
  <c r="AJ21" i="6"/>
  <c r="N21" i="6"/>
  <c r="O21" i="6"/>
  <c r="L23" i="6"/>
  <c r="AK21" i="6"/>
  <c r="AH21" i="6"/>
  <c r="AG19" i="6"/>
  <c r="K20" i="6"/>
  <c r="AK20" i="6"/>
  <c r="AJ20" i="6"/>
  <c r="O20" i="6"/>
  <c r="N20" i="6"/>
  <c r="L22" i="6"/>
  <c r="AH22" i="6"/>
  <c r="AG20" i="6"/>
  <c r="BC20" i="6"/>
  <c r="BD22" i="6"/>
  <c r="BE16" i="6"/>
  <c r="BE13" i="6"/>
  <c r="BE15" i="6"/>
  <c r="N11" i="6"/>
  <c r="O11" i="6"/>
  <c r="AK7" i="6"/>
  <c r="BE10" i="6"/>
  <c r="O7" i="6"/>
  <c r="N7" i="6"/>
  <c r="AJ7" i="6"/>
  <c r="AL7" i="6" s="1"/>
  <c r="BD8" i="6"/>
  <c r="BD9" i="6"/>
  <c r="BE9" i="6"/>
  <c r="BD7" i="6"/>
  <c r="BZ1" i="6"/>
  <c r="B7" i="7"/>
  <c r="D7" i="7"/>
  <c r="C7" i="7"/>
  <c r="BF18" i="6"/>
  <c r="BG18" i="6"/>
  <c r="CC1" i="6"/>
  <c r="CB1" i="6"/>
  <c r="B8" i="7"/>
  <c r="BE8" i="6"/>
  <c r="BE11" i="6"/>
  <c r="BC7" i="6"/>
  <c r="CE1" i="6"/>
  <c r="CD1" i="6"/>
  <c r="B9" i="7"/>
  <c r="C9" i="7"/>
  <c r="D9" i="7"/>
  <c r="D8" i="7"/>
  <c r="C8" i="7"/>
  <c r="L19" i="6"/>
  <c r="M22" i="6"/>
  <c r="N18" i="6"/>
  <c r="M21" i="6"/>
  <c r="O18" i="6"/>
  <c r="AK18" i="6"/>
  <c r="M20" i="6"/>
  <c r="AJ18" i="6"/>
  <c r="M18" i="6"/>
  <c r="M19" i="6"/>
  <c r="AH18" i="6"/>
  <c r="AH19" i="6"/>
  <c r="AI19" i="6"/>
  <c r="AI20" i="6"/>
  <c r="AI22" i="6"/>
  <c r="AI18" i="6"/>
  <c r="AI21" i="6"/>
  <c r="BE18" i="6"/>
  <c r="BE20" i="6"/>
  <c r="BE21" i="6"/>
  <c r="BE19" i="6"/>
  <c r="BD18" i="6"/>
  <c r="AK15" i="6"/>
  <c r="AJ15" i="6"/>
  <c r="O15" i="6"/>
  <c r="N15" i="6"/>
  <c r="AH16" i="6"/>
  <c r="BF15" i="6"/>
  <c r="AI16" i="6"/>
  <c r="BG15" i="6"/>
  <c r="AI15" i="6"/>
  <c r="AG15" i="6"/>
  <c r="P3" i="6"/>
  <c r="AL3" i="6"/>
  <c r="AL11" i="6" l="1"/>
  <c r="AL25" i="6"/>
  <c r="AL14" i="6"/>
  <c r="BH25" i="6"/>
  <c r="BH14" i="6"/>
  <c r="BH27" i="6"/>
  <c r="BH13" i="6"/>
  <c r="BH10" i="6"/>
  <c r="BH5" i="6"/>
  <c r="BH4" i="6"/>
  <c r="BH6" i="6"/>
  <c r="AL17" i="6"/>
  <c r="BH17" i="6"/>
  <c r="AL13" i="6"/>
  <c r="AL9" i="6"/>
  <c r="AL10" i="6"/>
  <c r="BH16" i="6"/>
  <c r="AL8" i="6"/>
  <c r="AE8" i="6" s="1"/>
  <c r="BH24" i="6"/>
  <c r="BH23" i="6"/>
  <c r="BH11" i="6"/>
  <c r="BB11" i="6" s="1"/>
  <c r="AL24" i="6"/>
  <c r="AL27" i="6"/>
  <c r="AL26" i="6"/>
  <c r="BH26" i="6"/>
  <c r="BH19" i="6"/>
  <c r="AL23" i="6"/>
  <c r="AF12" i="6"/>
  <c r="AE12" i="6"/>
  <c r="P5" i="6"/>
  <c r="P17" i="6"/>
  <c r="J4" i="6"/>
  <c r="I4" i="6"/>
  <c r="M7" i="7"/>
  <c r="P16" i="6"/>
  <c r="P9" i="6"/>
  <c r="P14" i="6"/>
  <c r="P12" i="6"/>
  <c r="P25" i="6"/>
  <c r="P22" i="6"/>
  <c r="P21" i="6"/>
  <c r="P10" i="6"/>
  <c r="P8" i="6"/>
  <c r="P6" i="6"/>
  <c r="P13" i="6"/>
  <c r="P27" i="6"/>
  <c r="P24" i="6"/>
  <c r="P26" i="6"/>
  <c r="P23" i="6"/>
  <c r="P7" i="6"/>
  <c r="BH22" i="6"/>
  <c r="P20" i="6"/>
  <c r="AL20" i="6"/>
  <c r="BH21" i="6"/>
  <c r="BH8" i="6"/>
  <c r="E7" i="7"/>
  <c r="E8" i="7"/>
  <c r="AL22" i="6"/>
  <c r="AL21" i="6"/>
  <c r="BH20" i="6"/>
  <c r="P8" i="7"/>
  <c r="Q7" i="7"/>
  <c r="E9" i="7"/>
  <c r="BH9" i="6"/>
  <c r="BA16" i="6"/>
  <c r="BB16" i="6"/>
  <c r="AF8" i="6"/>
  <c r="Q9" i="7"/>
  <c r="P11" i="6"/>
  <c r="BH7" i="6"/>
  <c r="M9" i="7"/>
  <c r="AF4" i="6"/>
  <c r="AE4" i="6"/>
  <c r="BA11" i="6"/>
  <c r="N8" i="7"/>
  <c r="O8" i="7"/>
  <c r="AL18" i="6"/>
  <c r="O9" i="7"/>
  <c r="Q8" i="7"/>
  <c r="AL19" i="6"/>
  <c r="BA12" i="6"/>
  <c r="BB12" i="6"/>
  <c r="AE5" i="6"/>
  <c r="AF5" i="6"/>
  <c r="N7" i="7"/>
  <c r="P19" i="6"/>
  <c r="O7" i="7"/>
  <c r="P18" i="6"/>
  <c r="BH18" i="6"/>
  <c r="N9" i="7"/>
  <c r="P15" i="6"/>
  <c r="P7" i="7"/>
  <c r="P9" i="7"/>
  <c r="BH15" i="6"/>
  <c r="AL16" i="6"/>
  <c r="AL15" i="6"/>
  <c r="M8" i="7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J9" i="7"/>
  <c r="I25" i="6"/>
  <c r="J25" i="6"/>
  <c r="I22" i="6"/>
  <c r="J22" i="6"/>
  <c r="I21" i="6"/>
  <c r="J21" i="6"/>
  <c r="J6" i="6"/>
  <c r="I6" i="6"/>
  <c r="J8" i="7"/>
  <c r="J7" i="7"/>
  <c r="I27" i="6"/>
  <c r="J27" i="6"/>
  <c r="I24" i="6"/>
  <c r="J24" i="6"/>
  <c r="I26" i="6"/>
  <c r="J26" i="6"/>
  <c r="R8" i="7"/>
  <c r="J23" i="6"/>
  <c r="I23" i="6"/>
  <c r="J7" i="6"/>
  <c r="I7" i="6"/>
  <c r="R7" i="7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I7" i="7"/>
  <c r="H7" i="7"/>
  <c r="I8" i="7"/>
  <c r="H8" i="7"/>
  <c r="BB20" i="6"/>
  <c r="BA20" i="6"/>
  <c r="H9" i="7"/>
  <c r="I9" i="7"/>
  <c r="BB9" i="6"/>
  <c r="BA9" i="6"/>
  <c r="I11" i="6"/>
  <c r="J11" i="6"/>
  <c r="I19" i="6"/>
  <c r="J19" i="6"/>
  <c r="AE18" i="6"/>
  <c r="AF18" i="6"/>
  <c r="R9" i="7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<sst xmlns="http://schemas.openxmlformats.org/spreadsheetml/2006/main" count="5635" uniqueCount="413">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</sst>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0" fillId="7" borderId="0" xfId="0" applyFont="1" applyFill="1"/>
    <xf numFmtId="0" fontId="0" fillId="0" borderId="0" xfId="0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7" fillId="9" borderId="0" xfId="0" applyFont="1" applyFill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FB-4530-97CE-75F0B224A1CC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FB-4530-97CE-75F0B224A1CC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6A-4C9C-8800-149D511C9093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6A-4C9C-8800-149D511C9093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Calc!$BQ$3:$BQ$182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1E-4B91-81E5-F3E834937C35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Calc!$BR$3:$BR$182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1E-4B91-81E5-F3E834937C35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5</xdr:row>
          <xdr:rowOff>15240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274320</xdr:colOff>
          <xdr:row>8</xdr:row>
          <xdr:rowOff>15240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274320</xdr:colOff>
          <xdr:row>11</xdr:row>
          <xdr:rowOff>15240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274320</xdr:colOff>
          <xdr:row>14</xdr:row>
          <xdr:rowOff>15240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388620</xdr:rowOff>
        </xdr:from>
        <xdr:to>
          <xdr:col>8</xdr:col>
          <xdr:colOff>929640</xdr:colOff>
          <xdr:row>2</xdr:row>
          <xdr:rowOff>15240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7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175260</xdr:colOff>
          <xdr:row>5</xdr:row>
          <xdr:rowOff>91440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AD3E57AC-781E-F815-23FB-85DF86FB6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99060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2:D12"/>
  <sheetViews>
    <sheetView workbookViewId="0"/>
  </sheetViews>
  <sheetFormatPr defaultRowHeight="14.4" x14ac:dyDescent="0.3"/>
  <cols>
    <col min="2" max="2" width="24.77734375" customWidth="1"/>
    <col min="3" max="3" width="10.77734375" customWidth="1"/>
    <col min="4" max="4" width="62.77734375" customWidth="1"/>
  </cols>
  <sheetData>
    <row r="2" spans="2:4" ht="15.6" x14ac:dyDescent="0.3">
      <c r="B2" s="117" t="s">
        <v>388</v>
      </c>
    </row>
    <row r="3" spans="2:4" x14ac:dyDescent="0.3">
      <c r="B3" s="118" t="s">
        <v>291</v>
      </c>
      <c r="C3" s="118" t="s">
        <v>389</v>
      </c>
      <c r="D3" s="118" t="s">
        <v>390</v>
      </c>
    </row>
    <row r="4" spans="2:4" x14ac:dyDescent="0.3">
      <c r="B4" t="s">
        <v>383</v>
      </c>
      <c r="C4" t="s">
        <v>391</v>
      </c>
      <c r="D4" t="s">
        <v>392</v>
      </c>
    </row>
    <row r="5" spans="2:4" x14ac:dyDescent="0.3">
      <c r="B5" t="s">
        <v>393</v>
      </c>
      <c r="C5" t="s">
        <v>394</v>
      </c>
      <c r="D5" t="s">
        <v>395</v>
      </c>
    </row>
    <row r="6" spans="2:4" x14ac:dyDescent="0.3">
      <c r="B6" t="s">
        <v>396</v>
      </c>
      <c r="C6" t="s">
        <v>394</v>
      </c>
      <c r="D6" t="s">
        <v>397</v>
      </c>
    </row>
    <row r="7" spans="2:4" x14ac:dyDescent="0.3">
      <c r="B7" t="s">
        <v>398</v>
      </c>
      <c r="C7" t="s">
        <v>394</v>
      </c>
      <c r="D7" t="s">
        <v>399</v>
      </c>
    </row>
    <row r="8" spans="2:4" x14ac:dyDescent="0.3">
      <c r="B8" t="s">
        <v>400</v>
      </c>
      <c r="C8" t="s">
        <v>394</v>
      </c>
      <c r="D8" t="s">
        <v>401</v>
      </c>
    </row>
    <row r="9" spans="2:4" x14ac:dyDescent="0.3">
      <c r="B9" t="s">
        <v>402</v>
      </c>
      <c r="C9" t="s">
        <v>394</v>
      </c>
      <c r="D9" t="s">
        <v>403</v>
      </c>
    </row>
    <row r="10" spans="2:4" x14ac:dyDescent="0.3">
      <c r="B10" t="s">
        <v>404</v>
      </c>
      <c r="C10" t="s">
        <v>394</v>
      </c>
      <c r="D10" t="s">
        <v>405</v>
      </c>
    </row>
    <row r="11" spans="2:4" x14ac:dyDescent="0.3">
      <c r="B11" t="s">
        <v>406</v>
      </c>
      <c r="C11" t="s">
        <v>394</v>
      </c>
      <c r="D11" t="s">
        <v>407</v>
      </c>
    </row>
    <row r="12" spans="2:4" x14ac:dyDescent="0.3">
      <c r="B12" s="119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I5003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12.77734375" customWidth="1"/>
    <col min="2" max="2" width="8.77734375" customWidth="1"/>
    <col min="3" max="3" width="16.77734375" customWidth="1"/>
    <col min="4" max="4" width="8.77734375" customWidth="1"/>
    <col min="5" max="5" width="12.77734375" customWidth="1"/>
    <col min="6" max="6" width="18.77734375" customWidth="1"/>
    <col min="7" max="7" width="12.77734375" customWidth="1"/>
    <col min="8" max="8" width="10.77734375" customWidth="1"/>
  </cols>
  <sheetData>
    <row r="1" spans="1:9" ht="28.05" customHeight="1" x14ac:dyDescent="0.35">
      <c r="A1" s="120" t="s">
        <v>409</v>
      </c>
      <c r="B1" s="89"/>
      <c r="C1" s="89"/>
      <c r="D1" s="89"/>
      <c r="E1" s="89"/>
      <c r="F1" s="89"/>
      <c r="G1" s="89"/>
      <c r="H1" s="89"/>
    </row>
    <row r="2" spans="1:9" x14ac:dyDescent="0.3">
      <c r="I2" s="116" t="s">
        <v>410</v>
      </c>
    </row>
    <row r="3" spans="1:9" x14ac:dyDescent="0.3">
      <c r="A3" s="121" t="s">
        <v>199</v>
      </c>
      <c r="B3" s="121" t="s">
        <v>384</v>
      </c>
      <c r="C3" s="121" t="s">
        <v>114</v>
      </c>
      <c r="D3" s="121" t="s">
        <v>200</v>
      </c>
      <c r="E3" s="121" t="s">
        <v>411</v>
      </c>
      <c r="F3" s="121" t="s">
        <v>342</v>
      </c>
      <c r="G3" s="121" t="s">
        <v>385</v>
      </c>
      <c r="H3" s="121" t="s">
        <v>412</v>
      </c>
    </row>
    <row r="4" spans="1:9" x14ac:dyDescent="0.3">
      <c r="A4" s="123"/>
      <c r="B4" s="122"/>
      <c r="H4" s="124"/>
    </row>
    <row r="5" spans="1:9" x14ac:dyDescent="0.3">
      <c r="A5" s="123"/>
      <c r="B5" s="122"/>
      <c r="H5" s="124"/>
    </row>
    <row r="6" spans="1:9" x14ac:dyDescent="0.3">
      <c r="A6" s="123"/>
      <c r="B6" s="122"/>
      <c r="H6" s="124"/>
    </row>
    <row r="7" spans="1:9" x14ac:dyDescent="0.3">
      <c r="A7" s="123"/>
      <c r="B7" s="122"/>
      <c r="H7" s="124"/>
    </row>
    <row r="8" spans="1:9" x14ac:dyDescent="0.3">
      <c r="A8" s="123"/>
      <c r="B8" s="122"/>
      <c r="H8" s="124"/>
    </row>
    <row r="9" spans="1:9" x14ac:dyDescent="0.3">
      <c r="A9" s="123"/>
      <c r="B9" s="122"/>
      <c r="H9" s="124"/>
    </row>
    <row r="10" spans="1:9" x14ac:dyDescent="0.3">
      <c r="A10" s="123"/>
      <c r="B10" s="122"/>
      <c r="H10" s="124"/>
    </row>
    <row r="11" spans="1:9" x14ac:dyDescent="0.3">
      <c r="A11" s="123"/>
      <c r="B11" s="122"/>
      <c r="H11" s="124"/>
    </row>
    <row r="12" spans="1:9" x14ac:dyDescent="0.3">
      <c r="A12" s="123"/>
      <c r="B12" s="122"/>
      <c r="H12" s="124"/>
    </row>
    <row r="13" spans="1:9" x14ac:dyDescent="0.3">
      <c r="A13" s="123"/>
      <c r="B13" s="122"/>
      <c r="H13" s="124"/>
    </row>
    <row r="14" spans="1:9" x14ac:dyDescent="0.3">
      <c r="A14" s="123"/>
      <c r="B14" s="122"/>
      <c r="H14" s="124"/>
    </row>
    <row r="15" spans="1:9" x14ac:dyDescent="0.3">
      <c r="A15" s="123"/>
      <c r="B15" s="122"/>
      <c r="H15" s="124"/>
    </row>
    <row r="16" spans="1:9" x14ac:dyDescent="0.3">
      <c r="A16" s="123"/>
      <c r="B16" s="122"/>
      <c r="H16" s="124"/>
    </row>
    <row r="17" spans="1:8" x14ac:dyDescent="0.3">
      <c r="A17" s="123"/>
      <c r="B17" s="122"/>
      <c r="H17" s="124"/>
    </row>
    <row r="18" spans="1:8" x14ac:dyDescent="0.3">
      <c r="A18" s="123"/>
      <c r="B18" s="122"/>
      <c r="H18" s="124"/>
    </row>
    <row r="19" spans="1:8" x14ac:dyDescent="0.3">
      <c r="A19" s="123"/>
      <c r="B19" s="122"/>
      <c r="H19" s="124"/>
    </row>
    <row r="20" spans="1:8" x14ac:dyDescent="0.3">
      <c r="A20" s="123"/>
      <c r="B20" s="122"/>
      <c r="H20" s="124"/>
    </row>
    <row r="21" spans="1:8" x14ac:dyDescent="0.3">
      <c r="A21" s="123"/>
      <c r="B21" s="122"/>
      <c r="H21" s="124"/>
    </row>
    <row r="22" spans="1:8" x14ac:dyDescent="0.3">
      <c r="A22" s="123"/>
      <c r="B22" s="122"/>
      <c r="H22" s="124"/>
    </row>
    <row r="23" spans="1:8" x14ac:dyDescent="0.3">
      <c r="A23" s="123"/>
      <c r="B23" s="122"/>
      <c r="H23" s="124"/>
    </row>
    <row r="24" spans="1:8" x14ac:dyDescent="0.3">
      <c r="A24" s="123"/>
      <c r="B24" s="122"/>
      <c r="H24" s="124"/>
    </row>
    <row r="25" spans="1:8" x14ac:dyDescent="0.3">
      <c r="A25" s="123"/>
      <c r="B25" s="122"/>
      <c r="H25" s="124"/>
    </row>
    <row r="26" spans="1:8" x14ac:dyDescent="0.3">
      <c r="A26" s="123"/>
      <c r="B26" s="122"/>
      <c r="H26" s="124"/>
    </row>
    <row r="27" spans="1:8" x14ac:dyDescent="0.3">
      <c r="A27" s="123"/>
      <c r="B27" s="122"/>
      <c r="H27" s="124"/>
    </row>
    <row r="28" spans="1:8" x14ac:dyDescent="0.3">
      <c r="A28" s="123"/>
      <c r="B28" s="122"/>
      <c r="H28" s="124"/>
    </row>
    <row r="29" spans="1:8" x14ac:dyDescent="0.3">
      <c r="A29" s="123"/>
      <c r="B29" s="122"/>
      <c r="H29" s="124"/>
    </row>
    <row r="30" spans="1:8" x14ac:dyDescent="0.3">
      <c r="A30" s="123"/>
      <c r="B30" s="122"/>
      <c r="H30" s="124"/>
    </row>
    <row r="31" spans="1:8" x14ac:dyDescent="0.3">
      <c r="A31" s="123"/>
      <c r="B31" s="122"/>
      <c r="H31" s="124"/>
    </row>
    <row r="32" spans="1:8" x14ac:dyDescent="0.3">
      <c r="A32" s="123"/>
      <c r="B32" s="122"/>
      <c r="H32" s="124"/>
    </row>
    <row r="33" spans="1:8" x14ac:dyDescent="0.3">
      <c r="A33" s="123"/>
      <c r="B33" s="122"/>
      <c r="H33" s="124"/>
    </row>
    <row r="34" spans="1:8" x14ac:dyDescent="0.3">
      <c r="A34" s="123"/>
      <c r="B34" s="122"/>
      <c r="H34" s="124"/>
    </row>
    <row r="35" spans="1:8" x14ac:dyDescent="0.3">
      <c r="A35" s="123"/>
      <c r="B35" s="122"/>
      <c r="H35" s="124"/>
    </row>
    <row r="36" spans="1:8" x14ac:dyDescent="0.3">
      <c r="A36" s="123"/>
      <c r="B36" s="122"/>
      <c r="H36" s="124"/>
    </row>
    <row r="37" spans="1:8" x14ac:dyDescent="0.3">
      <c r="A37" s="123"/>
      <c r="B37" s="122"/>
      <c r="H37" s="124"/>
    </row>
    <row r="38" spans="1:8" x14ac:dyDescent="0.3">
      <c r="A38" s="123"/>
      <c r="B38" s="122"/>
      <c r="H38" s="124"/>
    </row>
    <row r="39" spans="1:8" x14ac:dyDescent="0.3">
      <c r="A39" s="123"/>
      <c r="B39" s="122"/>
      <c r="H39" s="124"/>
    </row>
    <row r="40" spans="1:8" x14ac:dyDescent="0.3">
      <c r="A40" s="123"/>
      <c r="B40" s="122"/>
      <c r="H40" s="124"/>
    </row>
    <row r="41" spans="1:8" x14ac:dyDescent="0.3">
      <c r="A41" s="123"/>
      <c r="B41" s="122"/>
      <c r="H41" s="124"/>
    </row>
    <row r="42" spans="1:8" x14ac:dyDescent="0.3">
      <c r="A42" s="123"/>
      <c r="B42" s="122"/>
      <c r="H42" s="124"/>
    </row>
    <row r="43" spans="1:8" x14ac:dyDescent="0.3">
      <c r="A43" s="123"/>
      <c r="B43" s="122"/>
      <c r="H43" s="124"/>
    </row>
    <row r="44" spans="1:8" x14ac:dyDescent="0.3">
      <c r="A44" s="123"/>
      <c r="B44" s="122"/>
      <c r="H44" s="124"/>
    </row>
    <row r="45" spans="1:8" x14ac:dyDescent="0.3">
      <c r="A45" s="123"/>
      <c r="B45" s="122"/>
      <c r="H45" s="124"/>
    </row>
    <row r="46" spans="1:8" x14ac:dyDescent="0.3">
      <c r="A46" s="123"/>
      <c r="B46" s="122"/>
      <c r="H46" s="124"/>
    </row>
    <row r="47" spans="1:8" x14ac:dyDescent="0.3">
      <c r="A47" s="123"/>
      <c r="B47" s="122"/>
      <c r="H47" s="124"/>
    </row>
    <row r="48" spans="1:8" x14ac:dyDescent="0.3">
      <c r="A48" s="123"/>
      <c r="B48" s="122"/>
      <c r="H48" s="124"/>
    </row>
    <row r="49" spans="1:8" x14ac:dyDescent="0.3">
      <c r="A49" s="123"/>
      <c r="B49" s="122"/>
      <c r="H49" s="124"/>
    </row>
    <row r="50" spans="1:8" x14ac:dyDescent="0.3">
      <c r="A50" s="123"/>
      <c r="B50" s="122"/>
      <c r="H50" s="124"/>
    </row>
    <row r="51" spans="1:8" x14ac:dyDescent="0.3">
      <c r="A51" s="123"/>
      <c r="B51" s="122"/>
      <c r="H51" s="124"/>
    </row>
    <row r="52" spans="1:8" x14ac:dyDescent="0.3">
      <c r="A52" s="123"/>
      <c r="B52" s="122"/>
      <c r="H52" s="124"/>
    </row>
    <row r="53" spans="1:8" x14ac:dyDescent="0.3">
      <c r="A53" s="123"/>
      <c r="B53" s="122"/>
      <c r="H53" s="124"/>
    </row>
    <row r="54" spans="1:8" x14ac:dyDescent="0.3">
      <c r="A54" s="123"/>
      <c r="B54" s="122"/>
      <c r="H54" s="124"/>
    </row>
    <row r="55" spans="1:8" x14ac:dyDescent="0.3">
      <c r="A55" s="123"/>
      <c r="B55" s="122"/>
      <c r="H55" s="124"/>
    </row>
    <row r="56" spans="1:8" x14ac:dyDescent="0.3">
      <c r="A56" s="123"/>
      <c r="B56" s="122"/>
      <c r="H56" s="124"/>
    </row>
    <row r="57" spans="1:8" x14ac:dyDescent="0.3">
      <c r="A57" s="123"/>
      <c r="B57" s="122"/>
      <c r="H57" s="124"/>
    </row>
    <row r="58" spans="1:8" x14ac:dyDescent="0.3">
      <c r="A58" s="123"/>
      <c r="B58" s="122"/>
      <c r="H58" s="124"/>
    </row>
    <row r="59" spans="1:8" x14ac:dyDescent="0.3">
      <c r="A59" s="123"/>
      <c r="B59" s="122"/>
      <c r="H59" s="124"/>
    </row>
    <row r="60" spans="1:8" x14ac:dyDescent="0.3">
      <c r="A60" s="123"/>
      <c r="B60" s="122"/>
      <c r="H60" s="124"/>
    </row>
    <row r="61" spans="1:8" x14ac:dyDescent="0.3">
      <c r="A61" s="123"/>
      <c r="B61" s="122"/>
      <c r="H61" s="124"/>
    </row>
    <row r="62" spans="1:8" x14ac:dyDescent="0.3">
      <c r="A62" s="123"/>
      <c r="B62" s="122"/>
      <c r="H62" s="124"/>
    </row>
    <row r="63" spans="1:8" x14ac:dyDescent="0.3">
      <c r="A63" s="123"/>
      <c r="B63" s="122"/>
      <c r="H63" s="124"/>
    </row>
    <row r="64" spans="1:8" x14ac:dyDescent="0.3">
      <c r="A64" s="123"/>
      <c r="B64" s="122"/>
      <c r="H64" s="124"/>
    </row>
    <row r="65" spans="1:8" x14ac:dyDescent="0.3">
      <c r="A65" s="123"/>
      <c r="B65" s="122"/>
      <c r="H65" s="124"/>
    </row>
    <row r="66" spans="1:8" x14ac:dyDescent="0.3">
      <c r="A66" s="123"/>
      <c r="B66" s="122"/>
      <c r="H66" s="124"/>
    </row>
    <row r="67" spans="1:8" x14ac:dyDescent="0.3">
      <c r="A67" s="123"/>
      <c r="B67" s="122"/>
      <c r="H67" s="124"/>
    </row>
    <row r="68" spans="1:8" x14ac:dyDescent="0.3">
      <c r="A68" s="123"/>
      <c r="B68" s="122"/>
      <c r="H68" s="124"/>
    </row>
    <row r="69" spans="1:8" x14ac:dyDescent="0.3">
      <c r="A69" s="123"/>
      <c r="B69" s="122"/>
      <c r="H69" s="124"/>
    </row>
    <row r="70" spans="1:8" x14ac:dyDescent="0.3">
      <c r="A70" s="123"/>
      <c r="B70" s="122"/>
      <c r="H70" s="124"/>
    </row>
    <row r="71" spans="1:8" x14ac:dyDescent="0.3">
      <c r="A71" s="123"/>
      <c r="B71" s="122"/>
      <c r="H71" s="124"/>
    </row>
    <row r="72" spans="1:8" x14ac:dyDescent="0.3">
      <c r="A72" s="123"/>
      <c r="B72" s="122"/>
      <c r="H72" s="124"/>
    </row>
    <row r="73" spans="1:8" x14ac:dyDescent="0.3">
      <c r="A73" s="123"/>
      <c r="B73" s="122"/>
      <c r="H73" s="124"/>
    </row>
    <row r="74" spans="1:8" x14ac:dyDescent="0.3">
      <c r="A74" s="123"/>
      <c r="B74" s="122"/>
      <c r="H74" s="124"/>
    </row>
    <row r="75" spans="1:8" x14ac:dyDescent="0.3">
      <c r="A75" s="123"/>
      <c r="B75" s="122"/>
      <c r="H75" s="124"/>
    </row>
    <row r="76" spans="1:8" x14ac:dyDescent="0.3">
      <c r="A76" s="123"/>
      <c r="B76" s="122"/>
      <c r="H76" s="124"/>
    </row>
    <row r="77" spans="1:8" x14ac:dyDescent="0.3">
      <c r="A77" s="123"/>
      <c r="B77" s="122"/>
      <c r="H77" s="124"/>
    </row>
    <row r="78" spans="1:8" x14ac:dyDescent="0.3">
      <c r="A78" s="123"/>
      <c r="B78" s="122"/>
      <c r="H78" s="124"/>
    </row>
    <row r="79" spans="1:8" x14ac:dyDescent="0.3">
      <c r="A79" s="123"/>
      <c r="B79" s="122"/>
      <c r="H79" s="124"/>
    </row>
    <row r="80" spans="1:8" x14ac:dyDescent="0.3">
      <c r="A80" s="123"/>
      <c r="B80" s="122"/>
      <c r="H80" s="124"/>
    </row>
    <row r="81" spans="1:8" x14ac:dyDescent="0.3">
      <c r="A81" s="123"/>
      <c r="B81" s="122"/>
      <c r="H81" s="124"/>
    </row>
    <row r="82" spans="1:8" x14ac:dyDescent="0.3">
      <c r="A82" s="123"/>
      <c r="B82" s="122"/>
      <c r="H82" s="124"/>
    </row>
    <row r="83" spans="1:8" x14ac:dyDescent="0.3">
      <c r="A83" s="123"/>
      <c r="B83" s="122"/>
      <c r="H83" s="124"/>
    </row>
    <row r="84" spans="1:8" x14ac:dyDescent="0.3">
      <c r="A84" s="123"/>
      <c r="B84" s="122"/>
      <c r="H84" s="124"/>
    </row>
    <row r="85" spans="1:8" x14ac:dyDescent="0.3">
      <c r="A85" s="123"/>
      <c r="B85" s="122"/>
      <c r="H85" s="124"/>
    </row>
    <row r="86" spans="1:8" x14ac:dyDescent="0.3">
      <c r="A86" s="123"/>
      <c r="B86" s="122"/>
      <c r="H86" s="124"/>
    </row>
    <row r="87" spans="1:8" x14ac:dyDescent="0.3">
      <c r="A87" s="123"/>
      <c r="B87" s="122"/>
      <c r="H87" s="124"/>
    </row>
    <row r="88" spans="1:8" x14ac:dyDescent="0.3">
      <c r="A88" s="123"/>
      <c r="B88" s="122"/>
      <c r="H88" s="124"/>
    </row>
    <row r="89" spans="1:8" x14ac:dyDescent="0.3">
      <c r="A89" s="123"/>
      <c r="B89" s="122"/>
      <c r="H89" s="124"/>
    </row>
    <row r="90" spans="1:8" x14ac:dyDescent="0.3">
      <c r="A90" s="123"/>
      <c r="B90" s="122"/>
      <c r="H90" s="124"/>
    </row>
    <row r="91" spans="1:8" x14ac:dyDescent="0.3">
      <c r="A91" s="123"/>
      <c r="B91" s="122"/>
      <c r="H91" s="124"/>
    </row>
    <row r="92" spans="1:8" x14ac:dyDescent="0.3">
      <c r="A92" s="123"/>
      <c r="B92" s="122"/>
      <c r="H92" s="124"/>
    </row>
    <row r="93" spans="1:8" x14ac:dyDescent="0.3">
      <c r="A93" s="123"/>
      <c r="B93" s="122"/>
      <c r="H93" s="124"/>
    </row>
    <row r="94" spans="1:8" x14ac:dyDescent="0.3">
      <c r="A94" s="123"/>
      <c r="B94" s="122"/>
      <c r="H94" s="124"/>
    </row>
    <row r="95" spans="1:8" x14ac:dyDescent="0.3">
      <c r="A95" s="123"/>
      <c r="B95" s="122"/>
      <c r="H95" s="124"/>
    </row>
    <row r="96" spans="1:8" x14ac:dyDescent="0.3">
      <c r="A96" s="123"/>
      <c r="B96" s="122"/>
      <c r="H96" s="124"/>
    </row>
    <row r="97" spans="1:8" x14ac:dyDescent="0.3">
      <c r="A97" s="123"/>
      <c r="B97" s="122"/>
      <c r="H97" s="124"/>
    </row>
    <row r="98" spans="1:8" x14ac:dyDescent="0.3">
      <c r="A98" s="123"/>
      <c r="B98" s="122"/>
      <c r="H98" s="124"/>
    </row>
    <row r="99" spans="1:8" x14ac:dyDescent="0.3">
      <c r="A99" s="123"/>
      <c r="B99" s="122"/>
      <c r="H99" s="124"/>
    </row>
    <row r="100" spans="1:8" x14ac:dyDescent="0.3">
      <c r="A100" s="123"/>
      <c r="B100" s="122"/>
      <c r="H100" s="124"/>
    </row>
    <row r="101" spans="1:8" x14ac:dyDescent="0.3">
      <c r="A101" s="123"/>
      <c r="B101" s="122"/>
      <c r="H101" s="124"/>
    </row>
    <row r="102" spans="1:8" x14ac:dyDescent="0.3">
      <c r="A102" s="123"/>
      <c r="B102" s="122"/>
      <c r="H102" s="124"/>
    </row>
    <row r="103" spans="1:8" x14ac:dyDescent="0.3">
      <c r="A103" s="123"/>
      <c r="B103" s="122"/>
      <c r="H103" s="124"/>
    </row>
    <row r="104" spans="1:8" x14ac:dyDescent="0.3">
      <c r="A104" s="123"/>
      <c r="B104" s="122"/>
      <c r="H104" s="124"/>
    </row>
    <row r="105" spans="1:8" x14ac:dyDescent="0.3">
      <c r="A105" s="123"/>
      <c r="B105" s="122"/>
      <c r="H105" s="124"/>
    </row>
    <row r="106" spans="1:8" x14ac:dyDescent="0.3">
      <c r="A106" s="123"/>
      <c r="B106" s="122"/>
      <c r="H106" s="124"/>
    </row>
    <row r="107" spans="1:8" x14ac:dyDescent="0.3">
      <c r="A107" s="123"/>
      <c r="B107" s="122"/>
      <c r="H107" s="124"/>
    </row>
    <row r="108" spans="1:8" x14ac:dyDescent="0.3">
      <c r="A108" s="123"/>
      <c r="B108" s="122"/>
      <c r="H108" s="124"/>
    </row>
    <row r="109" spans="1:8" x14ac:dyDescent="0.3">
      <c r="A109" s="123"/>
      <c r="B109" s="122"/>
      <c r="H109" s="124"/>
    </row>
    <row r="110" spans="1:8" x14ac:dyDescent="0.3">
      <c r="A110" s="123"/>
      <c r="B110" s="122"/>
      <c r="H110" s="124"/>
    </row>
    <row r="111" spans="1:8" x14ac:dyDescent="0.3">
      <c r="A111" s="123"/>
      <c r="B111" s="122"/>
      <c r="H111" s="124"/>
    </row>
    <row r="112" spans="1:8" x14ac:dyDescent="0.3">
      <c r="A112" s="123"/>
      <c r="B112" s="122"/>
      <c r="H112" s="124"/>
    </row>
    <row r="113" spans="1:8" x14ac:dyDescent="0.3">
      <c r="A113" s="123"/>
      <c r="B113" s="122"/>
      <c r="H113" s="124"/>
    </row>
    <row r="114" spans="1:8" x14ac:dyDescent="0.3">
      <c r="A114" s="123"/>
      <c r="B114" s="122"/>
      <c r="H114" s="124"/>
    </row>
    <row r="115" spans="1:8" x14ac:dyDescent="0.3">
      <c r="A115" s="123"/>
      <c r="B115" s="122"/>
      <c r="H115" s="124"/>
    </row>
    <row r="116" spans="1:8" x14ac:dyDescent="0.3">
      <c r="A116" s="123"/>
      <c r="B116" s="122"/>
      <c r="H116" s="124"/>
    </row>
    <row r="117" spans="1:8" x14ac:dyDescent="0.3">
      <c r="A117" s="123"/>
      <c r="B117" s="122"/>
      <c r="H117" s="124"/>
    </row>
    <row r="118" spans="1:8" x14ac:dyDescent="0.3">
      <c r="A118" s="123"/>
      <c r="B118" s="122"/>
      <c r="H118" s="124"/>
    </row>
    <row r="119" spans="1:8" x14ac:dyDescent="0.3">
      <c r="A119" s="123"/>
      <c r="B119" s="122"/>
      <c r="H119" s="124"/>
    </row>
    <row r="120" spans="1:8" x14ac:dyDescent="0.3">
      <c r="A120" s="123"/>
      <c r="B120" s="122"/>
      <c r="H120" s="124"/>
    </row>
    <row r="121" spans="1:8" x14ac:dyDescent="0.3">
      <c r="A121" s="123"/>
      <c r="B121" s="122"/>
      <c r="H121" s="124"/>
    </row>
    <row r="122" spans="1:8" x14ac:dyDescent="0.3">
      <c r="A122" s="123"/>
      <c r="B122" s="122"/>
      <c r="H122" s="124"/>
    </row>
    <row r="123" spans="1:8" x14ac:dyDescent="0.3">
      <c r="A123" s="123"/>
      <c r="B123" s="122"/>
      <c r="H123" s="124"/>
    </row>
    <row r="124" spans="1:8" x14ac:dyDescent="0.3">
      <c r="A124" s="123"/>
      <c r="B124" s="122"/>
      <c r="H124" s="124"/>
    </row>
    <row r="125" spans="1:8" x14ac:dyDescent="0.3">
      <c r="A125" s="123"/>
      <c r="B125" s="122"/>
      <c r="H125" s="124"/>
    </row>
    <row r="126" spans="1:8" x14ac:dyDescent="0.3">
      <c r="A126" s="123"/>
      <c r="B126" s="122"/>
      <c r="H126" s="124"/>
    </row>
    <row r="127" spans="1:8" x14ac:dyDescent="0.3">
      <c r="A127" s="123"/>
      <c r="B127" s="122"/>
      <c r="H127" s="124"/>
    </row>
    <row r="128" spans="1:8" x14ac:dyDescent="0.3">
      <c r="A128" s="123"/>
      <c r="B128" s="122"/>
      <c r="H128" s="124"/>
    </row>
    <row r="129" spans="1:8" x14ac:dyDescent="0.3">
      <c r="A129" s="123"/>
      <c r="B129" s="122"/>
      <c r="H129" s="124"/>
    </row>
    <row r="130" spans="1:8" x14ac:dyDescent="0.3">
      <c r="A130" s="123"/>
      <c r="B130" s="122"/>
      <c r="H130" s="124"/>
    </row>
    <row r="131" spans="1:8" x14ac:dyDescent="0.3">
      <c r="A131" s="123"/>
      <c r="B131" s="122"/>
      <c r="H131" s="124"/>
    </row>
    <row r="132" spans="1:8" x14ac:dyDescent="0.3">
      <c r="A132" s="123"/>
      <c r="B132" s="122"/>
      <c r="H132" s="124"/>
    </row>
    <row r="133" spans="1:8" x14ac:dyDescent="0.3">
      <c r="A133" s="123"/>
      <c r="B133" s="122"/>
      <c r="H133" s="124"/>
    </row>
    <row r="134" spans="1:8" x14ac:dyDescent="0.3">
      <c r="A134" s="123"/>
      <c r="B134" s="122"/>
      <c r="H134" s="124"/>
    </row>
    <row r="135" spans="1:8" x14ac:dyDescent="0.3">
      <c r="A135" s="123"/>
      <c r="B135" s="122"/>
      <c r="H135" s="124"/>
    </row>
    <row r="136" spans="1:8" x14ac:dyDescent="0.3">
      <c r="A136" s="123"/>
      <c r="B136" s="122"/>
      <c r="H136" s="124"/>
    </row>
    <row r="137" spans="1:8" x14ac:dyDescent="0.3">
      <c r="A137" s="123"/>
      <c r="B137" s="122"/>
      <c r="H137" s="124"/>
    </row>
    <row r="138" spans="1:8" x14ac:dyDescent="0.3">
      <c r="A138" s="123"/>
      <c r="B138" s="122"/>
      <c r="H138" s="124"/>
    </row>
    <row r="139" spans="1:8" x14ac:dyDescent="0.3">
      <c r="A139" s="123"/>
      <c r="B139" s="122"/>
      <c r="H139" s="124"/>
    </row>
    <row r="140" spans="1:8" x14ac:dyDescent="0.3">
      <c r="A140" s="123"/>
      <c r="B140" s="122"/>
      <c r="H140" s="124"/>
    </row>
    <row r="141" spans="1:8" x14ac:dyDescent="0.3">
      <c r="A141" s="123"/>
      <c r="B141" s="122"/>
      <c r="H141" s="124"/>
    </row>
    <row r="142" spans="1:8" x14ac:dyDescent="0.3">
      <c r="A142" s="123"/>
      <c r="B142" s="122"/>
      <c r="H142" s="124"/>
    </row>
    <row r="143" spans="1:8" x14ac:dyDescent="0.3">
      <c r="A143" s="123"/>
      <c r="B143" s="122"/>
      <c r="H143" s="124"/>
    </row>
    <row r="144" spans="1:8" x14ac:dyDescent="0.3">
      <c r="A144" s="123"/>
      <c r="B144" s="122"/>
      <c r="H144" s="124"/>
    </row>
    <row r="145" spans="1:8" x14ac:dyDescent="0.3">
      <c r="A145" s="123"/>
      <c r="B145" s="122"/>
      <c r="H145" s="124"/>
    </row>
    <row r="146" spans="1:8" x14ac:dyDescent="0.3">
      <c r="A146" s="123"/>
      <c r="B146" s="122"/>
      <c r="H146" s="124"/>
    </row>
    <row r="147" spans="1:8" x14ac:dyDescent="0.3">
      <c r="A147" s="123"/>
      <c r="B147" s="122"/>
      <c r="H147" s="124"/>
    </row>
    <row r="148" spans="1:8" x14ac:dyDescent="0.3">
      <c r="A148" s="123"/>
      <c r="B148" s="122"/>
      <c r="H148" s="124"/>
    </row>
    <row r="149" spans="1:8" x14ac:dyDescent="0.3">
      <c r="A149" s="123"/>
      <c r="B149" s="122"/>
      <c r="H149" s="124"/>
    </row>
    <row r="150" spans="1:8" x14ac:dyDescent="0.3">
      <c r="A150" s="123"/>
      <c r="B150" s="122"/>
      <c r="H150" s="124"/>
    </row>
    <row r="151" spans="1:8" x14ac:dyDescent="0.3">
      <c r="A151" s="123"/>
      <c r="B151" s="122"/>
      <c r="H151" s="124"/>
    </row>
    <row r="152" spans="1:8" x14ac:dyDescent="0.3">
      <c r="A152" s="123"/>
      <c r="B152" s="122"/>
      <c r="H152" s="124"/>
    </row>
    <row r="153" spans="1:8" x14ac:dyDescent="0.3">
      <c r="A153" s="123"/>
      <c r="B153" s="122"/>
      <c r="H153" s="124"/>
    </row>
    <row r="154" spans="1:8" x14ac:dyDescent="0.3">
      <c r="A154" s="123"/>
      <c r="B154" s="122"/>
      <c r="H154" s="124"/>
    </row>
    <row r="155" spans="1:8" x14ac:dyDescent="0.3">
      <c r="A155" s="123"/>
      <c r="B155" s="122"/>
      <c r="H155" s="124"/>
    </row>
    <row r="156" spans="1:8" x14ac:dyDescent="0.3">
      <c r="A156" s="123"/>
      <c r="B156" s="122"/>
      <c r="H156" s="124"/>
    </row>
    <row r="157" spans="1:8" x14ac:dyDescent="0.3">
      <c r="A157" s="123"/>
      <c r="B157" s="122"/>
      <c r="H157" s="124"/>
    </row>
    <row r="158" spans="1:8" x14ac:dyDescent="0.3">
      <c r="A158" s="123"/>
      <c r="B158" s="122"/>
      <c r="H158" s="124"/>
    </row>
    <row r="159" spans="1:8" x14ac:dyDescent="0.3">
      <c r="A159" s="123"/>
      <c r="B159" s="122"/>
      <c r="H159" s="124"/>
    </row>
    <row r="160" spans="1:8" x14ac:dyDescent="0.3">
      <c r="A160" s="123"/>
      <c r="B160" s="122"/>
      <c r="H160" s="124"/>
    </row>
    <row r="161" spans="1:8" x14ac:dyDescent="0.3">
      <c r="A161" s="123"/>
      <c r="B161" s="122"/>
      <c r="H161" s="124"/>
    </row>
    <row r="162" spans="1:8" x14ac:dyDescent="0.3">
      <c r="A162" s="123"/>
      <c r="B162" s="122"/>
      <c r="H162" s="124"/>
    </row>
    <row r="163" spans="1:8" x14ac:dyDescent="0.3">
      <c r="A163" s="123"/>
      <c r="B163" s="122"/>
      <c r="H163" s="124"/>
    </row>
    <row r="164" spans="1:8" x14ac:dyDescent="0.3">
      <c r="A164" s="123"/>
      <c r="B164" s="122"/>
      <c r="H164" s="124"/>
    </row>
    <row r="165" spans="1:8" x14ac:dyDescent="0.3">
      <c r="A165" s="123"/>
      <c r="B165" s="122"/>
      <c r="H165" s="124"/>
    </row>
    <row r="166" spans="1:8" x14ac:dyDescent="0.3">
      <c r="A166" s="123"/>
      <c r="B166" s="122"/>
      <c r="H166" s="124"/>
    </row>
    <row r="167" spans="1:8" x14ac:dyDescent="0.3">
      <c r="A167" s="123"/>
      <c r="B167" s="122"/>
      <c r="H167" s="124"/>
    </row>
    <row r="168" spans="1:8" x14ac:dyDescent="0.3">
      <c r="A168" s="123"/>
      <c r="B168" s="122"/>
      <c r="H168" s="124"/>
    </row>
    <row r="169" spans="1:8" x14ac:dyDescent="0.3">
      <c r="A169" s="123"/>
      <c r="B169" s="122"/>
      <c r="H169" s="124"/>
    </row>
    <row r="170" spans="1:8" x14ac:dyDescent="0.3">
      <c r="A170" s="123"/>
      <c r="B170" s="122"/>
      <c r="H170" s="124"/>
    </row>
    <row r="171" spans="1:8" x14ac:dyDescent="0.3">
      <c r="A171" s="123"/>
      <c r="B171" s="122"/>
      <c r="H171" s="124"/>
    </row>
    <row r="172" spans="1:8" x14ac:dyDescent="0.3">
      <c r="A172" s="123"/>
      <c r="B172" s="122"/>
      <c r="H172" s="124"/>
    </row>
    <row r="173" spans="1:8" x14ac:dyDescent="0.3">
      <c r="A173" s="123"/>
      <c r="B173" s="122"/>
      <c r="H173" s="124"/>
    </row>
    <row r="174" spans="1:8" x14ac:dyDescent="0.3">
      <c r="A174" s="123"/>
      <c r="B174" s="122"/>
      <c r="H174" s="124"/>
    </row>
    <row r="175" spans="1:8" x14ac:dyDescent="0.3">
      <c r="A175" s="123"/>
      <c r="B175" s="122"/>
      <c r="H175" s="124"/>
    </row>
    <row r="176" spans="1:8" x14ac:dyDescent="0.3">
      <c r="A176" s="123"/>
      <c r="B176" s="122"/>
      <c r="H176" s="124"/>
    </row>
    <row r="177" spans="1:8" x14ac:dyDescent="0.3">
      <c r="A177" s="123"/>
      <c r="B177" s="122"/>
      <c r="H177" s="124"/>
    </row>
    <row r="178" spans="1:8" x14ac:dyDescent="0.3">
      <c r="A178" s="123"/>
      <c r="B178" s="122"/>
      <c r="H178" s="124"/>
    </row>
    <row r="179" spans="1:8" x14ac:dyDescent="0.3">
      <c r="A179" s="123"/>
      <c r="B179" s="122"/>
      <c r="H179" s="124"/>
    </row>
    <row r="180" spans="1:8" x14ac:dyDescent="0.3">
      <c r="A180" s="123"/>
      <c r="B180" s="122"/>
      <c r="H180" s="124"/>
    </row>
    <row r="181" spans="1:8" x14ac:dyDescent="0.3">
      <c r="A181" s="123"/>
      <c r="B181" s="122"/>
      <c r="H181" s="124"/>
    </row>
    <row r="182" spans="1:8" x14ac:dyDescent="0.3">
      <c r="A182" s="123"/>
      <c r="B182" s="122"/>
      <c r="H182" s="124"/>
    </row>
    <row r="183" spans="1:8" x14ac:dyDescent="0.3">
      <c r="A183" s="123"/>
      <c r="B183" s="122"/>
      <c r="H183" s="124"/>
    </row>
    <row r="184" spans="1:8" x14ac:dyDescent="0.3">
      <c r="A184" s="123"/>
      <c r="B184" s="122"/>
      <c r="H184" s="124"/>
    </row>
    <row r="185" spans="1:8" x14ac:dyDescent="0.3">
      <c r="A185" s="123"/>
      <c r="B185" s="122"/>
      <c r="H185" s="124"/>
    </row>
    <row r="186" spans="1:8" x14ac:dyDescent="0.3">
      <c r="A186" s="123"/>
      <c r="B186" s="122"/>
      <c r="H186" s="124"/>
    </row>
    <row r="187" spans="1:8" x14ac:dyDescent="0.3">
      <c r="A187" s="123"/>
      <c r="B187" s="122"/>
      <c r="H187" s="124"/>
    </row>
    <row r="188" spans="1:8" x14ac:dyDescent="0.3">
      <c r="A188" s="123"/>
      <c r="B188" s="122"/>
      <c r="H188" s="124"/>
    </row>
    <row r="189" spans="1:8" x14ac:dyDescent="0.3">
      <c r="A189" s="123"/>
      <c r="B189" s="122"/>
      <c r="H189" s="124"/>
    </row>
    <row r="190" spans="1:8" x14ac:dyDescent="0.3">
      <c r="A190" s="123"/>
      <c r="B190" s="122"/>
      <c r="H190" s="124"/>
    </row>
    <row r="191" spans="1:8" x14ac:dyDescent="0.3">
      <c r="A191" s="123"/>
      <c r="B191" s="122"/>
      <c r="H191" s="124"/>
    </row>
    <row r="192" spans="1:8" x14ac:dyDescent="0.3">
      <c r="A192" s="123"/>
      <c r="B192" s="122"/>
      <c r="H192" s="124"/>
    </row>
    <row r="193" spans="1:8" x14ac:dyDescent="0.3">
      <c r="A193" s="123"/>
      <c r="B193" s="122"/>
      <c r="H193" s="124"/>
    </row>
    <row r="194" spans="1:8" x14ac:dyDescent="0.3">
      <c r="A194" s="123"/>
      <c r="B194" s="122"/>
      <c r="H194" s="124"/>
    </row>
    <row r="195" spans="1:8" x14ac:dyDescent="0.3">
      <c r="A195" s="123"/>
      <c r="B195" s="122"/>
      <c r="H195" s="124"/>
    </row>
    <row r="196" spans="1:8" x14ac:dyDescent="0.3">
      <c r="A196" s="123"/>
      <c r="B196" s="122"/>
      <c r="H196" s="124"/>
    </row>
    <row r="197" spans="1:8" x14ac:dyDescent="0.3">
      <c r="A197" s="123"/>
      <c r="B197" s="122"/>
      <c r="H197" s="124"/>
    </row>
    <row r="198" spans="1:8" x14ac:dyDescent="0.3">
      <c r="A198" s="123"/>
      <c r="B198" s="122"/>
      <c r="H198" s="124"/>
    </row>
    <row r="199" spans="1:8" x14ac:dyDescent="0.3">
      <c r="A199" s="123"/>
      <c r="B199" s="122"/>
      <c r="H199" s="124"/>
    </row>
    <row r="200" spans="1:8" x14ac:dyDescent="0.3">
      <c r="A200" s="123"/>
      <c r="B200" s="122"/>
      <c r="H200" s="124"/>
    </row>
    <row r="201" spans="1:8" x14ac:dyDescent="0.3">
      <c r="A201" s="123"/>
      <c r="B201" s="122"/>
      <c r="H201" s="124"/>
    </row>
    <row r="202" spans="1:8" x14ac:dyDescent="0.3">
      <c r="A202" s="123"/>
      <c r="B202" s="122"/>
      <c r="H202" s="124"/>
    </row>
    <row r="203" spans="1:8" x14ac:dyDescent="0.3">
      <c r="A203" s="123"/>
      <c r="B203" s="122"/>
      <c r="H203" s="124"/>
    </row>
    <row r="204" spans="1:8" x14ac:dyDescent="0.3">
      <c r="A204" s="123"/>
      <c r="B204" s="122"/>
      <c r="H204" s="124"/>
    </row>
    <row r="205" spans="1:8" x14ac:dyDescent="0.3">
      <c r="A205" s="123"/>
      <c r="B205" s="122"/>
      <c r="H205" s="124"/>
    </row>
    <row r="206" spans="1:8" x14ac:dyDescent="0.3">
      <c r="A206" s="123"/>
      <c r="B206" s="122"/>
      <c r="H206" s="124"/>
    </row>
    <row r="207" spans="1:8" x14ac:dyDescent="0.3">
      <c r="A207" s="123"/>
      <c r="B207" s="122"/>
      <c r="H207" s="124"/>
    </row>
    <row r="208" spans="1:8" x14ac:dyDescent="0.3">
      <c r="A208" s="123"/>
      <c r="B208" s="122"/>
      <c r="H208" s="124"/>
    </row>
    <row r="209" spans="1:8" x14ac:dyDescent="0.3">
      <c r="A209" s="123"/>
      <c r="B209" s="122"/>
      <c r="H209" s="124"/>
    </row>
    <row r="210" spans="1:8" x14ac:dyDescent="0.3">
      <c r="A210" s="123"/>
      <c r="B210" s="122"/>
      <c r="H210" s="124"/>
    </row>
    <row r="211" spans="1:8" x14ac:dyDescent="0.3">
      <c r="A211" s="123"/>
      <c r="B211" s="122"/>
      <c r="H211" s="124"/>
    </row>
    <row r="212" spans="1:8" x14ac:dyDescent="0.3">
      <c r="A212" s="123"/>
      <c r="B212" s="122"/>
      <c r="H212" s="124"/>
    </row>
    <row r="213" spans="1:8" x14ac:dyDescent="0.3">
      <c r="A213" s="123"/>
      <c r="B213" s="122"/>
      <c r="H213" s="124"/>
    </row>
    <row r="214" spans="1:8" x14ac:dyDescent="0.3">
      <c r="A214" s="123"/>
      <c r="B214" s="122"/>
      <c r="H214" s="124"/>
    </row>
    <row r="215" spans="1:8" x14ac:dyDescent="0.3">
      <c r="A215" s="123"/>
      <c r="B215" s="122"/>
      <c r="H215" s="124"/>
    </row>
    <row r="216" spans="1:8" x14ac:dyDescent="0.3">
      <c r="A216" s="123"/>
      <c r="B216" s="122"/>
      <c r="H216" s="124"/>
    </row>
    <row r="217" spans="1:8" x14ac:dyDescent="0.3">
      <c r="A217" s="123"/>
      <c r="B217" s="122"/>
      <c r="H217" s="124"/>
    </row>
    <row r="218" spans="1:8" x14ac:dyDescent="0.3">
      <c r="A218" s="123"/>
      <c r="B218" s="122"/>
      <c r="H218" s="124"/>
    </row>
    <row r="219" spans="1:8" x14ac:dyDescent="0.3">
      <c r="A219" s="123"/>
      <c r="B219" s="122"/>
      <c r="H219" s="124"/>
    </row>
    <row r="220" spans="1:8" x14ac:dyDescent="0.3">
      <c r="A220" s="123"/>
      <c r="B220" s="122"/>
      <c r="H220" s="124"/>
    </row>
    <row r="221" spans="1:8" x14ac:dyDescent="0.3">
      <c r="A221" s="123"/>
      <c r="B221" s="122"/>
      <c r="H221" s="124"/>
    </row>
    <row r="222" spans="1:8" x14ac:dyDescent="0.3">
      <c r="A222" s="123"/>
      <c r="B222" s="122"/>
      <c r="H222" s="124"/>
    </row>
    <row r="223" spans="1:8" x14ac:dyDescent="0.3">
      <c r="A223" s="123"/>
      <c r="B223" s="122"/>
      <c r="H223" s="124"/>
    </row>
    <row r="224" spans="1:8" x14ac:dyDescent="0.3">
      <c r="A224" s="123"/>
      <c r="B224" s="122"/>
      <c r="H224" s="124"/>
    </row>
    <row r="225" spans="1:8" x14ac:dyDescent="0.3">
      <c r="A225" s="123"/>
      <c r="B225" s="122"/>
      <c r="H225" s="124"/>
    </row>
    <row r="226" spans="1:8" x14ac:dyDescent="0.3">
      <c r="A226" s="123"/>
      <c r="B226" s="122"/>
      <c r="H226" s="124"/>
    </row>
    <row r="227" spans="1:8" x14ac:dyDescent="0.3">
      <c r="A227" s="123"/>
      <c r="B227" s="122"/>
      <c r="H227" s="124"/>
    </row>
    <row r="228" spans="1:8" x14ac:dyDescent="0.3">
      <c r="A228" s="123"/>
      <c r="B228" s="122"/>
      <c r="H228" s="124"/>
    </row>
    <row r="229" spans="1:8" x14ac:dyDescent="0.3">
      <c r="A229" s="123"/>
      <c r="B229" s="122"/>
      <c r="H229" s="124"/>
    </row>
    <row r="230" spans="1:8" x14ac:dyDescent="0.3">
      <c r="A230" s="123"/>
      <c r="B230" s="122"/>
      <c r="H230" s="124"/>
    </row>
    <row r="231" spans="1:8" x14ac:dyDescent="0.3">
      <c r="A231" s="123"/>
      <c r="B231" s="122"/>
      <c r="H231" s="124"/>
    </row>
    <row r="232" spans="1:8" x14ac:dyDescent="0.3">
      <c r="A232" s="123"/>
      <c r="B232" s="122"/>
      <c r="H232" s="124"/>
    </row>
    <row r="233" spans="1:8" x14ac:dyDescent="0.3">
      <c r="A233" s="123"/>
      <c r="B233" s="122"/>
      <c r="H233" s="124"/>
    </row>
    <row r="234" spans="1:8" x14ac:dyDescent="0.3">
      <c r="A234" s="123"/>
      <c r="B234" s="122"/>
      <c r="H234" s="124"/>
    </row>
    <row r="235" spans="1:8" x14ac:dyDescent="0.3">
      <c r="A235" s="123"/>
      <c r="B235" s="122"/>
      <c r="H235" s="124"/>
    </row>
    <row r="236" spans="1:8" x14ac:dyDescent="0.3">
      <c r="A236" s="123"/>
      <c r="B236" s="122"/>
      <c r="H236" s="124"/>
    </row>
    <row r="237" spans="1:8" x14ac:dyDescent="0.3">
      <c r="A237" s="123"/>
      <c r="B237" s="122"/>
      <c r="H237" s="124"/>
    </row>
    <row r="238" spans="1:8" x14ac:dyDescent="0.3">
      <c r="A238" s="123"/>
      <c r="B238" s="122"/>
      <c r="H238" s="124"/>
    </row>
    <row r="239" spans="1:8" x14ac:dyDescent="0.3">
      <c r="A239" s="123"/>
      <c r="B239" s="122"/>
      <c r="H239" s="124"/>
    </row>
    <row r="240" spans="1:8" x14ac:dyDescent="0.3">
      <c r="A240" s="123"/>
      <c r="B240" s="122"/>
      <c r="H240" s="124"/>
    </row>
    <row r="241" spans="1:8" x14ac:dyDescent="0.3">
      <c r="A241" s="123"/>
      <c r="B241" s="122"/>
      <c r="H241" s="124"/>
    </row>
    <row r="242" spans="1:8" x14ac:dyDescent="0.3">
      <c r="A242" s="123"/>
      <c r="B242" s="122"/>
      <c r="H242" s="124"/>
    </row>
    <row r="243" spans="1:8" x14ac:dyDescent="0.3">
      <c r="A243" s="123"/>
      <c r="B243" s="122"/>
      <c r="H243" s="124"/>
    </row>
    <row r="244" spans="1:8" x14ac:dyDescent="0.3">
      <c r="A244" s="123"/>
      <c r="B244" s="122"/>
      <c r="H244" s="124"/>
    </row>
    <row r="245" spans="1:8" x14ac:dyDescent="0.3">
      <c r="A245" s="123"/>
      <c r="B245" s="122"/>
      <c r="H245" s="124"/>
    </row>
    <row r="246" spans="1:8" x14ac:dyDescent="0.3">
      <c r="A246" s="123"/>
      <c r="B246" s="122"/>
      <c r="H246" s="124"/>
    </row>
    <row r="247" spans="1:8" x14ac:dyDescent="0.3">
      <c r="A247" s="123"/>
      <c r="B247" s="122"/>
      <c r="H247" s="124"/>
    </row>
    <row r="248" spans="1:8" x14ac:dyDescent="0.3">
      <c r="A248" s="123"/>
      <c r="B248" s="122"/>
      <c r="H248" s="124"/>
    </row>
    <row r="249" spans="1:8" x14ac:dyDescent="0.3">
      <c r="A249" s="123"/>
      <c r="B249" s="122"/>
      <c r="H249" s="124"/>
    </row>
    <row r="250" spans="1:8" x14ac:dyDescent="0.3">
      <c r="A250" s="123"/>
      <c r="B250" s="122"/>
      <c r="H250" s="124"/>
    </row>
    <row r="251" spans="1:8" x14ac:dyDescent="0.3">
      <c r="A251" s="123"/>
      <c r="B251" s="122"/>
      <c r="H251" s="124"/>
    </row>
    <row r="252" spans="1:8" x14ac:dyDescent="0.3">
      <c r="A252" s="123"/>
      <c r="B252" s="122"/>
      <c r="H252" s="124"/>
    </row>
    <row r="253" spans="1:8" x14ac:dyDescent="0.3">
      <c r="A253" s="123"/>
      <c r="B253" s="122"/>
      <c r="H253" s="124"/>
    </row>
    <row r="254" spans="1:8" x14ac:dyDescent="0.3">
      <c r="A254" s="123"/>
      <c r="B254" s="122"/>
      <c r="H254" s="124"/>
    </row>
    <row r="255" spans="1:8" x14ac:dyDescent="0.3">
      <c r="A255" s="123"/>
      <c r="B255" s="122"/>
      <c r="H255" s="124"/>
    </row>
    <row r="256" spans="1:8" x14ac:dyDescent="0.3">
      <c r="A256" s="123"/>
      <c r="B256" s="122"/>
      <c r="H256" s="124"/>
    </row>
    <row r="257" spans="1:8" x14ac:dyDescent="0.3">
      <c r="A257" s="123"/>
      <c r="B257" s="122"/>
      <c r="H257" s="124"/>
    </row>
    <row r="258" spans="1:8" x14ac:dyDescent="0.3">
      <c r="A258" s="123"/>
      <c r="B258" s="122"/>
      <c r="H258" s="124"/>
    </row>
    <row r="259" spans="1:8" x14ac:dyDescent="0.3">
      <c r="A259" s="123"/>
      <c r="B259" s="122"/>
      <c r="H259" s="124"/>
    </row>
    <row r="260" spans="1:8" x14ac:dyDescent="0.3">
      <c r="A260" s="123"/>
      <c r="B260" s="122"/>
      <c r="H260" s="124"/>
    </row>
    <row r="261" spans="1:8" x14ac:dyDescent="0.3">
      <c r="A261" s="123"/>
      <c r="B261" s="122"/>
      <c r="H261" s="124"/>
    </row>
    <row r="262" spans="1:8" x14ac:dyDescent="0.3">
      <c r="A262" s="123"/>
      <c r="B262" s="122"/>
      <c r="H262" s="124"/>
    </row>
    <row r="263" spans="1:8" x14ac:dyDescent="0.3">
      <c r="A263" s="123"/>
      <c r="B263" s="122"/>
      <c r="H263" s="124"/>
    </row>
    <row r="264" spans="1:8" x14ac:dyDescent="0.3">
      <c r="A264" s="123"/>
      <c r="B264" s="122"/>
      <c r="H264" s="124"/>
    </row>
    <row r="265" spans="1:8" x14ac:dyDescent="0.3">
      <c r="A265" s="123"/>
      <c r="B265" s="122"/>
      <c r="H265" s="124"/>
    </row>
    <row r="266" spans="1:8" x14ac:dyDescent="0.3">
      <c r="A266" s="123"/>
      <c r="B266" s="122"/>
      <c r="H266" s="124"/>
    </row>
    <row r="267" spans="1:8" x14ac:dyDescent="0.3">
      <c r="A267" s="123"/>
      <c r="B267" s="122"/>
      <c r="H267" s="124"/>
    </row>
    <row r="268" spans="1:8" x14ac:dyDescent="0.3">
      <c r="A268" s="123"/>
      <c r="B268" s="122"/>
      <c r="H268" s="124"/>
    </row>
    <row r="269" spans="1:8" x14ac:dyDescent="0.3">
      <c r="A269" s="123"/>
      <c r="B269" s="122"/>
      <c r="H269" s="124"/>
    </row>
    <row r="270" spans="1:8" x14ac:dyDescent="0.3">
      <c r="A270" s="123"/>
      <c r="B270" s="122"/>
      <c r="H270" s="124"/>
    </row>
    <row r="271" spans="1:8" x14ac:dyDescent="0.3">
      <c r="A271" s="123"/>
      <c r="B271" s="122"/>
      <c r="H271" s="124"/>
    </row>
    <row r="272" spans="1:8" x14ac:dyDescent="0.3">
      <c r="A272" s="123"/>
      <c r="B272" s="122"/>
      <c r="H272" s="124"/>
    </row>
    <row r="273" spans="1:8" x14ac:dyDescent="0.3">
      <c r="A273" s="123"/>
      <c r="B273" s="122"/>
      <c r="H273" s="124"/>
    </row>
    <row r="274" spans="1:8" x14ac:dyDescent="0.3">
      <c r="A274" s="123"/>
      <c r="B274" s="122"/>
      <c r="H274" s="124"/>
    </row>
    <row r="275" spans="1:8" x14ac:dyDescent="0.3">
      <c r="A275" s="123"/>
      <c r="B275" s="122"/>
      <c r="H275" s="124"/>
    </row>
    <row r="276" spans="1:8" x14ac:dyDescent="0.3">
      <c r="A276" s="123"/>
      <c r="B276" s="122"/>
      <c r="H276" s="124"/>
    </row>
    <row r="277" spans="1:8" x14ac:dyDescent="0.3">
      <c r="A277" s="123"/>
      <c r="B277" s="122"/>
      <c r="H277" s="124"/>
    </row>
    <row r="278" spans="1:8" x14ac:dyDescent="0.3">
      <c r="A278" s="123"/>
      <c r="B278" s="122"/>
      <c r="H278" s="124"/>
    </row>
    <row r="279" spans="1:8" x14ac:dyDescent="0.3">
      <c r="A279" s="123"/>
      <c r="B279" s="122"/>
      <c r="H279" s="124"/>
    </row>
    <row r="280" spans="1:8" x14ac:dyDescent="0.3">
      <c r="A280" s="123"/>
      <c r="B280" s="122"/>
      <c r="H280" s="124"/>
    </row>
    <row r="281" spans="1:8" x14ac:dyDescent="0.3">
      <c r="A281" s="123"/>
      <c r="B281" s="122"/>
      <c r="H281" s="124"/>
    </row>
    <row r="282" spans="1:8" x14ac:dyDescent="0.3">
      <c r="A282" s="123"/>
      <c r="B282" s="122"/>
      <c r="H282" s="124"/>
    </row>
    <row r="283" spans="1:8" x14ac:dyDescent="0.3">
      <c r="A283" s="123"/>
      <c r="B283" s="122"/>
      <c r="H283" s="124"/>
    </row>
    <row r="284" spans="1:8" x14ac:dyDescent="0.3">
      <c r="A284" s="123"/>
      <c r="B284" s="122"/>
      <c r="H284" s="124"/>
    </row>
    <row r="285" spans="1:8" x14ac:dyDescent="0.3">
      <c r="A285" s="123"/>
      <c r="B285" s="122"/>
      <c r="H285" s="124"/>
    </row>
    <row r="286" spans="1:8" x14ac:dyDescent="0.3">
      <c r="A286" s="123"/>
      <c r="B286" s="122"/>
      <c r="H286" s="124"/>
    </row>
    <row r="287" spans="1:8" x14ac:dyDescent="0.3">
      <c r="A287" s="123"/>
      <c r="B287" s="122"/>
      <c r="H287" s="124"/>
    </row>
    <row r="288" spans="1:8" x14ac:dyDescent="0.3">
      <c r="A288" s="123"/>
      <c r="B288" s="122"/>
      <c r="H288" s="124"/>
    </row>
    <row r="289" spans="1:8" x14ac:dyDescent="0.3">
      <c r="A289" s="123"/>
      <c r="B289" s="122"/>
      <c r="H289" s="124"/>
    </row>
    <row r="290" spans="1:8" x14ac:dyDescent="0.3">
      <c r="A290" s="123"/>
      <c r="B290" s="122"/>
      <c r="H290" s="124"/>
    </row>
    <row r="291" spans="1:8" x14ac:dyDescent="0.3">
      <c r="A291" s="123"/>
      <c r="B291" s="122"/>
      <c r="H291" s="124"/>
    </row>
    <row r="292" spans="1:8" x14ac:dyDescent="0.3">
      <c r="A292" s="123"/>
      <c r="B292" s="122"/>
      <c r="H292" s="124"/>
    </row>
    <row r="293" spans="1:8" x14ac:dyDescent="0.3">
      <c r="A293" s="123"/>
      <c r="B293" s="122"/>
      <c r="H293" s="124"/>
    </row>
    <row r="294" spans="1:8" x14ac:dyDescent="0.3">
      <c r="A294" s="123"/>
      <c r="B294" s="122"/>
      <c r="H294" s="124"/>
    </row>
    <row r="295" spans="1:8" x14ac:dyDescent="0.3">
      <c r="A295" s="123"/>
      <c r="B295" s="122"/>
      <c r="H295" s="124"/>
    </row>
    <row r="296" spans="1:8" x14ac:dyDescent="0.3">
      <c r="A296" s="123"/>
      <c r="B296" s="122"/>
      <c r="H296" s="124"/>
    </row>
    <row r="297" spans="1:8" x14ac:dyDescent="0.3">
      <c r="A297" s="123"/>
      <c r="B297" s="122"/>
      <c r="H297" s="124"/>
    </row>
    <row r="298" spans="1:8" x14ac:dyDescent="0.3">
      <c r="A298" s="123"/>
      <c r="B298" s="122"/>
      <c r="H298" s="124"/>
    </row>
    <row r="299" spans="1:8" x14ac:dyDescent="0.3">
      <c r="A299" s="123"/>
      <c r="B299" s="122"/>
      <c r="H299" s="124"/>
    </row>
    <row r="300" spans="1:8" x14ac:dyDescent="0.3">
      <c r="A300" s="123"/>
      <c r="B300" s="122"/>
      <c r="H300" s="124"/>
    </row>
    <row r="301" spans="1:8" x14ac:dyDescent="0.3">
      <c r="A301" s="123"/>
      <c r="B301" s="122"/>
      <c r="H301" s="124"/>
    </row>
    <row r="302" spans="1:8" x14ac:dyDescent="0.3">
      <c r="A302" s="123"/>
      <c r="B302" s="122"/>
      <c r="H302" s="124"/>
    </row>
    <row r="303" spans="1:8" x14ac:dyDescent="0.3">
      <c r="A303" s="123"/>
      <c r="B303" s="122"/>
      <c r="H303" s="124"/>
    </row>
    <row r="304" spans="1:8" x14ac:dyDescent="0.3">
      <c r="A304" s="123"/>
      <c r="B304" s="122"/>
      <c r="H304" s="124"/>
    </row>
    <row r="305" spans="1:8" x14ac:dyDescent="0.3">
      <c r="A305" s="123"/>
      <c r="B305" s="122"/>
      <c r="H305" s="124"/>
    </row>
    <row r="306" spans="1:8" x14ac:dyDescent="0.3">
      <c r="A306" s="123"/>
      <c r="B306" s="122"/>
      <c r="H306" s="124"/>
    </row>
    <row r="307" spans="1:8" x14ac:dyDescent="0.3">
      <c r="A307" s="123"/>
      <c r="B307" s="122"/>
      <c r="H307" s="124"/>
    </row>
    <row r="308" spans="1:8" x14ac:dyDescent="0.3">
      <c r="A308" s="123"/>
      <c r="B308" s="122"/>
      <c r="H308" s="124"/>
    </row>
    <row r="309" spans="1:8" x14ac:dyDescent="0.3">
      <c r="A309" s="123"/>
      <c r="B309" s="122"/>
      <c r="H309" s="124"/>
    </row>
    <row r="310" spans="1:8" x14ac:dyDescent="0.3">
      <c r="A310" s="123"/>
      <c r="B310" s="122"/>
      <c r="H310" s="124"/>
    </row>
    <row r="311" spans="1:8" x14ac:dyDescent="0.3">
      <c r="A311" s="123"/>
      <c r="B311" s="122"/>
      <c r="H311" s="124"/>
    </row>
    <row r="312" spans="1:8" x14ac:dyDescent="0.3">
      <c r="A312" s="123"/>
      <c r="B312" s="122"/>
      <c r="H312" s="124"/>
    </row>
    <row r="313" spans="1:8" x14ac:dyDescent="0.3">
      <c r="A313" s="123"/>
      <c r="B313" s="122"/>
      <c r="H313" s="124"/>
    </row>
    <row r="314" spans="1:8" x14ac:dyDescent="0.3">
      <c r="A314" s="123"/>
      <c r="B314" s="122"/>
      <c r="H314" s="124"/>
    </row>
    <row r="315" spans="1:8" x14ac:dyDescent="0.3">
      <c r="A315" s="123"/>
      <c r="B315" s="122"/>
      <c r="H315" s="124"/>
    </row>
    <row r="316" spans="1:8" x14ac:dyDescent="0.3">
      <c r="A316" s="123"/>
      <c r="B316" s="122"/>
      <c r="H316" s="124"/>
    </row>
    <row r="317" spans="1:8" x14ac:dyDescent="0.3">
      <c r="A317" s="123"/>
      <c r="B317" s="122"/>
      <c r="H317" s="124"/>
    </row>
    <row r="318" spans="1:8" x14ac:dyDescent="0.3">
      <c r="A318" s="123"/>
      <c r="B318" s="122"/>
      <c r="H318" s="124"/>
    </row>
    <row r="319" spans="1:8" x14ac:dyDescent="0.3">
      <c r="A319" s="123"/>
      <c r="B319" s="122"/>
      <c r="H319" s="124"/>
    </row>
    <row r="320" spans="1:8" x14ac:dyDescent="0.3">
      <c r="A320" s="123"/>
      <c r="B320" s="122"/>
      <c r="H320" s="124"/>
    </row>
    <row r="321" spans="1:8" x14ac:dyDescent="0.3">
      <c r="A321" s="123"/>
      <c r="B321" s="122"/>
      <c r="H321" s="124"/>
    </row>
    <row r="322" spans="1:8" x14ac:dyDescent="0.3">
      <c r="A322" s="123"/>
      <c r="B322" s="122"/>
      <c r="H322" s="124"/>
    </row>
    <row r="323" spans="1:8" x14ac:dyDescent="0.3">
      <c r="A323" s="123"/>
      <c r="B323" s="122"/>
      <c r="H323" s="124"/>
    </row>
    <row r="324" spans="1:8" x14ac:dyDescent="0.3">
      <c r="A324" s="123"/>
      <c r="B324" s="122"/>
      <c r="H324" s="124"/>
    </row>
    <row r="325" spans="1:8" x14ac:dyDescent="0.3">
      <c r="A325" s="123"/>
      <c r="B325" s="122"/>
      <c r="H325" s="124"/>
    </row>
    <row r="326" spans="1:8" x14ac:dyDescent="0.3">
      <c r="A326" s="123"/>
      <c r="B326" s="122"/>
      <c r="H326" s="124"/>
    </row>
    <row r="327" spans="1:8" x14ac:dyDescent="0.3">
      <c r="A327" s="123"/>
      <c r="B327" s="122"/>
      <c r="H327" s="124"/>
    </row>
    <row r="328" spans="1:8" x14ac:dyDescent="0.3">
      <c r="A328" s="123"/>
      <c r="B328" s="122"/>
      <c r="H328" s="124"/>
    </row>
    <row r="329" spans="1:8" x14ac:dyDescent="0.3">
      <c r="A329" s="123"/>
      <c r="B329" s="122"/>
      <c r="H329" s="124"/>
    </row>
    <row r="330" spans="1:8" x14ac:dyDescent="0.3">
      <c r="A330" s="123"/>
      <c r="B330" s="122"/>
      <c r="H330" s="124"/>
    </row>
    <row r="331" spans="1:8" x14ac:dyDescent="0.3">
      <c r="A331" s="123"/>
      <c r="B331" s="122"/>
      <c r="H331" s="124"/>
    </row>
    <row r="332" spans="1:8" x14ac:dyDescent="0.3">
      <c r="A332" s="123"/>
      <c r="B332" s="122"/>
      <c r="H332" s="124"/>
    </row>
    <row r="333" spans="1:8" x14ac:dyDescent="0.3">
      <c r="A333" s="123"/>
      <c r="B333" s="122"/>
      <c r="H333" s="124"/>
    </row>
    <row r="334" spans="1:8" x14ac:dyDescent="0.3">
      <c r="A334" s="123"/>
      <c r="B334" s="122"/>
      <c r="H334" s="124"/>
    </row>
    <row r="335" spans="1:8" x14ac:dyDescent="0.3">
      <c r="A335" s="123"/>
      <c r="B335" s="122"/>
      <c r="H335" s="124"/>
    </row>
    <row r="336" spans="1:8" x14ac:dyDescent="0.3">
      <c r="A336" s="123"/>
      <c r="B336" s="122"/>
      <c r="H336" s="124"/>
    </row>
    <row r="337" spans="1:8" x14ac:dyDescent="0.3">
      <c r="A337" s="123"/>
      <c r="B337" s="122"/>
      <c r="H337" s="124"/>
    </row>
    <row r="338" spans="1:8" x14ac:dyDescent="0.3">
      <c r="A338" s="123"/>
      <c r="B338" s="122"/>
      <c r="H338" s="124"/>
    </row>
    <row r="339" spans="1:8" x14ac:dyDescent="0.3">
      <c r="A339" s="123"/>
      <c r="B339" s="122"/>
      <c r="H339" s="124"/>
    </row>
    <row r="340" spans="1:8" x14ac:dyDescent="0.3">
      <c r="A340" s="123"/>
      <c r="B340" s="122"/>
      <c r="H340" s="124"/>
    </row>
    <row r="341" spans="1:8" x14ac:dyDescent="0.3">
      <c r="A341" s="123"/>
      <c r="B341" s="122"/>
      <c r="H341" s="124"/>
    </row>
    <row r="342" spans="1:8" x14ac:dyDescent="0.3">
      <c r="A342" s="123"/>
      <c r="B342" s="122"/>
      <c r="H342" s="124"/>
    </row>
    <row r="343" spans="1:8" x14ac:dyDescent="0.3">
      <c r="A343" s="123"/>
      <c r="B343" s="122"/>
      <c r="H343" s="124"/>
    </row>
    <row r="344" spans="1:8" x14ac:dyDescent="0.3">
      <c r="A344" s="123"/>
      <c r="B344" s="122"/>
      <c r="H344" s="124"/>
    </row>
    <row r="345" spans="1:8" x14ac:dyDescent="0.3">
      <c r="A345" s="123"/>
      <c r="B345" s="122"/>
      <c r="H345" s="124"/>
    </row>
    <row r="346" spans="1:8" x14ac:dyDescent="0.3">
      <c r="A346" s="123"/>
      <c r="B346" s="122"/>
      <c r="H346" s="124"/>
    </row>
    <row r="347" spans="1:8" x14ac:dyDescent="0.3">
      <c r="A347" s="123"/>
      <c r="B347" s="122"/>
      <c r="H347" s="124"/>
    </row>
    <row r="348" spans="1:8" x14ac:dyDescent="0.3">
      <c r="A348" s="123"/>
      <c r="B348" s="122"/>
      <c r="H348" s="124"/>
    </row>
    <row r="349" spans="1:8" x14ac:dyDescent="0.3">
      <c r="A349" s="123"/>
      <c r="B349" s="122"/>
      <c r="H349" s="124"/>
    </row>
    <row r="350" spans="1:8" x14ac:dyDescent="0.3">
      <c r="A350" s="123"/>
      <c r="B350" s="122"/>
      <c r="H350" s="124"/>
    </row>
    <row r="351" spans="1:8" x14ac:dyDescent="0.3">
      <c r="A351" s="123"/>
      <c r="B351" s="122"/>
      <c r="H351" s="124"/>
    </row>
    <row r="352" spans="1:8" x14ac:dyDescent="0.3">
      <c r="A352" s="123"/>
      <c r="B352" s="122"/>
      <c r="H352" s="124"/>
    </row>
    <row r="353" spans="1:8" x14ac:dyDescent="0.3">
      <c r="A353" s="123"/>
      <c r="B353" s="122"/>
      <c r="H353" s="124"/>
    </row>
    <row r="354" spans="1:8" x14ac:dyDescent="0.3">
      <c r="A354" s="123"/>
      <c r="B354" s="122"/>
      <c r="H354" s="124"/>
    </row>
    <row r="355" spans="1:8" x14ac:dyDescent="0.3">
      <c r="A355" s="123"/>
      <c r="B355" s="122"/>
      <c r="H355" s="124"/>
    </row>
    <row r="356" spans="1:8" x14ac:dyDescent="0.3">
      <c r="A356" s="123"/>
      <c r="B356" s="122"/>
      <c r="H356" s="124"/>
    </row>
    <row r="357" spans="1:8" x14ac:dyDescent="0.3">
      <c r="A357" s="123"/>
      <c r="B357" s="122"/>
      <c r="H357" s="124"/>
    </row>
    <row r="358" spans="1:8" x14ac:dyDescent="0.3">
      <c r="A358" s="123"/>
      <c r="B358" s="122"/>
      <c r="H358" s="124"/>
    </row>
    <row r="359" spans="1:8" x14ac:dyDescent="0.3">
      <c r="A359" s="123"/>
      <c r="B359" s="122"/>
      <c r="H359" s="124"/>
    </row>
    <row r="360" spans="1:8" x14ac:dyDescent="0.3">
      <c r="A360" s="123"/>
      <c r="B360" s="122"/>
      <c r="H360" s="124"/>
    </row>
    <row r="361" spans="1:8" x14ac:dyDescent="0.3">
      <c r="A361" s="123"/>
      <c r="B361" s="122"/>
      <c r="H361" s="124"/>
    </row>
    <row r="362" spans="1:8" x14ac:dyDescent="0.3">
      <c r="A362" s="123"/>
      <c r="B362" s="122"/>
      <c r="H362" s="124"/>
    </row>
    <row r="363" spans="1:8" x14ac:dyDescent="0.3">
      <c r="A363" s="123"/>
      <c r="B363" s="122"/>
      <c r="H363" s="124"/>
    </row>
    <row r="364" spans="1:8" x14ac:dyDescent="0.3">
      <c r="A364" s="123"/>
      <c r="B364" s="122"/>
      <c r="H364" s="124"/>
    </row>
    <row r="365" spans="1:8" x14ac:dyDescent="0.3">
      <c r="A365" s="123"/>
      <c r="B365" s="122"/>
      <c r="H365" s="124"/>
    </row>
    <row r="366" spans="1:8" x14ac:dyDescent="0.3">
      <c r="A366" s="123"/>
      <c r="B366" s="122"/>
      <c r="H366" s="124"/>
    </row>
    <row r="367" spans="1:8" x14ac:dyDescent="0.3">
      <c r="A367" s="123"/>
      <c r="B367" s="122"/>
      <c r="H367" s="124"/>
    </row>
    <row r="368" spans="1:8" x14ac:dyDescent="0.3">
      <c r="A368" s="123"/>
      <c r="B368" s="122"/>
      <c r="H368" s="124"/>
    </row>
    <row r="369" spans="1:8" x14ac:dyDescent="0.3">
      <c r="A369" s="123"/>
      <c r="B369" s="122"/>
      <c r="H369" s="124"/>
    </row>
    <row r="370" spans="1:8" x14ac:dyDescent="0.3">
      <c r="A370" s="123"/>
      <c r="B370" s="122"/>
      <c r="H370" s="124"/>
    </row>
    <row r="371" spans="1:8" x14ac:dyDescent="0.3">
      <c r="A371" s="123"/>
      <c r="B371" s="122"/>
      <c r="H371" s="124"/>
    </row>
    <row r="372" spans="1:8" x14ac:dyDescent="0.3">
      <c r="A372" s="123"/>
      <c r="B372" s="122"/>
      <c r="H372" s="124"/>
    </row>
    <row r="373" spans="1:8" x14ac:dyDescent="0.3">
      <c r="A373" s="123"/>
      <c r="B373" s="122"/>
      <c r="H373" s="124"/>
    </row>
    <row r="374" spans="1:8" x14ac:dyDescent="0.3">
      <c r="A374" s="123"/>
      <c r="B374" s="122"/>
      <c r="H374" s="124"/>
    </row>
    <row r="375" spans="1:8" x14ac:dyDescent="0.3">
      <c r="A375" s="123"/>
      <c r="B375" s="122"/>
      <c r="H375" s="124"/>
    </row>
    <row r="376" spans="1:8" x14ac:dyDescent="0.3">
      <c r="A376" s="123"/>
      <c r="B376" s="122"/>
      <c r="H376" s="124"/>
    </row>
    <row r="377" spans="1:8" x14ac:dyDescent="0.3">
      <c r="A377" s="123"/>
      <c r="B377" s="122"/>
      <c r="H377" s="124"/>
    </row>
    <row r="378" spans="1:8" x14ac:dyDescent="0.3">
      <c r="A378" s="123"/>
      <c r="B378" s="122"/>
      <c r="H378" s="124"/>
    </row>
    <row r="379" spans="1:8" x14ac:dyDescent="0.3">
      <c r="A379" s="123"/>
      <c r="B379" s="122"/>
      <c r="H379" s="124"/>
    </row>
    <row r="380" spans="1:8" x14ac:dyDescent="0.3">
      <c r="A380" s="123"/>
      <c r="B380" s="122"/>
      <c r="H380" s="124"/>
    </row>
    <row r="381" spans="1:8" x14ac:dyDescent="0.3">
      <c r="A381" s="123"/>
      <c r="B381" s="122"/>
      <c r="H381" s="124"/>
    </row>
    <row r="382" spans="1:8" x14ac:dyDescent="0.3">
      <c r="A382" s="123"/>
      <c r="B382" s="122"/>
      <c r="H382" s="124"/>
    </row>
    <row r="383" spans="1:8" x14ac:dyDescent="0.3">
      <c r="A383" s="123"/>
      <c r="B383" s="122"/>
      <c r="H383" s="124"/>
    </row>
    <row r="384" spans="1:8" x14ac:dyDescent="0.3">
      <c r="A384" s="123"/>
      <c r="B384" s="122"/>
      <c r="H384" s="124"/>
    </row>
    <row r="385" spans="1:8" x14ac:dyDescent="0.3">
      <c r="A385" s="123"/>
      <c r="B385" s="122"/>
      <c r="H385" s="124"/>
    </row>
    <row r="386" spans="1:8" x14ac:dyDescent="0.3">
      <c r="A386" s="123"/>
      <c r="B386" s="122"/>
      <c r="H386" s="124"/>
    </row>
    <row r="387" spans="1:8" x14ac:dyDescent="0.3">
      <c r="A387" s="123"/>
      <c r="B387" s="122"/>
      <c r="H387" s="124"/>
    </row>
    <row r="388" spans="1:8" x14ac:dyDescent="0.3">
      <c r="A388" s="123"/>
      <c r="B388" s="122"/>
      <c r="H388" s="124"/>
    </row>
    <row r="389" spans="1:8" x14ac:dyDescent="0.3">
      <c r="A389" s="123"/>
      <c r="B389" s="122"/>
      <c r="H389" s="124"/>
    </row>
    <row r="390" spans="1:8" x14ac:dyDescent="0.3">
      <c r="A390" s="123"/>
      <c r="B390" s="122"/>
      <c r="H390" s="124"/>
    </row>
    <row r="391" spans="1:8" x14ac:dyDescent="0.3">
      <c r="A391" s="123"/>
      <c r="B391" s="122"/>
      <c r="H391" s="124"/>
    </row>
    <row r="392" spans="1:8" x14ac:dyDescent="0.3">
      <c r="A392" s="123"/>
      <c r="B392" s="122"/>
      <c r="H392" s="124"/>
    </row>
    <row r="393" spans="1:8" x14ac:dyDescent="0.3">
      <c r="A393" s="123"/>
      <c r="B393" s="122"/>
      <c r="H393" s="124"/>
    </row>
    <row r="394" spans="1:8" x14ac:dyDescent="0.3">
      <c r="A394" s="123"/>
      <c r="B394" s="122"/>
      <c r="H394" s="124"/>
    </row>
    <row r="395" spans="1:8" x14ac:dyDescent="0.3">
      <c r="A395" s="123"/>
      <c r="B395" s="122"/>
      <c r="H395" s="124"/>
    </row>
    <row r="396" spans="1:8" x14ac:dyDescent="0.3">
      <c r="A396" s="123"/>
      <c r="B396" s="122"/>
      <c r="H396" s="124"/>
    </row>
    <row r="397" spans="1:8" x14ac:dyDescent="0.3">
      <c r="A397" s="123"/>
      <c r="B397" s="122"/>
      <c r="H397" s="124"/>
    </row>
    <row r="398" spans="1:8" x14ac:dyDescent="0.3">
      <c r="A398" s="123"/>
      <c r="B398" s="122"/>
      <c r="H398" s="124"/>
    </row>
    <row r="399" spans="1:8" x14ac:dyDescent="0.3">
      <c r="A399" s="123"/>
      <c r="B399" s="122"/>
      <c r="H399" s="124"/>
    </row>
    <row r="400" spans="1:8" x14ac:dyDescent="0.3">
      <c r="A400" s="123"/>
      <c r="B400" s="122"/>
      <c r="H400" s="124"/>
    </row>
    <row r="401" spans="1:8" x14ac:dyDescent="0.3">
      <c r="A401" s="123"/>
      <c r="B401" s="122"/>
      <c r="H401" s="124"/>
    </row>
    <row r="402" spans="1:8" x14ac:dyDescent="0.3">
      <c r="A402" s="123"/>
      <c r="B402" s="122"/>
      <c r="H402" s="124"/>
    </row>
    <row r="403" spans="1:8" x14ac:dyDescent="0.3">
      <c r="A403" s="123"/>
      <c r="B403" s="122"/>
      <c r="H403" s="124"/>
    </row>
    <row r="404" spans="1:8" x14ac:dyDescent="0.3">
      <c r="A404" s="123"/>
      <c r="B404" s="122"/>
      <c r="H404" s="124"/>
    </row>
    <row r="405" spans="1:8" x14ac:dyDescent="0.3">
      <c r="A405" s="123"/>
      <c r="B405" s="122"/>
      <c r="H405" s="124"/>
    </row>
    <row r="406" spans="1:8" x14ac:dyDescent="0.3">
      <c r="A406" s="123"/>
      <c r="B406" s="122"/>
      <c r="H406" s="124"/>
    </row>
    <row r="407" spans="1:8" x14ac:dyDescent="0.3">
      <c r="A407" s="123"/>
      <c r="B407" s="122"/>
      <c r="H407" s="124"/>
    </row>
    <row r="408" spans="1:8" x14ac:dyDescent="0.3">
      <c r="A408" s="123"/>
      <c r="B408" s="122"/>
      <c r="H408" s="124"/>
    </row>
    <row r="409" spans="1:8" x14ac:dyDescent="0.3">
      <c r="A409" s="123"/>
      <c r="B409" s="122"/>
      <c r="H409" s="124"/>
    </row>
    <row r="410" spans="1:8" x14ac:dyDescent="0.3">
      <c r="A410" s="123"/>
      <c r="B410" s="122"/>
      <c r="H410" s="124"/>
    </row>
    <row r="411" spans="1:8" x14ac:dyDescent="0.3">
      <c r="A411" s="123"/>
      <c r="B411" s="122"/>
      <c r="H411" s="124"/>
    </row>
    <row r="412" spans="1:8" x14ac:dyDescent="0.3">
      <c r="A412" s="123"/>
      <c r="B412" s="122"/>
      <c r="H412" s="124"/>
    </row>
    <row r="413" spans="1:8" x14ac:dyDescent="0.3">
      <c r="A413" s="123"/>
      <c r="B413" s="122"/>
      <c r="H413" s="124"/>
    </row>
    <row r="414" spans="1:8" x14ac:dyDescent="0.3">
      <c r="A414" s="123"/>
      <c r="B414" s="122"/>
      <c r="H414" s="124"/>
    </row>
    <row r="415" spans="1:8" x14ac:dyDescent="0.3">
      <c r="A415" s="123"/>
      <c r="B415" s="122"/>
      <c r="H415" s="124"/>
    </row>
    <row r="416" spans="1:8" x14ac:dyDescent="0.3">
      <c r="A416" s="123"/>
      <c r="B416" s="122"/>
      <c r="H416" s="124"/>
    </row>
    <row r="417" spans="1:8" x14ac:dyDescent="0.3">
      <c r="A417" s="123"/>
      <c r="B417" s="122"/>
      <c r="H417" s="124"/>
    </row>
    <row r="418" spans="1:8" x14ac:dyDescent="0.3">
      <c r="A418" s="123"/>
      <c r="B418" s="122"/>
      <c r="H418" s="124"/>
    </row>
    <row r="419" spans="1:8" x14ac:dyDescent="0.3">
      <c r="A419" s="123"/>
      <c r="B419" s="122"/>
      <c r="H419" s="124"/>
    </row>
    <row r="420" spans="1:8" x14ac:dyDescent="0.3">
      <c r="A420" s="123"/>
      <c r="B420" s="122"/>
      <c r="H420" s="124"/>
    </row>
    <row r="421" spans="1:8" x14ac:dyDescent="0.3">
      <c r="A421" s="123"/>
      <c r="B421" s="122"/>
      <c r="H421" s="124"/>
    </row>
    <row r="422" spans="1:8" x14ac:dyDescent="0.3">
      <c r="A422" s="123"/>
      <c r="B422" s="122"/>
      <c r="H422" s="124"/>
    </row>
    <row r="423" spans="1:8" x14ac:dyDescent="0.3">
      <c r="A423" s="123"/>
      <c r="B423" s="122"/>
      <c r="H423" s="124"/>
    </row>
    <row r="424" spans="1:8" x14ac:dyDescent="0.3">
      <c r="A424" s="123"/>
      <c r="B424" s="122"/>
      <c r="H424" s="124"/>
    </row>
    <row r="425" spans="1:8" x14ac:dyDescent="0.3">
      <c r="A425" s="123"/>
      <c r="B425" s="122"/>
      <c r="H425" s="124"/>
    </row>
    <row r="426" spans="1:8" x14ac:dyDescent="0.3">
      <c r="A426" s="123"/>
      <c r="B426" s="122"/>
      <c r="H426" s="124"/>
    </row>
    <row r="427" spans="1:8" x14ac:dyDescent="0.3">
      <c r="A427" s="123"/>
      <c r="B427" s="122"/>
      <c r="H427" s="124"/>
    </row>
    <row r="428" spans="1:8" x14ac:dyDescent="0.3">
      <c r="A428" s="123"/>
      <c r="B428" s="122"/>
      <c r="H428" s="124"/>
    </row>
    <row r="429" spans="1:8" x14ac:dyDescent="0.3">
      <c r="A429" s="123"/>
      <c r="B429" s="122"/>
      <c r="H429" s="124"/>
    </row>
    <row r="430" spans="1:8" x14ac:dyDescent="0.3">
      <c r="A430" s="123"/>
      <c r="B430" s="122"/>
      <c r="H430" s="124"/>
    </row>
    <row r="431" spans="1:8" x14ac:dyDescent="0.3">
      <c r="A431" s="123"/>
      <c r="B431" s="122"/>
      <c r="H431" s="124"/>
    </row>
    <row r="432" spans="1:8" x14ac:dyDescent="0.3">
      <c r="A432" s="123"/>
      <c r="B432" s="122"/>
      <c r="H432" s="124"/>
    </row>
    <row r="433" spans="1:8" x14ac:dyDescent="0.3">
      <c r="A433" s="123"/>
      <c r="B433" s="122"/>
      <c r="H433" s="124"/>
    </row>
    <row r="434" spans="1:8" x14ac:dyDescent="0.3">
      <c r="A434" s="123"/>
      <c r="B434" s="122"/>
      <c r="H434" s="124"/>
    </row>
    <row r="435" spans="1:8" x14ac:dyDescent="0.3">
      <c r="A435" s="123"/>
      <c r="B435" s="122"/>
      <c r="H435" s="124"/>
    </row>
    <row r="436" spans="1:8" x14ac:dyDescent="0.3">
      <c r="A436" s="123"/>
      <c r="B436" s="122"/>
      <c r="H436" s="124"/>
    </row>
    <row r="437" spans="1:8" x14ac:dyDescent="0.3">
      <c r="A437" s="123"/>
      <c r="B437" s="122"/>
      <c r="H437" s="124"/>
    </row>
    <row r="438" spans="1:8" x14ac:dyDescent="0.3">
      <c r="A438" s="123"/>
      <c r="B438" s="122"/>
      <c r="H438" s="124"/>
    </row>
    <row r="439" spans="1:8" x14ac:dyDescent="0.3">
      <c r="A439" s="123"/>
      <c r="B439" s="122"/>
      <c r="H439" s="124"/>
    </row>
    <row r="440" spans="1:8" x14ac:dyDescent="0.3">
      <c r="A440" s="123"/>
      <c r="B440" s="122"/>
      <c r="H440" s="124"/>
    </row>
    <row r="441" spans="1:8" x14ac:dyDescent="0.3">
      <c r="A441" s="123"/>
      <c r="B441" s="122"/>
      <c r="H441" s="124"/>
    </row>
    <row r="442" spans="1:8" x14ac:dyDescent="0.3">
      <c r="A442" s="123"/>
      <c r="B442" s="122"/>
      <c r="H442" s="124"/>
    </row>
    <row r="443" spans="1:8" x14ac:dyDescent="0.3">
      <c r="A443" s="123"/>
      <c r="B443" s="122"/>
      <c r="H443" s="124"/>
    </row>
    <row r="444" spans="1:8" x14ac:dyDescent="0.3">
      <c r="A444" s="123"/>
      <c r="B444" s="122"/>
      <c r="H444" s="124"/>
    </row>
    <row r="445" spans="1:8" x14ac:dyDescent="0.3">
      <c r="A445" s="123"/>
      <c r="B445" s="122"/>
      <c r="H445" s="124"/>
    </row>
    <row r="446" spans="1:8" x14ac:dyDescent="0.3">
      <c r="A446" s="123"/>
      <c r="B446" s="122"/>
      <c r="H446" s="124"/>
    </row>
    <row r="447" spans="1:8" x14ac:dyDescent="0.3">
      <c r="A447" s="123"/>
      <c r="B447" s="122"/>
      <c r="H447" s="124"/>
    </row>
    <row r="448" spans="1:8" x14ac:dyDescent="0.3">
      <c r="A448" s="123"/>
      <c r="B448" s="122"/>
      <c r="H448" s="124"/>
    </row>
    <row r="449" spans="1:8" x14ac:dyDescent="0.3">
      <c r="A449" s="123"/>
      <c r="B449" s="122"/>
      <c r="H449" s="124"/>
    </row>
    <row r="450" spans="1:8" x14ac:dyDescent="0.3">
      <c r="A450" s="123"/>
      <c r="B450" s="122"/>
      <c r="H450" s="124"/>
    </row>
    <row r="451" spans="1:8" x14ac:dyDescent="0.3">
      <c r="A451" s="123"/>
      <c r="B451" s="122"/>
      <c r="H451" s="124"/>
    </row>
    <row r="452" spans="1:8" x14ac:dyDescent="0.3">
      <c r="A452" s="123"/>
      <c r="B452" s="122"/>
      <c r="H452" s="124"/>
    </row>
    <row r="453" spans="1:8" x14ac:dyDescent="0.3">
      <c r="A453" s="123"/>
      <c r="B453" s="122"/>
      <c r="H453" s="124"/>
    </row>
    <row r="454" spans="1:8" x14ac:dyDescent="0.3">
      <c r="A454" s="123"/>
      <c r="B454" s="122"/>
      <c r="H454" s="124"/>
    </row>
    <row r="455" spans="1:8" x14ac:dyDescent="0.3">
      <c r="A455" s="123"/>
      <c r="B455" s="122"/>
      <c r="H455" s="124"/>
    </row>
    <row r="456" spans="1:8" x14ac:dyDescent="0.3">
      <c r="A456" s="123"/>
      <c r="B456" s="122"/>
      <c r="H456" s="124"/>
    </row>
    <row r="457" spans="1:8" x14ac:dyDescent="0.3">
      <c r="A457" s="123"/>
      <c r="B457" s="122"/>
      <c r="H457" s="124"/>
    </row>
    <row r="458" spans="1:8" x14ac:dyDescent="0.3">
      <c r="A458" s="123"/>
      <c r="B458" s="122"/>
      <c r="H458" s="124"/>
    </row>
    <row r="459" spans="1:8" x14ac:dyDescent="0.3">
      <c r="A459" s="123"/>
      <c r="B459" s="122"/>
      <c r="H459" s="124"/>
    </row>
    <row r="460" spans="1:8" x14ac:dyDescent="0.3">
      <c r="A460" s="123"/>
      <c r="B460" s="122"/>
      <c r="H460" s="124"/>
    </row>
    <row r="461" spans="1:8" x14ac:dyDescent="0.3">
      <c r="A461" s="123"/>
      <c r="B461" s="122"/>
      <c r="H461" s="124"/>
    </row>
    <row r="462" spans="1:8" x14ac:dyDescent="0.3">
      <c r="A462" s="123"/>
      <c r="B462" s="122"/>
      <c r="H462" s="124"/>
    </row>
    <row r="463" spans="1:8" x14ac:dyDescent="0.3">
      <c r="A463" s="123"/>
      <c r="B463" s="122"/>
      <c r="H463" s="124"/>
    </row>
    <row r="464" spans="1:8" x14ac:dyDescent="0.3">
      <c r="A464" s="123"/>
      <c r="B464" s="122"/>
      <c r="H464" s="124"/>
    </row>
    <row r="465" spans="1:8" x14ac:dyDescent="0.3">
      <c r="A465" s="123"/>
      <c r="B465" s="122"/>
      <c r="H465" s="124"/>
    </row>
    <row r="466" spans="1:8" x14ac:dyDescent="0.3">
      <c r="A466" s="123"/>
      <c r="B466" s="122"/>
      <c r="H466" s="124"/>
    </row>
    <row r="467" spans="1:8" x14ac:dyDescent="0.3">
      <c r="A467" s="123"/>
      <c r="B467" s="122"/>
      <c r="H467" s="124"/>
    </row>
    <row r="468" spans="1:8" x14ac:dyDescent="0.3">
      <c r="A468" s="123"/>
      <c r="B468" s="122"/>
      <c r="H468" s="124"/>
    </row>
    <row r="469" spans="1:8" x14ac:dyDescent="0.3">
      <c r="A469" s="123"/>
      <c r="B469" s="122"/>
      <c r="H469" s="124"/>
    </row>
    <row r="470" spans="1:8" x14ac:dyDescent="0.3">
      <c r="A470" s="123"/>
      <c r="B470" s="122"/>
      <c r="H470" s="124"/>
    </row>
    <row r="471" spans="1:8" x14ac:dyDescent="0.3">
      <c r="A471" s="123"/>
      <c r="B471" s="122"/>
      <c r="H471" s="124"/>
    </row>
    <row r="472" spans="1:8" x14ac:dyDescent="0.3">
      <c r="A472" s="123"/>
      <c r="B472" s="122"/>
      <c r="H472" s="124"/>
    </row>
    <row r="473" spans="1:8" x14ac:dyDescent="0.3">
      <c r="A473" s="123"/>
      <c r="B473" s="122"/>
      <c r="H473" s="124"/>
    </row>
    <row r="474" spans="1:8" x14ac:dyDescent="0.3">
      <c r="A474" s="123"/>
      <c r="B474" s="122"/>
      <c r="H474" s="124"/>
    </row>
    <row r="475" spans="1:8" x14ac:dyDescent="0.3">
      <c r="A475" s="123"/>
      <c r="B475" s="122"/>
      <c r="H475" s="124"/>
    </row>
    <row r="476" spans="1:8" x14ac:dyDescent="0.3">
      <c r="A476" s="123"/>
      <c r="B476" s="122"/>
      <c r="H476" s="124"/>
    </row>
    <row r="477" spans="1:8" x14ac:dyDescent="0.3">
      <c r="A477" s="123"/>
      <c r="B477" s="122"/>
      <c r="H477" s="124"/>
    </row>
    <row r="478" spans="1:8" x14ac:dyDescent="0.3">
      <c r="A478" s="123"/>
      <c r="B478" s="122"/>
      <c r="H478" s="124"/>
    </row>
    <row r="479" spans="1:8" x14ac:dyDescent="0.3">
      <c r="A479" s="123"/>
      <c r="B479" s="122"/>
      <c r="H479" s="124"/>
    </row>
    <row r="480" spans="1:8" x14ac:dyDescent="0.3">
      <c r="A480" s="123"/>
      <c r="B480" s="122"/>
      <c r="H480" s="124"/>
    </row>
    <row r="481" spans="1:8" x14ac:dyDescent="0.3">
      <c r="A481" s="123"/>
      <c r="B481" s="122"/>
      <c r="H481" s="124"/>
    </row>
    <row r="482" spans="1:8" x14ac:dyDescent="0.3">
      <c r="A482" s="123"/>
      <c r="B482" s="122"/>
      <c r="H482" s="124"/>
    </row>
    <row r="483" spans="1:8" x14ac:dyDescent="0.3">
      <c r="A483" s="123"/>
      <c r="B483" s="122"/>
      <c r="H483" s="124"/>
    </row>
    <row r="484" spans="1:8" x14ac:dyDescent="0.3">
      <c r="A484" s="123"/>
      <c r="B484" s="122"/>
      <c r="H484" s="124"/>
    </row>
    <row r="485" spans="1:8" x14ac:dyDescent="0.3">
      <c r="A485" s="123"/>
      <c r="B485" s="122"/>
      <c r="H485" s="124"/>
    </row>
    <row r="486" spans="1:8" x14ac:dyDescent="0.3">
      <c r="A486" s="123"/>
      <c r="B486" s="122"/>
      <c r="H486" s="124"/>
    </row>
    <row r="487" spans="1:8" x14ac:dyDescent="0.3">
      <c r="A487" s="123"/>
      <c r="B487" s="122"/>
      <c r="H487" s="124"/>
    </row>
    <row r="488" spans="1:8" x14ac:dyDescent="0.3">
      <c r="A488" s="123"/>
      <c r="B488" s="122"/>
      <c r="H488" s="124"/>
    </row>
    <row r="489" spans="1:8" x14ac:dyDescent="0.3">
      <c r="A489" s="123"/>
      <c r="B489" s="122"/>
      <c r="H489" s="124"/>
    </row>
    <row r="490" spans="1:8" x14ac:dyDescent="0.3">
      <c r="A490" s="123"/>
      <c r="B490" s="122"/>
      <c r="H490" s="124"/>
    </row>
    <row r="491" spans="1:8" x14ac:dyDescent="0.3">
      <c r="A491" s="123"/>
      <c r="B491" s="122"/>
      <c r="H491" s="124"/>
    </row>
    <row r="492" spans="1:8" x14ac:dyDescent="0.3">
      <c r="A492" s="123"/>
      <c r="B492" s="122"/>
      <c r="H492" s="124"/>
    </row>
    <row r="493" spans="1:8" x14ac:dyDescent="0.3">
      <c r="A493" s="123"/>
      <c r="B493" s="122"/>
      <c r="H493" s="124"/>
    </row>
    <row r="494" spans="1:8" x14ac:dyDescent="0.3">
      <c r="A494" s="123"/>
      <c r="B494" s="122"/>
      <c r="H494" s="124"/>
    </row>
    <row r="495" spans="1:8" x14ac:dyDescent="0.3">
      <c r="A495" s="123"/>
      <c r="B495" s="122"/>
      <c r="H495" s="124"/>
    </row>
    <row r="496" spans="1:8" x14ac:dyDescent="0.3">
      <c r="A496" s="123"/>
      <c r="B496" s="122"/>
      <c r="H496" s="124"/>
    </row>
    <row r="497" spans="1:8" x14ac:dyDescent="0.3">
      <c r="A497" s="123"/>
      <c r="B497" s="122"/>
      <c r="H497" s="124"/>
    </row>
    <row r="498" spans="1:8" x14ac:dyDescent="0.3">
      <c r="A498" s="123"/>
      <c r="B498" s="122"/>
      <c r="H498" s="124"/>
    </row>
    <row r="499" spans="1:8" x14ac:dyDescent="0.3">
      <c r="A499" s="123"/>
      <c r="B499" s="122"/>
      <c r="H499" s="124"/>
    </row>
    <row r="500" spans="1:8" x14ac:dyDescent="0.3">
      <c r="A500" s="123"/>
      <c r="B500" s="122"/>
      <c r="H500" s="124"/>
    </row>
    <row r="501" spans="1:8" x14ac:dyDescent="0.3">
      <c r="A501" s="123"/>
      <c r="B501" s="122"/>
      <c r="H501" s="124"/>
    </row>
    <row r="502" spans="1:8" x14ac:dyDescent="0.3">
      <c r="A502" s="123"/>
      <c r="B502" s="122"/>
      <c r="H502" s="124"/>
    </row>
    <row r="503" spans="1:8" x14ac:dyDescent="0.3">
      <c r="A503" s="123"/>
      <c r="B503" s="122"/>
      <c r="H503" s="124"/>
    </row>
    <row r="504" spans="1:8" x14ac:dyDescent="0.3">
      <c r="A504" s="123"/>
      <c r="B504" s="122"/>
      <c r="H504" s="124"/>
    </row>
    <row r="505" spans="1:8" x14ac:dyDescent="0.3">
      <c r="A505" s="123"/>
      <c r="B505" s="122"/>
      <c r="H505" s="124"/>
    </row>
    <row r="506" spans="1:8" x14ac:dyDescent="0.3">
      <c r="A506" s="123"/>
      <c r="B506" s="122"/>
      <c r="H506" s="124"/>
    </row>
    <row r="507" spans="1:8" x14ac:dyDescent="0.3">
      <c r="A507" s="123"/>
      <c r="B507" s="122"/>
      <c r="H507" s="124"/>
    </row>
    <row r="508" spans="1:8" x14ac:dyDescent="0.3">
      <c r="A508" s="123"/>
      <c r="B508" s="122"/>
      <c r="H508" s="124"/>
    </row>
    <row r="509" spans="1:8" x14ac:dyDescent="0.3">
      <c r="A509" s="123"/>
      <c r="B509" s="122"/>
      <c r="H509" s="124"/>
    </row>
    <row r="510" spans="1:8" x14ac:dyDescent="0.3">
      <c r="A510" s="123"/>
      <c r="B510" s="122"/>
      <c r="H510" s="124"/>
    </row>
    <row r="511" spans="1:8" x14ac:dyDescent="0.3">
      <c r="A511" s="123"/>
      <c r="B511" s="122"/>
      <c r="H511" s="124"/>
    </row>
    <row r="512" spans="1:8" x14ac:dyDescent="0.3">
      <c r="A512" s="123"/>
      <c r="B512" s="122"/>
      <c r="H512" s="124"/>
    </row>
    <row r="513" spans="1:8" x14ac:dyDescent="0.3">
      <c r="A513" s="123"/>
      <c r="B513" s="122"/>
      <c r="H513" s="124"/>
    </row>
    <row r="514" spans="1:8" x14ac:dyDescent="0.3">
      <c r="A514" s="123"/>
      <c r="B514" s="122"/>
      <c r="H514" s="124"/>
    </row>
    <row r="515" spans="1:8" x14ac:dyDescent="0.3">
      <c r="A515" s="123"/>
      <c r="B515" s="122"/>
      <c r="H515" s="124"/>
    </row>
    <row r="516" spans="1:8" x14ac:dyDescent="0.3">
      <c r="A516" s="123"/>
      <c r="B516" s="122"/>
      <c r="H516" s="124"/>
    </row>
    <row r="517" spans="1:8" x14ac:dyDescent="0.3">
      <c r="A517" s="123"/>
      <c r="B517" s="122"/>
      <c r="H517" s="124"/>
    </row>
    <row r="518" spans="1:8" x14ac:dyDescent="0.3">
      <c r="A518" s="123"/>
      <c r="B518" s="122"/>
      <c r="H518" s="124"/>
    </row>
    <row r="519" spans="1:8" x14ac:dyDescent="0.3">
      <c r="A519" s="123"/>
      <c r="B519" s="122"/>
      <c r="H519" s="124"/>
    </row>
    <row r="520" spans="1:8" x14ac:dyDescent="0.3">
      <c r="A520" s="123"/>
      <c r="B520" s="122"/>
      <c r="H520" s="124"/>
    </row>
    <row r="521" spans="1:8" x14ac:dyDescent="0.3">
      <c r="A521" s="123"/>
      <c r="B521" s="122"/>
      <c r="H521" s="124"/>
    </row>
    <row r="522" spans="1:8" x14ac:dyDescent="0.3">
      <c r="A522" s="123"/>
      <c r="B522" s="122"/>
      <c r="H522" s="124"/>
    </row>
    <row r="523" spans="1:8" x14ac:dyDescent="0.3">
      <c r="A523" s="123"/>
      <c r="B523" s="122"/>
      <c r="H523" s="124"/>
    </row>
    <row r="524" spans="1:8" x14ac:dyDescent="0.3">
      <c r="A524" s="123"/>
      <c r="B524" s="122"/>
      <c r="H524" s="124"/>
    </row>
    <row r="525" spans="1:8" x14ac:dyDescent="0.3">
      <c r="A525" s="123"/>
      <c r="B525" s="122"/>
      <c r="H525" s="124"/>
    </row>
    <row r="526" spans="1:8" x14ac:dyDescent="0.3">
      <c r="A526" s="123"/>
      <c r="B526" s="122"/>
      <c r="H526" s="124"/>
    </row>
    <row r="527" spans="1:8" x14ac:dyDescent="0.3">
      <c r="A527" s="123"/>
      <c r="B527" s="122"/>
      <c r="H527" s="124"/>
    </row>
    <row r="528" spans="1:8" x14ac:dyDescent="0.3">
      <c r="A528" s="123"/>
      <c r="B528" s="122"/>
      <c r="H528" s="124"/>
    </row>
    <row r="529" spans="1:8" x14ac:dyDescent="0.3">
      <c r="A529" s="123"/>
      <c r="B529" s="122"/>
      <c r="H529" s="124"/>
    </row>
    <row r="530" spans="1:8" x14ac:dyDescent="0.3">
      <c r="A530" s="123"/>
      <c r="B530" s="122"/>
      <c r="H530" s="124"/>
    </row>
    <row r="531" spans="1:8" x14ac:dyDescent="0.3">
      <c r="A531" s="123"/>
      <c r="B531" s="122"/>
      <c r="H531" s="124"/>
    </row>
    <row r="532" spans="1:8" x14ac:dyDescent="0.3">
      <c r="A532" s="123"/>
      <c r="B532" s="122"/>
      <c r="H532" s="124"/>
    </row>
    <row r="533" spans="1:8" x14ac:dyDescent="0.3">
      <c r="A533" s="123"/>
      <c r="B533" s="122"/>
      <c r="H533" s="124"/>
    </row>
    <row r="534" spans="1:8" x14ac:dyDescent="0.3">
      <c r="A534" s="123"/>
      <c r="B534" s="122"/>
      <c r="H534" s="124"/>
    </row>
    <row r="535" spans="1:8" x14ac:dyDescent="0.3">
      <c r="A535" s="123"/>
      <c r="B535" s="122"/>
      <c r="H535" s="124"/>
    </row>
    <row r="536" spans="1:8" x14ac:dyDescent="0.3">
      <c r="A536" s="123"/>
      <c r="B536" s="122"/>
      <c r="H536" s="124"/>
    </row>
    <row r="537" spans="1:8" x14ac:dyDescent="0.3">
      <c r="A537" s="123"/>
      <c r="B537" s="122"/>
      <c r="H537" s="124"/>
    </row>
    <row r="538" spans="1:8" x14ac:dyDescent="0.3">
      <c r="A538" s="123"/>
      <c r="B538" s="122"/>
      <c r="H538" s="124"/>
    </row>
    <row r="539" spans="1:8" x14ac:dyDescent="0.3">
      <c r="A539" s="123"/>
      <c r="B539" s="122"/>
      <c r="H539" s="124"/>
    </row>
    <row r="540" spans="1:8" x14ac:dyDescent="0.3">
      <c r="A540" s="123"/>
      <c r="B540" s="122"/>
      <c r="H540" s="124"/>
    </row>
    <row r="541" spans="1:8" x14ac:dyDescent="0.3">
      <c r="A541" s="123"/>
      <c r="B541" s="122"/>
      <c r="H541" s="124"/>
    </row>
    <row r="542" spans="1:8" x14ac:dyDescent="0.3">
      <c r="A542" s="123"/>
      <c r="B542" s="122"/>
      <c r="H542" s="124"/>
    </row>
    <row r="543" spans="1:8" x14ac:dyDescent="0.3">
      <c r="A543" s="123"/>
      <c r="B543" s="122"/>
      <c r="H543" s="124"/>
    </row>
    <row r="544" spans="1:8" x14ac:dyDescent="0.3">
      <c r="A544" s="123"/>
      <c r="B544" s="122"/>
      <c r="H544" s="124"/>
    </row>
    <row r="545" spans="1:8" x14ac:dyDescent="0.3">
      <c r="A545" s="123"/>
      <c r="B545" s="122"/>
      <c r="H545" s="124"/>
    </row>
    <row r="546" spans="1:8" x14ac:dyDescent="0.3">
      <c r="A546" s="123"/>
      <c r="B546" s="122"/>
      <c r="H546" s="124"/>
    </row>
    <row r="547" spans="1:8" x14ac:dyDescent="0.3">
      <c r="A547" s="123"/>
      <c r="B547" s="122"/>
      <c r="H547" s="124"/>
    </row>
    <row r="548" spans="1:8" x14ac:dyDescent="0.3">
      <c r="A548" s="123"/>
      <c r="B548" s="122"/>
      <c r="H548" s="124"/>
    </row>
    <row r="549" spans="1:8" x14ac:dyDescent="0.3">
      <c r="A549" s="123"/>
      <c r="B549" s="122"/>
      <c r="H549" s="124"/>
    </row>
    <row r="550" spans="1:8" x14ac:dyDescent="0.3">
      <c r="A550" s="123"/>
      <c r="B550" s="122"/>
      <c r="H550" s="124"/>
    </row>
    <row r="551" spans="1:8" x14ac:dyDescent="0.3">
      <c r="A551" s="123"/>
      <c r="B551" s="122"/>
      <c r="H551" s="124"/>
    </row>
    <row r="552" spans="1:8" x14ac:dyDescent="0.3">
      <c r="A552" s="123"/>
      <c r="B552" s="122"/>
      <c r="H552" s="124"/>
    </row>
    <row r="553" spans="1:8" x14ac:dyDescent="0.3">
      <c r="A553" s="123"/>
      <c r="B553" s="122"/>
      <c r="H553" s="124"/>
    </row>
    <row r="554" spans="1:8" x14ac:dyDescent="0.3">
      <c r="A554" s="123"/>
      <c r="B554" s="122"/>
      <c r="H554" s="124"/>
    </row>
    <row r="555" spans="1:8" x14ac:dyDescent="0.3">
      <c r="A555" s="123"/>
      <c r="B555" s="122"/>
      <c r="H555" s="124"/>
    </row>
    <row r="556" spans="1:8" x14ac:dyDescent="0.3">
      <c r="A556" s="123"/>
      <c r="B556" s="122"/>
      <c r="H556" s="124"/>
    </row>
    <row r="557" spans="1:8" x14ac:dyDescent="0.3">
      <c r="A557" s="123"/>
      <c r="B557" s="122"/>
      <c r="H557" s="124"/>
    </row>
    <row r="558" spans="1:8" x14ac:dyDescent="0.3">
      <c r="A558" s="123"/>
      <c r="B558" s="122"/>
      <c r="H558" s="124"/>
    </row>
    <row r="559" spans="1:8" x14ac:dyDescent="0.3">
      <c r="A559" s="123"/>
      <c r="B559" s="122"/>
      <c r="H559" s="124"/>
    </row>
    <row r="560" spans="1:8" x14ac:dyDescent="0.3">
      <c r="A560" s="123"/>
      <c r="B560" s="122"/>
      <c r="H560" s="124"/>
    </row>
    <row r="561" spans="1:8" x14ac:dyDescent="0.3">
      <c r="A561" s="123"/>
      <c r="B561" s="122"/>
      <c r="H561" s="124"/>
    </row>
    <row r="562" spans="1:8" x14ac:dyDescent="0.3">
      <c r="A562" s="123"/>
      <c r="B562" s="122"/>
      <c r="H562" s="124"/>
    </row>
    <row r="563" spans="1:8" x14ac:dyDescent="0.3">
      <c r="A563" s="123"/>
      <c r="B563" s="122"/>
      <c r="H563" s="124"/>
    </row>
    <row r="564" spans="1:8" x14ac:dyDescent="0.3">
      <c r="A564" s="123"/>
      <c r="B564" s="122"/>
      <c r="H564" s="124"/>
    </row>
    <row r="565" spans="1:8" x14ac:dyDescent="0.3">
      <c r="A565" s="123"/>
      <c r="B565" s="122"/>
      <c r="H565" s="124"/>
    </row>
    <row r="566" spans="1:8" x14ac:dyDescent="0.3">
      <c r="A566" s="123"/>
      <c r="B566" s="122"/>
      <c r="H566" s="124"/>
    </row>
    <row r="567" spans="1:8" x14ac:dyDescent="0.3">
      <c r="A567" s="123"/>
      <c r="B567" s="122"/>
      <c r="H567" s="124"/>
    </row>
    <row r="568" spans="1:8" x14ac:dyDescent="0.3">
      <c r="A568" s="123"/>
      <c r="B568" s="122"/>
      <c r="H568" s="124"/>
    </row>
    <row r="569" spans="1:8" x14ac:dyDescent="0.3">
      <c r="A569" s="123"/>
      <c r="B569" s="122"/>
      <c r="H569" s="124"/>
    </row>
    <row r="570" spans="1:8" x14ac:dyDescent="0.3">
      <c r="A570" s="123"/>
      <c r="B570" s="122"/>
      <c r="H570" s="124"/>
    </row>
    <row r="571" spans="1:8" x14ac:dyDescent="0.3">
      <c r="A571" s="123"/>
      <c r="B571" s="122"/>
      <c r="H571" s="124"/>
    </row>
    <row r="572" spans="1:8" x14ac:dyDescent="0.3">
      <c r="A572" s="123"/>
      <c r="B572" s="122"/>
      <c r="H572" s="124"/>
    </row>
    <row r="573" spans="1:8" x14ac:dyDescent="0.3">
      <c r="A573" s="123"/>
      <c r="B573" s="122"/>
      <c r="H573" s="124"/>
    </row>
    <row r="574" spans="1:8" x14ac:dyDescent="0.3">
      <c r="A574" s="123"/>
      <c r="B574" s="122"/>
      <c r="H574" s="124"/>
    </row>
    <row r="575" spans="1:8" x14ac:dyDescent="0.3">
      <c r="A575" s="123"/>
      <c r="B575" s="122"/>
      <c r="H575" s="124"/>
    </row>
    <row r="576" spans="1:8" x14ac:dyDescent="0.3">
      <c r="A576" s="123"/>
      <c r="B576" s="122"/>
      <c r="H576" s="124"/>
    </row>
    <row r="577" spans="1:8" x14ac:dyDescent="0.3">
      <c r="A577" s="123"/>
      <c r="B577" s="122"/>
      <c r="H577" s="124"/>
    </row>
    <row r="578" spans="1:8" x14ac:dyDescent="0.3">
      <c r="A578" s="123"/>
      <c r="B578" s="122"/>
      <c r="H578" s="124"/>
    </row>
    <row r="579" spans="1:8" x14ac:dyDescent="0.3">
      <c r="A579" s="123"/>
      <c r="B579" s="122"/>
      <c r="H579" s="124"/>
    </row>
    <row r="580" spans="1:8" x14ac:dyDescent="0.3">
      <c r="A580" s="123"/>
      <c r="B580" s="122"/>
      <c r="H580" s="124"/>
    </row>
    <row r="581" spans="1:8" x14ac:dyDescent="0.3">
      <c r="A581" s="123"/>
      <c r="B581" s="122"/>
      <c r="H581" s="124"/>
    </row>
    <row r="582" spans="1:8" x14ac:dyDescent="0.3">
      <c r="A582" s="123"/>
      <c r="B582" s="122"/>
      <c r="H582" s="124"/>
    </row>
    <row r="583" spans="1:8" x14ac:dyDescent="0.3">
      <c r="A583" s="123"/>
      <c r="B583" s="122"/>
      <c r="H583" s="124"/>
    </row>
    <row r="584" spans="1:8" x14ac:dyDescent="0.3">
      <c r="A584" s="123"/>
      <c r="B584" s="122"/>
      <c r="H584" s="124"/>
    </row>
    <row r="585" spans="1:8" x14ac:dyDescent="0.3">
      <c r="A585" s="123"/>
      <c r="B585" s="122"/>
      <c r="H585" s="124"/>
    </row>
    <row r="586" spans="1:8" x14ac:dyDescent="0.3">
      <c r="A586" s="123"/>
      <c r="B586" s="122"/>
      <c r="H586" s="124"/>
    </row>
    <row r="587" spans="1:8" x14ac:dyDescent="0.3">
      <c r="A587" s="123"/>
      <c r="B587" s="122"/>
      <c r="H587" s="124"/>
    </row>
    <row r="588" spans="1:8" x14ac:dyDescent="0.3">
      <c r="A588" s="123"/>
      <c r="B588" s="122"/>
      <c r="H588" s="124"/>
    </row>
    <row r="589" spans="1:8" x14ac:dyDescent="0.3">
      <c r="A589" s="123"/>
      <c r="B589" s="122"/>
      <c r="H589" s="124"/>
    </row>
    <row r="590" spans="1:8" x14ac:dyDescent="0.3">
      <c r="A590" s="123"/>
      <c r="B590" s="122"/>
      <c r="H590" s="124"/>
    </row>
    <row r="591" spans="1:8" x14ac:dyDescent="0.3">
      <c r="A591" s="123"/>
      <c r="B591" s="122"/>
      <c r="H591" s="124"/>
    </row>
    <row r="592" spans="1:8" x14ac:dyDescent="0.3">
      <c r="A592" s="123"/>
      <c r="B592" s="122"/>
      <c r="H592" s="124"/>
    </row>
    <row r="593" spans="1:8" x14ac:dyDescent="0.3">
      <c r="A593" s="123"/>
      <c r="B593" s="122"/>
      <c r="H593" s="124"/>
    </row>
    <row r="594" spans="1:8" x14ac:dyDescent="0.3">
      <c r="A594" s="123"/>
      <c r="B594" s="122"/>
      <c r="H594" s="124"/>
    </row>
    <row r="595" spans="1:8" x14ac:dyDescent="0.3">
      <c r="A595" s="123"/>
      <c r="B595" s="122"/>
      <c r="H595" s="124"/>
    </row>
    <row r="596" spans="1:8" x14ac:dyDescent="0.3">
      <c r="A596" s="123"/>
      <c r="B596" s="122"/>
      <c r="H596" s="124"/>
    </row>
    <row r="597" spans="1:8" x14ac:dyDescent="0.3">
      <c r="A597" s="123"/>
      <c r="B597" s="122"/>
      <c r="H597" s="124"/>
    </row>
    <row r="598" spans="1:8" x14ac:dyDescent="0.3">
      <c r="A598" s="123"/>
      <c r="B598" s="122"/>
      <c r="H598" s="124"/>
    </row>
    <row r="599" spans="1:8" x14ac:dyDescent="0.3">
      <c r="A599" s="123"/>
      <c r="B599" s="122"/>
      <c r="H599" s="124"/>
    </row>
    <row r="600" spans="1:8" x14ac:dyDescent="0.3">
      <c r="A600" s="123"/>
      <c r="B600" s="122"/>
      <c r="H600" s="124"/>
    </row>
    <row r="601" spans="1:8" x14ac:dyDescent="0.3">
      <c r="A601" s="123"/>
      <c r="B601" s="122"/>
      <c r="H601" s="124"/>
    </row>
    <row r="602" spans="1:8" x14ac:dyDescent="0.3">
      <c r="A602" s="123"/>
      <c r="B602" s="122"/>
      <c r="H602" s="124"/>
    </row>
    <row r="603" spans="1:8" x14ac:dyDescent="0.3">
      <c r="A603" s="123"/>
      <c r="B603" s="122"/>
      <c r="H603" s="124"/>
    </row>
    <row r="604" spans="1:8" x14ac:dyDescent="0.3">
      <c r="A604" s="123"/>
      <c r="B604" s="122"/>
      <c r="H604" s="124"/>
    </row>
    <row r="605" spans="1:8" x14ac:dyDescent="0.3">
      <c r="A605" s="123"/>
      <c r="B605" s="122"/>
      <c r="H605" s="124"/>
    </row>
    <row r="606" spans="1:8" x14ac:dyDescent="0.3">
      <c r="A606" s="123"/>
      <c r="B606" s="122"/>
      <c r="H606" s="124"/>
    </row>
    <row r="607" spans="1:8" x14ac:dyDescent="0.3">
      <c r="A607" s="123"/>
      <c r="B607" s="122"/>
      <c r="H607" s="124"/>
    </row>
    <row r="608" spans="1:8" x14ac:dyDescent="0.3">
      <c r="A608" s="123"/>
      <c r="B608" s="122"/>
      <c r="H608" s="124"/>
    </row>
    <row r="609" spans="1:8" x14ac:dyDescent="0.3">
      <c r="A609" s="123"/>
      <c r="B609" s="122"/>
      <c r="H609" s="124"/>
    </row>
    <row r="610" spans="1:8" x14ac:dyDescent="0.3">
      <c r="A610" s="123"/>
      <c r="B610" s="122"/>
      <c r="H610" s="124"/>
    </row>
    <row r="611" spans="1:8" x14ac:dyDescent="0.3">
      <c r="A611" s="123"/>
      <c r="B611" s="122"/>
      <c r="H611" s="124"/>
    </row>
    <row r="612" spans="1:8" x14ac:dyDescent="0.3">
      <c r="A612" s="123"/>
      <c r="B612" s="122"/>
      <c r="H612" s="124"/>
    </row>
    <row r="613" spans="1:8" x14ac:dyDescent="0.3">
      <c r="A613" s="123"/>
      <c r="B613" s="122"/>
      <c r="H613" s="124"/>
    </row>
    <row r="614" spans="1:8" x14ac:dyDescent="0.3">
      <c r="A614" s="123"/>
      <c r="B614" s="122"/>
      <c r="H614" s="124"/>
    </row>
    <row r="615" spans="1:8" x14ac:dyDescent="0.3">
      <c r="A615" s="123"/>
      <c r="B615" s="122"/>
      <c r="H615" s="124"/>
    </row>
    <row r="616" spans="1:8" x14ac:dyDescent="0.3">
      <c r="A616" s="123"/>
      <c r="B616" s="122"/>
      <c r="H616" s="124"/>
    </row>
    <row r="617" spans="1:8" x14ac:dyDescent="0.3">
      <c r="A617" s="123"/>
      <c r="B617" s="122"/>
      <c r="H617" s="124"/>
    </row>
    <row r="618" spans="1:8" x14ac:dyDescent="0.3">
      <c r="A618" s="123"/>
      <c r="B618" s="122"/>
      <c r="H618" s="124"/>
    </row>
    <row r="619" spans="1:8" x14ac:dyDescent="0.3">
      <c r="A619" s="123"/>
      <c r="B619" s="122"/>
      <c r="H619" s="124"/>
    </row>
    <row r="620" spans="1:8" x14ac:dyDescent="0.3">
      <c r="A620" s="123"/>
      <c r="B620" s="122"/>
      <c r="H620" s="124"/>
    </row>
    <row r="621" spans="1:8" x14ac:dyDescent="0.3">
      <c r="A621" s="123"/>
      <c r="B621" s="122"/>
      <c r="H621" s="124"/>
    </row>
    <row r="622" spans="1:8" x14ac:dyDescent="0.3">
      <c r="A622" s="123"/>
      <c r="B622" s="122"/>
      <c r="H622" s="124"/>
    </row>
    <row r="623" spans="1:8" x14ac:dyDescent="0.3">
      <c r="A623" s="123"/>
      <c r="B623" s="122"/>
      <c r="H623" s="124"/>
    </row>
    <row r="624" spans="1:8" x14ac:dyDescent="0.3">
      <c r="A624" s="123"/>
      <c r="B624" s="122"/>
      <c r="H624" s="124"/>
    </row>
    <row r="625" spans="1:8" x14ac:dyDescent="0.3">
      <c r="A625" s="123"/>
      <c r="B625" s="122"/>
      <c r="H625" s="124"/>
    </row>
    <row r="626" spans="1:8" x14ac:dyDescent="0.3">
      <c r="A626" s="123"/>
      <c r="B626" s="122"/>
      <c r="H626" s="124"/>
    </row>
    <row r="627" spans="1:8" x14ac:dyDescent="0.3">
      <c r="A627" s="123"/>
      <c r="B627" s="122"/>
      <c r="H627" s="124"/>
    </row>
    <row r="628" spans="1:8" x14ac:dyDescent="0.3">
      <c r="A628" s="123"/>
      <c r="B628" s="122"/>
      <c r="H628" s="124"/>
    </row>
    <row r="629" spans="1:8" x14ac:dyDescent="0.3">
      <c r="A629" s="123"/>
      <c r="B629" s="122"/>
      <c r="H629" s="124"/>
    </row>
    <row r="630" spans="1:8" x14ac:dyDescent="0.3">
      <c r="A630" s="123"/>
      <c r="B630" s="122"/>
      <c r="H630" s="124"/>
    </row>
    <row r="631" spans="1:8" x14ac:dyDescent="0.3">
      <c r="A631" s="123"/>
      <c r="B631" s="122"/>
      <c r="H631" s="124"/>
    </row>
    <row r="632" spans="1:8" x14ac:dyDescent="0.3">
      <c r="A632" s="123"/>
      <c r="B632" s="122"/>
      <c r="H632" s="124"/>
    </row>
    <row r="633" spans="1:8" x14ac:dyDescent="0.3">
      <c r="A633" s="123"/>
      <c r="B633" s="122"/>
      <c r="H633" s="124"/>
    </row>
    <row r="634" spans="1:8" x14ac:dyDescent="0.3">
      <c r="A634" s="123"/>
      <c r="B634" s="122"/>
      <c r="H634" s="124"/>
    </row>
    <row r="635" spans="1:8" x14ac:dyDescent="0.3">
      <c r="A635" s="123"/>
      <c r="B635" s="122"/>
      <c r="H635" s="124"/>
    </row>
    <row r="636" spans="1:8" x14ac:dyDescent="0.3">
      <c r="A636" s="123"/>
      <c r="B636" s="122"/>
      <c r="H636" s="124"/>
    </row>
    <row r="637" spans="1:8" x14ac:dyDescent="0.3">
      <c r="A637" s="123"/>
      <c r="B637" s="122"/>
      <c r="H637" s="124"/>
    </row>
    <row r="638" spans="1:8" x14ac:dyDescent="0.3">
      <c r="A638" s="123"/>
      <c r="B638" s="122"/>
      <c r="H638" s="124"/>
    </row>
    <row r="639" spans="1:8" x14ac:dyDescent="0.3">
      <c r="A639" s="123"/>
      <c r="B639" s="122"/>
      <c r="H639" s="124"/>
    </row>
    <row r="640" spans="1:8" x14ac:dyDescent="0.3">
      <c r="A640" s="123"/>
      <c r="B640" s="122"/>
      <c r="H640" s="124"/>
    </row>
    <row r="641" spans="1:8" x14ac:dyDescent="0.3">
      <c r="A641" s="123"/>
      <c r="B641" s="122"/>
      <c r="H641" s="124"/>
    </row>
    <row r="642" spans="1:8" x14ac:dyDescent="0.3">
      <c r="A642" s="123"/>
      <c r="B642" s="122"/>
      <c r="H642" s="124"/>
    </row>
    <row r="643" spans="1:8" x14ac:dyDescent="0.3">
      <c r="A643" s="123"/>
      <c r="B643" s="122"/>
      <c r="H643" s="124"/>
    </row>
    <row r="644" spans="1:8" x14ac:dyDescent="0.3">
      <c r="A644" s="123"/>
      <c r="B644" s="122"/>
      <c r="H644" s="124"/>
    </row>
    <row r="645" spans="1:8" x14ac:dyDescent="0.3">
      <c r="A645" s="123"/>
      <c r="B645" s="122"/>
      <c r="H645" s="124"/>
    </row>
    <row r="646" spans="1:8" x14ac:dyDescent="0.3">
      <c r="A646" s="123"/>
      <c r="B646" s="122"/>
      <c r="H646" s="124"/>
    </row>
    <row r="647" spans="1:8" x14ac:dyDescent="0.3">
      <c r="A647" s="123"/>
      <c r="B647" s="122"/>
      <c r="H647" s="124"/>
    </row>
    <row r="648" spans="1:8" x14ac:dyDescent="0.3">
      <c r="A648" s="123"/>
      <c r="B648" s="122"/>
      <c r="H648" s="124"/>
    </row>
    <row r="649" spans="1:8" x14ac:dyDescent="0.3">
      <c r="A649" s="123"/>
      <c r="B649" s="122"/>
      <c r="H649" s="124"/>
    </row>
    <row r="650" spans="1:8" x14ac:dyDescent="0.3">
      <c r="A650" s="123"/>
      <c r="B650" s="122"/>
      <c r="H650" s="124"/>
    </row>
    <row r="651" spans="1:8" x14ac:dyDescent="0.3">
      <c r="A651" s="123"/>
      <c r="B651" s="122"/>
      <c r="H651" s="124"/>
    </row>
    <row r="652" spans="1:8" x14ac:dyDescent="0.3">
      <c r="A652" s="123"/>
      <c r="B652" s="122"/>
      <c r="H652" s="124"/>
    </row>
    <row r="653" spans="1:8" x14ac:dyDescent="0.3">
      <c r="A653" s="123"/>
      <c r="B653" s="122"/>
      <c r="H653" s="124"/>
    </row>
    <row r="654" spans="1:8" x14ac:dyDescent="0.3">
      <c r="A654" s="123"/>
      <c r="B654" s="122"/>
      <c r="H654" s="124"/>
    </row>
    <row r="655" spans="1:8" x14ac:dyDescent="0.3">
      <c r="A655" s="123"/>
      <c r="B655" s="122"/>
      <c r="H655" s="124"/>
    </row>
    <row r="656" spans="1:8" x14ac:dyDescent="0.3">
      <c r="A656" s="123"/>
      <c r="B656" s="122"/>
      <c r="H656" s="124"/>
    </row>
    <row r="657" spans="1:8" x14ac:dyDescent="0.3">
      <c r="A657" s="123"/>
      <c r="B657" s="122"/>
      <c r="H657" s="124"/>
    </row>
    <row r="658" spans="1:8" x14ac:dyDescent="0.3">
      <c r="A658" s="123"/>
      <c r="B658" s="122"/>
      <c r="H658" s="124"/>
    </row>
    <row r="659" spans="1:8" x14ac:dyDescent="0.3">
      <c r="A659" s="123"/>
      <c r="B659" s="122"/>
      <c r="H659" s="124"/>
    </row>
    <row r="660" spans="1:8" x14ac:dyDescent="0.3">
      <c r="A660" s="123"/>
      <c r="B660" s="122"/>
      <c r="H660" s="124"/>
    </row>
    <row r="661" spans="1:8" x14ac:dyDescent="0.3">
      <c r="A661" s="123"/>
      <c r="B661" s="122"/>
      <c r="H661" s="124"/>
    </row>
    <row r="662" spans="1:8" x14ac:dyDescent="0.3">
      <c r="A662" s="123"/>
      <c r="B662" s="122"/>
      <c r="H662" s="124"/>
    </row>
    <row r="663" spans="1:8" x14ac:dyDescent="0.3">
      <c r="A663" s="123"/>
      <c r="B663" s="122"/>
      <c r="H663" s="124"/>
    </row>
    <row r="664" spans="1:8" x14ac:dyDescent="0.3">
      <c r="A664" s="123"/>
      <c r="B664" s="122"/>
      <c r="H664" s="124"/>
    </row>
    <row r="665" spans="1:8" x14ac:dyDescent="0.3">
      <c r="A665" s="123"/>
      <c r="B665" s="122"/>
      <c r="H665" s="124"/>
    </row>
    <row r="666" spans="1:8" x14ac:dyDescent="0.3">
      <c r="A666" s="123"/>
      <c r="B666" s="122"/>
      <c r="H666" s="124"/>
    </row>
    <row r="667" spans="1:8" x14ac:dyDescent="0.3">
      <c r="A667" s="123"/>
      <c r="B667" s="122"/>
      <c r="H667" s="124"/>
    </row>
    <row r="668" spans="1:8" x14ac:dyDescent="0.3">
      <c r="A668" s="123"/>
      <c r="B668" s="122"/>
      <c r="H668" s="124"/>
    </row>
    <row r="669" spans="1:8" x14ac:dyDescent="0.3">
      <c r="A669" s="123"/>
      <c r="B669" s="122"/>
      <c r="H669" s="124"/>
    </row>
    <row r="670" spans="1:8" x14ac:dyDescent="0.3">
      <c r="A670" s="123"/>
      <c r="B670" s="122"/>
      <c r="H670" s="124"/>
    </row>
    <row r="671" spans="1:8" x14ac:dyDescent="0.3">
      <c r="A671" s="123"/>
      <c r="B671" s="122"/>
      <c r="H671" s="124"/>
    </row>
    <row r="672" spans="1:8" x14ac:dyDescent="0.3">
      <c r="A672" s="123"/>
      <c r="B672" s="122"/>
      <c r="H672" s="124"/>
    </row>
    <row r="673" spans="1:8" x14ac:dyDescent="0.3">
      <c r="A673" s="123"/>
      <c r="B673" s="122"/>
      <c r="H673" s="124"/>
    </row>
    <row r="674" spans="1:8" x14ac:dyDescent="0.3">
      <c r="A674" s="123"/>
      <c r="B674" s="122"/>
      <c r="H674" s="124"/>
    </row>
    <row r="675" spans="1:8" x14ac:dyDescent="0.3">
      <c r="A675" s="123"/>
      <c r="B675" s="122"/>
      <c r="H675" s="124"/>
    </row>
    <row r="676" spans="1:8" x14ac:dyDescent="0.3">
      <c r="A676" s="123"/>
      <c r="B676" s="122"/>
      <c r="H676" s="124"/>
    </row>
    <row r="677" spans="1:8" x14ac:dyDescent="0.3">
      <c r="A677" s="123"/>
      <c r="B677" s="122"/>
      <c r="H677" s="124"/>
    </row>
    <row r="678" spans="1:8" x14ac:dyDescent="0.3">
      <c r="A678" s="123"/>
      <c r="B678" s="122"/>
      <c r="H678" s="124"/>
    </row>
    <row r="679" spans="1:8" x14ac:dyDescent="0.3">
      <c r="A679" s="123"/>
      <c r="B679" s="122"/>
      <c r="H679" s="124"/>
    </row>
    <row r="680" spans="1:8" x14ac:dyDescent="0.3">
      <c r="A680" s="123"/>
      <c r="B680" s="122"/>
      <c r="H680" s="124"/>
    </row>
    <row r="681" spans="1:8" x14ac:dyDescent="0.3">
      <c r="A681" s="123"/>
      <c r="B681" s="122"/>
      <c r="H681" s="124"/>
    </row>
    <row r="682" spans="1:8" x14ac:dyDescent="0.3">
      <c r="A682" s="123"/>
      <c r="B682" s="122"/>
      <c r="H682" s="124"/>
    </row>
    <row r="683" spans="1:8" x14ac:dyDescent="0.3">
      <c r="A683" s="123"/>
      <c r="B683" s="122"/>
      <c r="H683" s="124"/>
    </row>
    <row r="684" spans="1:8" x14ac:dyDescent="0.3">
      <c r="A684" s="123"/>
      <c r="B684" s="122"/>
      <c r="H684" s="124"/>
    </row>
    <row r="685" spans="1:8" x14ac:dyDescent="0.3">
      <c r="A685" s="123"/>
      <c r="B685" s="122"/>
      <c r="H685" s="124"/>
    </row>
    <row r="686" spans="1:8" x14ac:dyDescent="0.3">
      <c r="A686" s="123"/>
      <c r="B686" s="122"/>
      <c r="H686" s="124"/>
    </row>
    <row r="687" spans="1:8" x14ac:dyDescent="0.3">
      <c r="A687" s="123"/>
      <c r="B687" s="122"/>
      <c r="H687" s="124"/>
    </row>
    <row r="688" spans="1:8" x14ac:dyDescent="0.3">
      <c r="A688" s="123"/>
      <c r="B688" s="122"/>
      <c r="H688" s="124"/>
    </row>
    <row r="689" spans="1:8" x14ac:dyDescent="0.3">
      <c r="A689" s="123"/>
      <c r="B689" s="122"/>
      <c r="H689" s="124"/>
    </row>
    <row r="690" spans="1:8" x14ac:dyDescent="0.3">
      <c r="A690" s="123"/>
      <c r="B690" s="122"/>
      <c r="H690" s="124"/>
    </row>
    <row r="691" spans="1:8" x14ac:dyDescent="0.3">
      <c r="A691" s="123"/>
      <c r="B691" s="122"/>
      <c r="H691" s="124"/>
    </row>
    <row r="692" spans="1:8" x14ac:dyDescent="0.3">
      <c r="A692" s="123"/>
      <c r="B692" s="122"/>
      <c r="H692" s="124"/>
    </row>
    <row r="693" spans="1:8" x14ac:dyDescent="0.3">
      <c r="A693" s="123"/>
      <c r="B693" s="122"/>
      <c r="H693" s="124"/>
    </row>
    <row r="694" spans="1:8" x14ac:dyDescent="0.3">
      <c r="A694" s="123"/>
      <c r="B694" s="122"/>
      <c r="H694" s="124"/>
    </row>
    <row r="695" spans="1:8" x14ac:dyDescent="0.3">
      <c r="A695" s="123"/>
      <c r="B695" s="122"/>
      <c r="H695" s="124"/>
    </row>
    <row r="696" spans="1:8" x14ac:dyDescent="0.3">
      <c r="A696" s="123"/>
      <c r="B696" s="122"/>
      <c r="H696" s="124"/>
    </row>
    <row r="697" spans="1:8" x14ac:dyDescent="0.3">
      <c r="A697" s="123"/>
      <c r="B697" s="122"/>
      <c r="H697" s="124"/>
    </row>
    <row r="698" spans="1:8" x14ac:dyDescent="0.3">
      <c r="A698" s="123"/>
      <c r="B698" s="122"/>
      <c r="H698" s="124"/>
    </row>
    <row r="699" spans="1:8" x14ac:dyDescent="0.3">
      <c r="A699" s="123"/>
      <c r="B699" s="122"/>
      <c r="H699" s="124"/>
    </row>
    <row r="700" spans="1:8" x14ac:dyDescent="0.3">
      <c r="A700" s="123"/>
      <c r="B700" s="122"/>
      <c r="H700" s="124"/>
    </row>
    <row r="701" spans="1:8" x14ac:dyDescent="0.3">
      <c r="A701" s="123"/>
      <c r="B701" s="122"/>
      <c r="H701" s="124"/>
    </row>
    <row r="702" spans="1:8" x14ac:dyDescent="0.3">
      <c r="A702" s="123"/>
      <c r="B702" s="122"/>
      <c r="H702" s="124"/>
    </row>
    <row r="703" spans="1:8" x14ac:dyDescent="0.3">
      <c r="A703" s="123"/>
      <c r="B703" s="122"/>
      <c r="H703" s="124"/>
    </row>
    <row r="704" spans="1:8" x14ac:dyDescent="0.3">
      <c r="A704" s="123"/>
      <c r="B704" s="122"/>
      <c r="H704" s="124"/>
    </row>
    <row r="705" spans="1:8" x14ac:dyDescent="0.3">
      <c r="A705" s="123"/>
      <c r="B705" s="122"/>
      <c r="H705" s="124"/>
    </row>
    <row r="706" spans="1:8" x14ac:dyDescent="0.3">
      <c r="A706" s="123"/>
      <c r="B706" s="122"/>
      <c r="H706" s="124"/>
    </row>
    <row r="707" spans="1:8" x14ac:dyDescent="0.3">
      <c r="A707" s="123"/>
      <c r="B707" s="122"/>
      <c r="H707" s="124"/>
    </row>
    <row r="708" spans="1:8" x14ac:dyDescent="0.3">
      <c r="A708" s="123"/>
      <c r="B708" s="122"/>
      <c r="H708" s="124"/>
    </row>
    <row r="709" spans="1:8" x14ac:dyDescent="0.3">
      <c r="A709" s="123"/>
      <c r="B709" s="122"/>
      <c r="H709" s="124"/>
    </row>
    <row r="710" spans="1:8" x14ac:dyDescent="0.3">
      <c r="A710" s="123"/>
      <c r="B710" s="122"/>
      <c r="H710" s="124"/>
    </row>
    <row r="711" spans="1:8" x14ac:dyDescent="0.3">
      <c r="A711" s="123"/>
      <c r="B711" s="122"/>
      <c r="H711" s="124"/>
    </row>
    <row r="712" spans="1:8" x14ac:dyDescent="0.3">
      <c r="A712" s="123"/>
      <c r="B712" s="122"/>
      <c r="H712" s="124"/>
    </row>
    <row r="713" spans="1:8" x14ac:dyDescent="0.3">
      <c r="A713" s="123"/>
      <c r="B713" s="122"/>
      <c r="H713" s="124"/>
    </row>
    <row r="714" spans="1:8" x14ac:dyDescent="0.3">
      <c r="A714" s="123"/>
      <c r="B714" s="122"/>
      <c r="H714" s="124"/>
    </row>
    <row r="715" spans="1:8" x14ac:dyDescent="0.3">
      <c r="A715" s="123"/>
      <c r="B715" s="122"/>
      <c r="H715" s="124"/>
    </row>
    <row r="716" spans="1:8" x14ac:dyDescent="0.3">
      <c r="A716" s="123"/>
      <c r="B716" s="122"/>
      <c r="H716" s="124"/>
    </row>
    <row r="717" spans="1:8" x14ac:dyDescent="0.3">
      <c r="A717" s="123"/>
      <c r="B717" s="122"/>
      <c r="H717" s="124"/>
    </row>
    <row r="718" spans="1:8" x14ac:dyDescent="0.3">
      <c r="A718" s="123"/>
      <c r="B718" s="122"/>
      <c r="H718" s="124"/>
    </row>
    <row r="719" spans="1:8" x14ac:dyDescent="0.3">
      <c r="A719" s="123"/>
      <c r="B719" s="122"/>
      <c r="H719" s="124"/>
    </row>
    <row r="720" spans="1:8" x14ac:dyDescent="0.3">
      <c r="A720" s="123"/>
      <c r="B720" s="122"/>
      <c r="H720" s="124"/>
    </row>
    <row r="721" spans="1:8" x14ac:dyDescent="0.3">
      <c r="A721" s="123"/>
      <c r="B721" s="122"/>
      <c r="H721" s="124"/>
    </row>
    <row r="722" spans="1:8" x14ac:dyDescent="0.3">
      <c r="A722" s="123"/>
      <c r="B722" s="122"/>
      <c r="H722" s="124"/>
    </row>
    <row r="723" spans="1:8" x14ac:dyDescent="0.3">
      <c r="A723" s="123"/>
      <c r="B723" s="122"/>
      <c r="H723" s="124"/>
    </row>
    <row r="724" spans="1:8" x14ac:dyDescent="0.3">
      <c r="A724" s="123"/>
      <c r="B724" s="122"/>
      <c r="H724" s="124"/>
    </row>
    <row r="725" spans="1:8" x14ac:dyDescent="0.3">
      <c r="A725" s="123"/>
      <c r="B725" s="122"/>
      <c r="H725" s="124"/>
    </row>
    <row r="726" spans="1:8" x14ac:dyDescent="0.3">
      <c r="A726" s="123"/>
      <c r="B726" s="122"/>
      <c r="H726" s="124"/>
    </row>
    <row r="727" spans="1:8" x14ac:dyDescent="0.3">
      <c r="A727" s="123"/>
      <c r="B727" s="122"/>
      <c r="H727" s="124"/>
    </row>
    <row r="728" spans="1:8" x14ac:dyDescent="0.3">
      <c r="A728" s="123"/>
      <c r="B728" s="122"/>
      <c r="H728" s="124"/>
    </row>
    <row r="729" spans="1:8" x14ac:dyDescent="0.3">
      <c r="A729" s="123"/>
      <c r="B729" s="122"/>
      <c r="H729" s="124"/>
    </row>
    <row r="730" spans="1:8" x14ac:dyDescent="0.3">
      <c r="A730" s="123"/>
      <c r="B730" s="122"/>
      <c r="H730" s="124"/>
    </row>
    <row r="731" spans="1:8" x14ac:dyDescent="0.3">
      <c r="A731" s="123"/>
      <c r="B731" s="122"/>
      <c r="H731" s="124"/>
    </row>
    <row r="732" spans="1:8" x14ac:dyDescent="0.3">
      <c r="A732" s="123"/>
      <c r="B732" s="122"/>
      <c r="H732" s="124"/>
    </row>
    <row r="733" spans="1:8" x14ac:dyDescent="0.3">
      <c r="A733" s="123"/>
      <c r="B733" s="122"/>
      <c r="H733" s="124"/>
    </row>
    <row r="734" spans="1:8" x14ac:dyDescent="0.3">
      <c r="A734" s="123"/>
      <c r="B734" s="122"/>
      <c r="H734" s="124"/>
    </row>
    <row r="735" spans="1:8" x14ac:dyDescent="0.3">
      <c r="A735" s="123"/>
      <c r="B735" s="122"/>
      <c r="H735" s="124"/>
    </row>
    <row r="736" spans="1:8" x14ac:dyDescent="0.3">
      <c r="A736" s="123"/>
      <c r="B736" s="122"/>
      <c r="H736" s="124"/>
    </row>
    <row r="737" spans="1:8" x14ac:dyDescent="0.3">
      <c r="A737" s="123"/>
      <c r="B737" s="122"/>
      <c r="H737" s="124"/>
    </row>
    <row r="738" spans="1:8" x14ac:dyDescent="0.3">
      <c r="A738" s="123"/>
      <c r="B738" s="122"/>
      <c r="H738" s="124"/>
    </row>
    <row r="739" spans="1:8" x14ac:dyDescent="0.3">
      <c r="A739" s="123"/>
      <c r="B739" s="122"/>
      <c r="H739" s="124"/>
    </row>
    <row r="740" spans="1:8" x14ac:dyDescent="0.3">
      <c r="A740" s="123"/>
      <c r="B740" s="122"/>
      <c r="H740" s="124"/>
    </row>
    <row r="741" spans="1:8" x14ac:dyDescent="0.3">
      <c r="A741" s="123"/>
      <c r="B741" s="122"/>
      <c r="H741" s="124"/>
    </row>
    <row r="742" spans="1:8" x14ac:dyDescent="0.3">
      <c r="A742" s="123"/>
      <c r="B742" s="122"/>
      <c r="H742" s="124"/>
    </row>
    <row r="743" spans="1:8" x14ac:dyDescent="0.3">
      <c r="A743" s="123"/>
      <c r="B743" s="122"/>
      <c r="H743" s="124"/>
    </row>
    <row r="744" spans="1:8" x14ac:dyDescent="0.3">
      <c r="A744" s="123"/>
      <c r="B744" s="122"/>
      <c r="H744" s="124"/>
    </row>
    <row r="745" spans="1:8" x14ac:dyDescent="0.3">
      <c r="A745" s="123"/>
      <c r="B745" s="122"/>
      <c r="H745" s="124"/>
    </row>
    <row r="746" spans="1:8" x14ac:dyDescent="0.3">
      <c r="A746" s="123"/>
      <c r="B746" s="122"/>
      <c r="H746" s="124"/>
    </row>
    <row r="747" spans="1:8" x14ac:dyDescent="0.3">
      <c r="A747" s="123"/>
      <c r="B747" s="122"/>
      <c r="H747" s="124"/>
    </row>
    <row r="748" spans="1:8" x14ac:dyDescent="0.3">
      <c r="A748" s="123"/>
      <c r="B748" s="122"/>
      <c r="H748" s="124"/>
    </row>
    <row r="749" spans="1:8" x14ac:dyDescent="0.3">
      <c r="A749" s="123"/>
      <c r="B749" s="122"/>
      <c r="H749" s="124"/>
    </row>
    <row r="750" spans="1:8" x14ac:dyDescent="0.3">
      <c r="A750" s="123"/>
      <c r="B750" s="122"/>
      <c r="H750" s="124"/>
    </row>
    <row r="751" spans="1:8" x14ac:dyDescent="0.3">
      <c r="A751" s="123"/>
      <c r="B751" s="122"/>
      <c r="H751" s="124"/>
    </row>
    <row r="752" spans="1:8" x14ac:dyDescent="0.3">
      <c r="A752" s="123"/>
      <c r="B752" s="122"/>
      <c r="H752" s="124"/>
    </row>
    <row r="753" spans="1:8" x14ac:dyDescent="0.3">
      <c r="A753" s="123"/>
      <c r="B753" s="122"/>
      <c r="H753" s="124"/>
    </row>
    <row r="754" spans="1:8" x14ac:dyDescent="0.3">
      <c r="A754" s="123"/>
      <c r="B754" s="122"/>
      <c r="H754" s="124"/>
    </row>
    <row r="755" spans="1:8" x14ac:dyDescent="0.3">
      <c r="A755" s="123"/>
      <c r="B755" s="122"/>
      <c r="H755" s="124"/>
    </row>
    <row r="756" spans="1:8" x14ac:dyDescent="0.3">
      <c r="A756" s="123"/>
      <c r="B756" s="122"/>
      <c r="H756" s="124"/>
    </row>
    <row r="757" spans="1:8" x14ac:dyDescent="0.3">
      <c r="A757" s="123"/>
      <c r="B757" s="122"/>
      <c r="H757" s="124"/>
    </row>
    <row r="758" spans="1:8" x14ac:dyDescent="0.3">
      <c r="A758" s="123"/>
      <c r="B758" s="122"/>
      <c r="H758" s="124"/>
    </row>
    <row r="759" spans="1:8" x14ac:dyDescent="0.3">
      <c r="A759" s="123"/>
      <c r="B759" s="122"/>
      <c r="H759" s="124"/>
    </row>
    <row r="760" spans="1:8" x14ac:dyDescent="0.3">
      <c r="A760" s="123"/>
      <c r="B760" s="122"/>
      <c r="H760" s="124"/>
    </row>
    <row r="761" spans="1:8" x14ac:dyDescent="0.3">
      <c r="A761" s="123"/>
      <c r="B761" s="122"/>
      <c r="H761" s="124"/>
    </row>
    <row r="762" spans="1:8" x14ac:dyDescent="0.3">
      <c r="A762" s="123"/>
      <c r="B762" s="122"/>
      <c r="H762" s="124"/>
    </row>
    <row r="763" spans="1:8" x14ac:dyDescent="0.3">
      <c r="A763" s="123"/>
      <c r="B763" s="122"/>
      <c r="H763" s="124"/>
    </row>
    <row r="764" spans="1:8" x14ac:dyDescent="0.3">
      <c r="A764" s="123"/>
      <c r="B764" s="122"/>
      <c r="H764" s="124"/>
    </row>
    <row r="765" spans="1:8" x14ac:dyDescent="0.3">
      <c r="A765" s="123"/>
      <c r="B765" s="122"/>
      <c r="H765" s="124"/>
    </row>
    <row r="766" spans="1:8" x14ac:dyDescent="0.3">
      <c r="A766" s="123"/>
      <c r="B766" s="122"/>
      <c r="H766" s="124"/>
    </row>
    <row r="767" spans="1:8" x14ac:dyDescent="0.3">
      <c r="A767" s="123"/>
      <c r="B767" s="122"/>
      <c r="H767" s="124"/>
    </row>
    <row r="768" spans="1:8" x14ac:dyDescent="0.3">
      <c r="A768" s="123"/>
      <c r="B768" s="122"/>
      <c r="H768" s="124"/>
    </row>
    <row r="769" spans="1:8" x14ac:dyDescent="0.3">
      <c r="A769" s="123"/>
      <c r="B769" s="122"/>
      <c r="H769" s="124"/>
    </row>
    <row r="770" spans="1:8" x14ac:dyDescent="0.3">
      <c r="A770" s="123"/>
      <c r="B770" s="122"/>
      <c r="H770" s="124"/>
    </row>
    <row r="771" spans="1:8" x14ac:dyDescent="0.3">
      <c r="A771" s="123"/>
      <c r="B771" s="122"/>
      <c r="H771" s="124"/>
    </row>
    <row r="772" spans="1:8" x14ac:dyDescent="0.3">
      <c r="A772" s="123"/>
      <c r="B772" s="122"/>
      <c r="H772" s="124"/>
    </row>
    <row r="773" spans="1:8" x14ac:dyDescent="0.3">
      <c r="A773" s="123"/>
      <c r="B773" s="122"/>
      <c r="H773" s="124"/>
    </row>
    <row r="774" spans="1:8" x14ac:dyDescent="0.3">
      <c r="A774" s="123"/>
      <c r="B774" s="122"/>
      <c r="H774" s="124"/>
    </row>
    <row r="775" spans="1:8" x14ac:dyDescent="0.3">
      <c r="A775" s="123"/>
      <c r="B775" s="122"/>
      <c r="H775" s="124"/>
    </row>
    <row r="776" spans="1:8" x14ac:dyDescent="0.3">
      <c r="A776" s="123"/>
      <c r="B776" s="122"/>
      <c r="H776" s="124"/>
    </row>
    <row r="777" spans="1:8" x14ac:dyDescent="0.3">
      <c r="A777" s="123"/>
      <c r="B777" s="122"/>
      <c r="H777" s="124"/>
    </row>
    <row r="778" spans="1:8" x14ac:dyDescent="0.3">
      <c r="A778" s="123"/>
      <c r="B778" s="122"/>
      <c r="H778" s="124"/>
    </row>
    <row r="779" spans="1:8" x14ac:dyDescent="0.3">
      <c r="A779" s="123"/>
      <c r="B779" s="122"/>
      <c r="H779" s="124"/>
    </row>
    <row r="780" spans="1:8" x14ac:dyDescent="0.3">
      <c r="A780" s="123"/>
      <c r="B780" s="122"/>
      <c r="H780" s="124"/>
    </row>
    <row r="781" spans="1:8" x14ac:dyDescent="0.3">
      <c r="A781" s="123"/>
      <c r="B781" s="122"/>
      <c r="H781" s="124"/>
    </row>
    <row r="782" spans="1:8" x14ac:dyDescent="0.3">
      <c r="A782" s="123"/>
      <c r="B782" s="122"/>
      <c r="H782" s="124"/>
    </row>
    <row r="783" spans="1:8" x14ac:dyDescent="0.3">
      <c r="A783" s="123"/>
      <c r="B783" s="122"/>
      <c r="H783" s="124"/>
    </row>
    <row r="784" spans="1:8" x14ac:dyDescent="0.3">
      <c r="A784" s="123"/>
      <c r="B784" s="122"/>
      <c r="H784" s="124"/>
    </row>
    <row r="785" spans="1:8" x14ac:dyDescent="0.3">
      <c r="A785" s="123"/>
      <c r="B785" s="122"/>
      <c r="H785" s="124"/>
    </row>
    <row r="786" spans="1:8" x14ac:dyDescent="0.3">
      <c r="A786" s="123"/>
      <c r="B786" s="122"/>
      <c r="H786" s="124"/>
    </row>
    <row r="787" spans="1:8" x14ac:dyDescent="0.3">
      <c r="A787" s="123"/>
      <c r="B787" s="122"/>
      <c r="H787" s="124"/>
    </row>
    <row r="788" spans="1:8" x14ac:dyDescent="0.3">
      <c r="A788" s="123"/>
      <c r="B788" s="122"/>
      <c r="H788" s="124"/>
    </row>
    <row r="789" spans="1:8" x14ac:dyDescent="0.3">
      <c r="A789" s="123"/>
      <c r="B789" s="122"/>
      <c r="H789" s="124"/>
    </row>
    <row r="790" spans="1:8" x14ac:dyDescent="0.3">
      <c r="A790" s="123"/>
      <c r="B790" s="122"/>
      <c r="H790" s="124"/>
    </row>
    <row r="791" spans="1:8" x14ac:dyDescent="0.3">
      <c r="A791" s="123"/>
      <c r="B791" s="122"/>
      <c r="H791" s="124"/>
    </row>
    <row r="792" spans="1:8" x14ac:dyDescent="0.3">
      <c r="A792" s="123"/>
      <c r="B792" s="122"/>
      <c r="H792" s="124"/>
    </row>
    <row r="793" spans="1:8" x14ac:dyDescent="0.3">
      <c r="A793" s="123"/>
      <c r="B793" s="122"/>
      <c r="H793" s="124"/>
    </row>
    <row r="794" spans="1:8" x14ac:dyDescent="0.3">
      <c r="A794" s="123"/>
      <c r="B794" s="122"/>
      <c r="H794" s="124"/>
    </row>
    <row r="795" spans="1:8" x14ac:dyDescent="0.3">
      <c r="A795" s="123"/>
      <c r="B795" s="122"/>
      <c r="H795" s="124"/>
    </row>
    <row r="796" spans="1:8" x14ac:dyDescent="0.3">
      <c r="A796" s="123"/>
      <c r="B796" s="122"/>
      <c r="H796" s="124"/>
    </row>
    <row r="797" spans="1:8" x14ac:dyDescent="0.3">
      <c r="A797" s="123"/>
      <c r="B797" s="122"/>
      <c r="H797" s="124"/>
    </row>
    <row r="798" spans="1:8" x14ac:dyDescent="0.3">
      <c r="A798" s="123"/>
      <c r="B798" s="122"/>
      <c r="H798" s="124"/>
    </row>
    <row r="799" spans="1:8" x14ac:dyDescent="0.3">
      <c r="A799" s="123"/>
      <c r="B799" s="122"/>
      <c r="H799" s="124"/>
    </row>
    <row r="800" spans="1:8" x14ac:dyDescent="0.3">
      <c r="A800" s="123"/>
      <c r="B800" s="122"/>
      <c r="H800" s="124"/>
    </row>
    <row r="801" spans="1:8" x14ac:dyDescent="0.3">
      <c r="A801" s="123"/>
      <c r="B801" s="122"/>
      <c r="H801" s="124"/>
    </row>
    <row r="802" spans="1:8" x14ac:dyDescent="0.3">
      <c r="A802" s="123"/>
      <c r="B802" s="122"/>
      <c r="H802" s="124"/>
    </row>
    <row r="803" spans="1:8" x14ac:dyDescent="0.3">
      <c r="A803" s="123"/>
      <c r="B803" s="122"/>
      <c r="H803" s="124"/>
    </row>
    <row r="804" spans="1:8" x14ac:dyDescent="0.3">
      <c r="A804" s="123"/>
      <c r="B804" s="122"/>
      <c r="H804" s="124"/>
    </row>
    <row r="805" spans="1:8" x14ac:dyDescent="0.3">
      <c r="A805" s="123"/>
      <c r="B805" s="122"/>
      <c r="H805" s="124"/>
    </row>
    <row r="806" spans="1:8" x14ac:dyDescent="0.3">
      <c r="A806" s="123"/>
      <c r="B806" s="122"/>
      <c r="H806" s="124"/>
    </row>
    <row r="807" spans="1:8" x14ac:dyDescent="0.3">
      <c r="A807" s="123"/>
      <c r="B807" s="122"/>
      <c r="H807" s="124"/>
    </row>
    <row r="808" spans="1:8" x14ac:dyDescent="0.3">
      <c r="A808" s="123"/>
      <c r="B808" s="122"/>
      <c r="H808" s="124"/>
    </row>
    <row r="809" spans="1:8" x14ac:dyDescent="0.3">
      <c r="A809" s="123"/>
      <c r="B809" s="122"/>
      <c r="H809" s="124"/>
    </row>
    <row r="810" spans="1:8" x14ac:dyDescent="0.3">
      <c r="A810" s="123"/>
      <c r="B810" s="122"/>
      <c r="H810" s="124"/>
    </row>
    <row r="811" spans="1:8" x14ac:dyDescent="0.3">
      <c r="A811" s="123"/>
      <c r="B811" s="122"/>
      <c r="H811" s="124"/>
    </row>
    <row r="812" spans="1:8" x14ac:dyDescent="0.3">
      <c r="A812" s="123"/>
      <c r="B812" s="122"/>
      <c r="H812" s="124"/>
    </row>
    <row r="813" spans="1:8" x14ac:dyDescent="0.3">
      <c r="A813" s="123"/>
      <c r="B813" s="122"/>
      <c r="H813" s="124"/>
    </row>
    <row r="814" spans="1:8" x14ac:dyDescent="0.3">
      <c r="A814" s="123"/>
      <c r="B814" s="122"/>
      <c r="H814" s="124"/>
    </row>
    <row r="815" spans="1:8" x14ac:dyDescent="0.3">
      <c r="A815" s="123"/>
      <c r="B815" s="122"/>
      <c r="H815" s="124"/>
    </row>
    <row r="816" spans="1:8" x14ac:dyDescent="0.3">
      <c r="A816" s="123"/>
      <c r="B816" s="122"/>
      <c r="H816" s="124"/>
    </row>
    <row r="817" spans="1:8" x14ac:dyDescent="0.3">
      <c r="A817" s="123"/>
      <c r="B817" s="122"/>
      <c r="H817" s="124"/>
    </row>
    <row r="818" spans="1:8" x14ac:dyDescent="0.3">
      <c r="A818" s="123"/>
      <c r="B818" s="122"/>
      <c r="H818" s="124"/>
    </row>
    <row r="819" spans="1:8" x14ac:dyDescent="0.3">
      <c r="A819" s="123"/>
      <c r="B819" s="122"/>
      <c r="H819" s="124"/>
    </row>
    <row r="820" spans="1:8" x14ac:dyDescent="0.3">
      <c r="A820" s="123"/>
      <c r="B820" s="122"/>
      <c r="H820" s="124"/>
    </row>
    <row r="821" spans="1:8" x14ac:dyDescent="0.3">
      <c r="A821" s="123"/>
      <c r="B821" s="122"/>
      <c r="H821" s="124"/>
    </row>
    <row r="822" spans="1:8" x14ac:dyDescent="0.3">
      <c r="A822" s="123"/>
      <c r="B822" s="122"/>
      <c r="H822" s="124"/>
    </row>
    <row r="823" spans="1:8" x14ac:dyDescent="0.3">
      <c r="A823" s="123"/>
      <c r="B823" s="122"/>
      <c r="H823" s="124"/>
    </row>
    <row r="824" spans="1:8" x14ac:dyDescent="0.3">
      <c r="A824" s="123"/>
      <c r="B824" s="122"/>
      <c r="H824" s="124"/>
    </row>
    <row r="825" spans="1:8" x14ac:dyDescent="0.3">
      <c r="A825" s="123"/>
      <c r="B825" s="122"/>
      <c r="H825" s="124"/>
    </row>
    <row r="826" spans="1:8" x14ac:dyDescent="0.3">
      <c r="A826" s="123"/>
      <c r="B826" s="122"/>
      <c r="H826" s="124"/>
    </row>
    <row r="827" spans="1:8" x14ac:dyDescent="0.3">
      <c r="A827" s="123"/>
      <c r="B827" s="122"/>
      <c r="H827" s="124"/>
    </row>
    <row r="828" spans="1:8" x14ac:dyDescent="0.3">
      <c r="A828" s="123"/>
      <c r="B828" s="122"/>
      <c r="H828" s="124"/>
    </row>
    <row r="829" spans="1:8" x14ac:dyDescent="0.3">
      <c r="A829" s="123"/>
      <c r="B829" s="122"/>
      <c r="H829" s="124"/>
    </row>
    <row r="830" spans="1:8" x14ac:dyDescent="0.3">
      <c r="A830" s="123"/>
      <c r="B830" s="122"/>
      <c r="H830" s="124"/>
    </row>
    <row r="831" spans="1:8" x14ac:dyDescent="0.3">
      <c r="A831" s="123"/>
      <c r="B831" s="122"/>
      <c r="H831" s="124"/>
    </row>
    <row r="832" spans="1:8" x14ac:dyDescent="0.3">
      <c r="A832" s="123"/>
      <c r="B832" s="122"/>
      <c r="H832" s="124"/>
    </row>
    <row r="833" spans="1:8" x14ac:dyDescent="0.3">
      <c r="A833" s="123"/>
      <c r="B833" s="122"/>
      <c r="H833" s="124"/>
    </row>
    <row r="834" spans="1:8" x14ac:dyDescent="0.3">
      <c r="A834" s="123"/>
      <c r="B834" s="122"/>
      <c r="H834" s="124"/>
    </row>
    <row r="835" spans="1:8" x14ac:dyDescent="0.3">
      <c r="A835" s="123"/>
      <c r="B835" s="122"/>
      <c r="H835" s="124"/>
    </row>
    <row r="836" spans="1:8" x14ac:dyDescent="0.3">
      <c r="A836" s="123"/>
      <c r="B836" s="122"/>
      <c r="H836" s="124"/>
    </row>
    <row r="837" spans="1:8" x14ac:dyDescent="0.3">
      <c r="A837" s="123"/>
      <c r="B837" s="122"/>
      <c r="H837" s="124"/>
    </row>
    <row r="838" spans="1:8" x14ac:dyDescent="0.3">
      <c r="A838" s="123"/>
      <c r="B838" s="122"/>
      <c r="H838" s="124"/>
    </row>
    <row r="839" spans="1:8" x14ac:dyDescent="0.3">
      <c r="A839" s="123"/>
      <c r="B839" s="122"/>
      <c r="H839" s="124"/>
    </row>
    <row r="840" spans="1:8" x14ac:dyDescent="0.3">
      <c r="A840" s="123"/>
      <c r="B840" s="122"/>
      <c r="H840" s="124"/>
    </row>
    <row r="841" spans="1:8" x14ac:dyDescent="0.3">
      <c r="A841" s="123"/>
      <c r="B841" s="122"/>
      <c r="H841" s="124"/>
    </row>
    <row r="842" spans="1:8" x14ac:dyDescent="0.3">
      <c r="A842" s="123"/>
      <c r="B842" s="122"/>
      <c r="H842" s="124"/>
    </row>
    <row r="843" spans="1:8" x14ac:dyDescent="0.3">
      <c r="A843" s="123"/>
      <c r="B843" s="122"/>
      <c r="H843" s="124"/>
    </row>
    <row r="844" spans="1:8" x14ac:dyDescent="0.3">
      <c r="A844" s="123"/>
      <c r="B844" s="122"/>
      <c r="H844" s="124"/>
    </row>
    <row r="845" spans="1:8" x14ac:dyDescent="0.3">
      <c r="A845" s="123"/>
      <c r="B845" s="122"/>
      <c r="H845" s="124"/>
    </row>
    <row r="846" spans="1:8" x14ac:dyDescent="0.3">
      <c r="A846" s="123"/>
      <c r="B846" s="122"/>
      <c r="H846" s="124"/>
    </row>
    <row r="847" spans="1:8" x14ac:dyDescent="0.3">
      <c r="A847" s="123"/>
      <c r="B847" s="122"/>
      <c r="H847" s="124"/>
    </row>
    <row r="848" spans="1:8" x14ac:dyDescent="0.3">
      <c r="A848" s="123"/>
      <c r="B848" s="122"/>
      <c r="H848" s="124"/>
    </row>
    <row r="849" spans="1:8" x14ac:dyDescent="0.3">
      <c r="A849" s="123"/>
      <c r="B849" s="122"/>
      <c r="H849" s="124"/>
    </row>
    <row r="850" spans="1:8" x14ac:dyDescent="0.3">
      <c r="A850" s="123"/>
      <c r="B850" s="122"/>
      <c r="H850" s="124"/>
    </row>
    <row r="851" spans="1:8" x14ac:dyDescent="0.3">
      <c r="A851" s="123"/>
      <c r="B851" s="122"/>
      <c r="H851" s="124"/>
    </row>
    <row r="852" spans="1:8" x14ac:dyDescent="0.3">
      <c r="A852" s="123"/>
      <c r="B852" s="122"/>
      <c r="H852" s="124"/>
    </row>
    <row r="853" spans="1:8" x14ac:dyDescent="0.3">
      <c r="A853" s="123"/>
      <c r="B853" s="122"/>
      <c r="H853" s="124"/>
    </row>
    <row r="854" spans="1:8" x14ac:dyDescent="0.3">
      <c r="A854" s="123"/>
      <c r="B854" s="122"/>
      <c r="H854" s="124"/>
    </row>
    <row r="855" spans="1:8" x14ac:dyDescent="0.3">
      <c r="A855" s="123"/>
      <c r="B855" s="122"/>
      <c r="H855" s="124"/>
    </row>
    <row r="856" spans="1:8" x14ac:dyDescent="0.3">
      <c r="A856" s="123"/>
      <c r="B856" s="122"/>
      <c r="H856" s="124"/>
    </row>
    <row r="857" spans="1:8" x14ac:dyDescent="0.3">
      <c r="A857" s="123"/>
      <c r="B857" s="122"/>
      <c r="H857" s="124"/>
    </row>
    <row r="858" spans="1:8" x14ac:dyDescent="0.3">
      <c r="A858" s="123"/>
      <c r="B858" s="122"/>
      <c r="H858" s="124"/>
    </row>
    <row r="859" spans="1:8" x14ac:dyDescent="0.3">
      <c r="A859" s="123"/>
      <c r="B859" s="122"/>
      <c r="H859" s="124"/>
    </row>
    <row r="860" spans="1:8" x14ac:dyDescent="0.3">
      <c r="A860" s="123"/>
      <c r="B860" s="122"/>
      <c r="H860" s="124"/>
    </row>
    <row r="861" spans="1:8" x14ac:dyDescent="0.3">
      <c r="A861" s="123"/>
      <c r="B861" s="122"/>
      <c r="H861" s="124"/>
    </row>
    <row r="862" spans="1:8" x14ac:dyDescent="0.3">
      <c r="A862" s="123"/>
      <c r="B862" s="122"/>
      <c r="H862" s="124"/>
    </row>
    <row r="863" spans="1:8" x14ac:dyDescent="0.3">
      <c r="A863" s="123"/>
      <c r="B863" s="122"/>
      <c r="H863" s="124"/>
    </row>
    <row r="864" spans="1:8" x14ac:dyDescent="0.3">
      <c r="A864" s="123"/>
      <c r="B864" s="122"/>
      <c r="H864" s="124"/>
    </row>
    <row r="865" spans="1:8" x14ac:dyDescent="0.3">
      <c r="A865" s="123"/>
      <c r="B865" s="122"/>
      <c r="H865" s="124"/>
    </row>
    <row r="866" spans="1:8" x14ac:dyDescent="0.3">
      <c r="A866" s="123"/>
      <c r="B866" s="122"/>
      <c r="H866" s="124"/>
    </row>
    <row r="867" spans="1:8" x14ac:dyDescent="0.3">
      <c r="A867" s="123"/>
      <c r="B867" s="122"/>
      <c r="H867" s="124"/>
    </row>
    <row r="868" spans="1:8" x14ac:dyDescent="0.3">
      <c r="A868" s="123"/>
      <c r="B868" s="122"/>
      <c r="H868" s="124"/>
    </row>
    <row r="869" spans="1:8" x14ac:dyDescent="0.3">
      <c r="A869" s="123"/>
      <c r="B869" s="122"/>
      <c r="H869" s="124"/>
    </row>
    <row r="870" spans="1:8" x14ac:dyDescent="0.3">
      <c r="A870" s="123"/>
      <c r="B870" s="122"/>
      <c r="H870" s="124"/>
    </row>
    <row r="871" spans="1:8" x14ac:dyDescent="0.3">
      <c r="A871" s="123"/>
      <c r="B871" s="122"/>
      <c r="H871" s="124"/>
    </row>
    <row r="872" spans="1:8" x14ac:dyDescent="0.3">
      <c r="A872" s="123"/>
      <c r="B872" s="122"/>
      <c r="H872" s="124"/>
    </row>
    <row r="873" spans="1:8" x14ac:dyDescent="0.3">
      <c r="A873" s="123"/>
      <c r="B873" s="122"/>
      <c r="H873" s="124"/>
    </row>
    <row r="874" spans="1:8" x14ac:dyDescent="0.3">
      <c r="A874" s="123"/>
      <c r="B874" s="122"/>
      <c r="H874" s="124"/>
    </row>
    <row r="875" spans="1:8" x14ac:dyDescent="0.3">
      <c r="A875" s="123"/>
      <c r="B875" s="122"/>
      <c r="H875" s="124"/>
    </row>
    <row r="876" spans="1:8" x14ac:dyDescent="0.3">
      <c r="A876" s="123"/>
      <c r="B876" s="122"/>
      <c r="H876" s="124"/>
    </row>
    <row r="877" spans="1:8" x14ac:dyDescent="0.3">
      <c r="A877" s="123"/>
      <c r="B877" s="122"/>
      <c r="H877" s="124"/>
    </row>
    <row r="878" spans="1:8" x14ac:dyDescent="0.3">
      <c r="A878" s="123"/>
      <c r="B878" s="122"/>
      <c r="H878" s="124"/>
    </row>
    <row r="879" spans="1:8" x14ac:dyDescent="0.3">
      <c r="A879" s="123"/>
      <c r="B879" s="122"/>
      <c r="H879" s="124"/>
    </row>
    <row r="880" spans="1:8" x14ac:dyDescent="0.3">
      <c r="A880" s="123"/>
      <c r="B880" s="122"/>
      <c r="H880" s="124"/>
    </row>
    <row r="881" spans="1:8" x14ac:dyDescent="0.3">
      <c r="A881" s="123"/>
      <c r="B881" s="122"/>
      <c r="H881" s="124"/>
    </row>
    <row r="882" spans="1:8" x14ac:dyDescent="0.3">
      <c r="A882" s="123"/>
      <c r="B882" s="122"/>
      <c r="H882" s="124"/>
    </row>
    <row r="883" spans="1:8" x14ac:dyDescent="0.3">
      <c r="A883" s="123"/>
      <c r="B883" s="122"/>
      <c r="H883" s="124"/>
    </row>
    <row r="884" spans="1:8" x14ac:dyDescent="0.3">
      <c r="A884" s="123"/>
      <c r="B884" s="122"/>
      <c r="H884" s="124"/>
    </row>
    <row r="885" spans="1:8" x14ac:dyDescent="0.3">
      <c r="A885" s="123"/>
      <c r="B885" s="122"/>
      <c r="H885" s="124"/>
    </row>
    <row r="886" spans="1:8" x14ac:dyDescent="0.3">
      <c r="A886" s="123"/>
      <c r="B886" s="122"/>
      <c r="H886" s="124"/>
    </row>
    <row r="887" spans="1:8" x14ac:dyDescent="0.3">
      <c r="A887" s="123"/>
      <c r="B887" s="122"/>
      <c r="H887" s="124"/>
    </row>
    <row r="888" spans="1:8" x14ac:dyDescent="0.3">
      <c r="A888" s="123"/>
      <c r="B888" s="122"/>
      <c r="H888" s="124"/>
    </row>
    <row r="889" spans="1:8" x14ac:dyDescent="0.3">
      <c r="A889" s="123"/>
      <c r="B889" s="122"/>
      <c r="H889" s="124"/>
    </row>
    <row r="890" spans="1:8" x14ac:dyDescent="0.3">
      <c r="A890" s="123"/>
      <c r="B890" s="122"/>
      <c r="H890" s="124"/>
    </row>
    <row r="891" spans="1:8" x14ac:dyDescent="0.3">
      <c r="A891" s="123"/>
      <c r="B891" s="122"/>
      <c r="H891" s="124"/>
    </row>
    <row r="892" spans="1:8" x14ac:dyDescent="0.3">
      <c r="A892" s="123"/>
      <c r="B892" s="122"/>
      <c r="H892" s="124"/>
    </row>
    <row r="893" spans="1:8" x14ac:dyDescent="0.3">
      <c r="A893" s="123"/>
      <c r="B893" s="122"/>
      <c r="H893" s="124"/>
    </row>
    <row r="894" spans="1:8" x14ac:dyDescent="0.3">
      <c r="A894" s="123"/>
      <c r="B894" s="122"/>
      <c r="H894" s="124"/>
    </row>
    <row r="895" spans="1:8" x14ac:dyDescent="0.3">
      <c r="A895" s="123"/>
      <c r="B895" s="122"/>
      <c r="H895" s="124"/>
    </row>
    <row r="896" spans="1:8" x14ac:dyDescent="0.3">
      <c r="A896" s="123"/>
      <c r="B896" s="122"/>
      <c r="H896" s="124"/>
    </row>
    <row r="897" spans="1:8" x14ac:dyDescent="0.3">
      <c r="A897" s="123"/>
      <c r="B897" s="122"/>
      <c r="H897" s="124"/>
    </row>
    <row r="898" spans="1:8" x14ac:dyDescent="0.3">
      <c r="A898" s="123"/>
      <c r="B898" s="122"/>
      <c r="H898" s="124"/>
    </row>
    <row r="899" spans="1:8" x14ac:dyDescent="0.3">
      <c r="A899" s="123"/>
      <c r="B899" s="122"/>
      <c r="H899" s="124"/>
    </row>
    <row r="900" spans="1:8" x14ac:dyDescent="0.3">
      <c r="A900" s="123"/>
      <c r="B900" s="122"/>
      <c r="H900" s="124"/>
    </row>
    <row r="901" spans="1:8" x14ac:dyDescent="0.3">
      <c r="A901" s="123"/>
      <c r="B901" s="122"/>
      <c r="H901" s="124"/>
    </row>
    <row r="902" spans="1:8" x14ac:dyDescent="0.3">
      <c r="A902" s="123"/>
      <c r="B902" s="122"/>
      <c r="H902" s="124"/>
    </row>
    <row r="903" spans="1:8" x14ac:dyDescent="0.3">
      <c r="A903" s="123"/>
      <c r="B903" s="122"/>
      <c r="H903" s="124"/>
    </row>
    <row r="904" spans="1:8" x14ac:dyDescent="0.3">
      <c r="A904" s="123"/>
      <c r="B904" s="122"/>
      <c r="H904" s="124"/>
    </row>
    <row r="905" spans="1:8" x14ac:dyDescent="0.3">
      <c r="A905" s="123"/>
      <c r="B905" s="122"/>
      <c r="H905" s="124"/>
    </row>
    <row r="906" spans="1:8" x14ac:dyDescent="0.3">
      <c r="A906" s="123"/>
      <c r="B906" s="122"/>
      <c r="H906" s="124"/>
    </row>
    <row r="907" spans="1:8" x14ac:dyDescent="0.3">
      <c r="A907" s="123"/>
      <c r="B907" s="122"/>
      <c r="H907" s="124"/>
    </row>
    <row r="908" spans="1:8" x14ac:dyDescent="0.3">
      <c r="A908" s="123"/>
      <c r="B908" s="122"/>
      <c r="H908" s="124"/>
    </row>
    <row r="909" spans="1:8" x14ac:dyDescent="0.3">
      <c r="A909" s="123"/>
      <c r="B909" s="122"/>
      <c r="H909" s="124"/>
    </row>
    <row r="910" spans="1:8" x14ac:dyDescent="0.3">
      <c r="A910" s="123"/>
      <c r="B910" s="122"/>
      <c r="H910" s="124"/>
    </row>
    <row r="911" spans="1:8" x14ac:dyDescent="0.3">
      <c r="A911" s="123"/>
      <c r="B911" s="122"/>
      <c r="H911" s="124"/>
    </row>
    <row r="912" spans="1:8" x14ac:dyDescent="0.3">
      <c r="A912" s="123"/>
      <c r="B912" s="122"/>
      <c r="H912" s="124"/>
    </row>
    <row r="913" spans="1:8" x14ac:dyDescent="0.3">
      <c r="A913" s="123"/>
      <c r="B913" s="122"/>
      <c r="H913" s="124"/>
    </row>
    <row r="914" spans="1:8" x14ac:dyDescent="0.3">
      <c r="A914" s="123"/>
      <c r="B914" s="122"/>
      <c r="H914" s="124"/>
    </row>
    <row r="915" spans="1:8" x14ac:dyDescent="0.3">
      <c r="A915" s="123"/>
      <c r="B915" s="122"/>
      <c r="H915" s="124"/>
    </row>
    <row r="916" spans="1:8" x14ac:dyDescent="0.3">
      <c r="A916" s="123"/>
      <c r="B916" s="122"/>
      <c r="H916" s="124"/>
    </row>
    <row r="917" spans="1:8" x14ac:dyDescent="0.3">
      <c r="A917" s="123"/>
      <c r="B917" s="122"/>
      <c r="H917" s="124"/>
    </row>
    <row r="918" spans="1:8" x14ac:dyDescent="0.3">
      <c r="A918" s="123"/>
      <c r="B918" s="122"/>
      <c r="H918" s="124"/>
    </row>
    <row r="919" spans="1:8" x14ac:dyDescent="0.3">
      <c r="A919" s="123"/>
      <c r="B919" s="122"/>
      <c r="H919" s="124"/>
    </row>
    <row r="920" spans="1:8" x14ac:dyDescent="0.3">
      <c r="A920" s="123"/>
      <c r="B920" s="122"/>
      <c r="H920" s="124"/>
    </row>
    <row r="921" spans="1:8" x14ac:dyDescent="0.3">
      <c r="A921" s="123"/>
      <c r="B921" s="122"/>
      <c r="H921" s="124"/>
    </row>
    <row r="922" spans="1:8" x14ac:dyDescent="0.3">
      <c r="A922" s="123"/>
      <c r="B922" s="122"/>
      <c r="H922" s="124"/>
    </row>
    <row r="923" spans="1:8" x14ac:dyDescent="0.3">
      <c r="A923" s="123"/>
      <c r="B923" s="122"/>
      <c r="H923" s="124"/>
    </row>
    <row r="924" spans="1:8" x14ac:dyDescent="0.3">
      <c r="A924" s="123"/>
      <c r="B924" s="122"/>
      <c r="H924" s="124"/>
    </row>
    <row r="925" spans="1:8" x14ac:dyDescent="0.3">
      <c r="A925" s="123"/>
      <c r="B925" s="122"/>
      <c r="H925" s="124"/>
    </row>
    <row r="926" spans="1:8" x14ac:dyDescent="0.3">
      <c r="A926" s="123"/>
      <c r="B926" s="122"/>
      <c r="H926" s="124"/>
    </row>
    <row r="927" spans="1:8" x14ac:dyDescent="0.3">
      <c r="A927" s="123"/>
      <c r="B927" s="122"/>
      <c r="H927" s="124"/>
    </row>
    <row r="928" spans="1:8" x14ac:dyDescent="0.3">
      <c r="A928" s="123"/>
      <c r="B928" s="122"/>
      <c r="H928" s="124"/>
    </row>
    <row r="929" spans="1:8" x14ac:dyDescent="0.3">
      <c r="A929" s="123"/>
      <c r="B929" s="122"/>
      <c r="H929" s="124"/>
    </row>
    <row r="930" spans="1:8" x14ac:dyDescent="0.3">
      <c r="A930" s="123"/>
      <c r="B930" s="122"/>
      <c r="H930" s="124"/>
    </row>
    <row r="931" spans="1:8" x14ac:dyDescent="0.3">
      <c r="A931" s="123"/>
      <c r="B931" s="122"/>
      <c r="H931" s="124"/>
    </row>
    <row r="932" spans="1:8" x14ac:dyDescent="0.3">
      <c r="A932" s="123"/>
      <c r="B932" s="122"/>
      <c r="H932" s="124"/>
    </row>
    <row r="933" spans="1:8" x14ac:dyDescent="0.3">
      <c r="A933" s="123"/>
      <c r="B933" s="122"/>
      <c r="H933" s="124"/>
    </row>
    <row r="934" spans="1:8" x14ac:dyDescent="0.3">
      <c r="A934" s="123"/>
      <c r="B934" s="122"/>
      <c r="H934" s="124"/>
    </row>
    <row r="935" spans="1:8" x14ac:dyDescent="0.3">
      <c r="A935" s="123"/>
      <c r="B935" s="122"/>
      <c r="H935" s="124"/>
    </row>
    <row r="936" spans="1:8" x14ac:dyDescent="0.3">
      <c r="A936" s="123"/>
      <c r="B936" s="122"/>
      <c r="H936" s="124"/>
    </row>
    <row r="937" spans="1:8" x14ac:dyDescent="0.3">
      <c r="A937" s="123"/>
      <c r="B937" s="122"/>
      <c r="H937" s="124"/>
    </row>
    <row r="938" spans="1:8" x14ac:dyDescent="0.3">
      <c r="A938" s="123"/>
      <c r="B938" s="122"/>
      <c r="H938" s="124"/>
    </row>
    <row r="939" spans="1:8" x14ac:dyDescent="0.3">
      <c r="A939" s="123"/>
      <c r="B939" s="122"/>
      <c r="H939" s="124"/>
    </row>
    <row r="940" spans="1:8" x14ac:dyDescent="0.3">
      <c r="A940" s="123"/>
      <c r="B940" s="122"/>
      <c r="H940" s="124"/>
    </row>
    <row r="941" spans="1:8" x14ac:dyDescent="0.3">
      <c r="A941" s="123"/>
      <c r="B941" s="122"/>
      <c r="H941" s="124"/>
    </row>
    <row r="942" spans="1:8" x14ac:dyDescent="0.3">
      <c r="A942" s="123"/>
      <c r="B942" s="122"/>
      <c r="H942" s="124"/>
    </row>
    <row r="943" spans="1:8" x14ac:dyDescent="0.3">
      <c r="A943" s="123"/>
      <c r="B943" s="122"/>
      <c r="H943" s="124"/>
    </row>
    <row r="944" spans="1:8" x14ac:dyDescent="0.3">
      <c r="A944" s="123"/>
      <c r="B944" s="122"/>
      <c r="H944" s="124"/>
    </row>
    <row r="945" spans="1:8" x14ac:dyDescent="0.3">
      <c r="A945" s="123"/>
      <c r="B945" s="122"/>
      <c r="H945" s="124"/>
    </row>
    <row r="946" spans="1:8" x14ac:dyDescent="0.3">
      <c r="A946" s="123"/>
      <c r="B946" s="122"/>
      <c r="H946" s="124"/>
    </row>
    <row r="947" spans="1:8" x14ac:dyDescent="0.3">
      <c r="A947" s="123"/>
      <c r="B947" s="122"/>
      <c r="H947" s="124"/>
    </row>
    <row r="948" spans="1:8" x14ac:dyDescent="0.3">
      <c r="A948" s="123"/>
      <c r="B948" s="122"/>
      <c r="H948" s="124"/>
    </row>
    <row r="949" spans="1:8" x14ac:dyDescent="0.3">
      <c r="A949" s="123"/>
      <c r="B949" s="122"/>
      <c r="H949" s="124"/>
    </row>
    <row r="950" spans="1:8" x14ac:dyDescent="0.3">
      <c r="A950" s="123"/>
      <c r="B950" s="122"/>
      <c r="H950" s="124"/>
    </row>
    <row r="951" spans="1:8" x14ac:dyDescent="0.3">
      <c r="A951" s="123"/>
      <c r="B951" s="122"/>
      <c r="H951" s="124"/>
    </row>
    <row r="952" spans="1:8" x14ac:dyDescent="0.3">
      <c r="A952" s="123"/>
      <c r="B952" s="122"/>
      <c r="H952" s="124"/>
    </row>
    <row r="953" spans="1:8" x14ac:dyDescent="0.3">
      <c r="A953" s="123"/>
      <c r="B953" s="122"/>
      <c r="H953" s="124"/>
    </row>
    <row r="954" spans="1:8" x14ac:dyDescent="0.3">
      <c r="A954" s="123"/>
      <c r="B954" s="122"/>
      <c r="H954" s="124"/>
    </row>
    <row r="955" spans="1:8" x14ac:dyDescent="0.3">
      <c r="A955" s="123"/>
      <c r="B955" s="122"/>
      <c r="H955" s="124"/>
    </row>
    <row r="956" spans="1:8" x14ac:dyDescent="0.3">
      <c r="A956" s="123"/>
      <c r="B956" s="122"/>
      <c r="H956" s="124"/>
    </row>
    <row r="957" spans="1:8" x14ac:dyDescent="0.3">
      <c r="A957" s="123"/>
      <c r="B957" s="122"/>
      <c r="H957" s="124"/>
    </row>
    <row r="958" spans="1:8" x14ac:dyDescent="0.3">
      <c r="A958" s="123"/>
      <c r="B958" s="122"/>
      <c r="H958" s="124"/>
    </row>
    <row r="959" spans="1:8" x14ac:dyDescent="0.3">
      <c r="A959" s="123"/>
      <c r="B959" s="122"/>
      <c r="H959" s="124"/>
    </row>
    <row r="960" spans="1:8" x14ac:dyDescent="0.3">
      <c r="A960" s="123"/>
      <c r="B960" s="122"/>
      <c r="H960" s="124"/>
    </row>
    <row r="961" spans="1:8" x14ac:dyDescent="0.3">
      <c r="A961" s="123"/>
      <c r="B961" s="122"/>
      <c r="H961" s="124"/>
    </row>
    <row r="962" spans="1:8" x14ac:dyDescent="0.3">
      <c r="A962" s="123"/>
      <c r="B962" s="122"/>
      <c r="H962" s="124"/>
    </row>
    <row r="963" spans="1:8" x14ac:dyDescent="0.3">
      <c r="A963" s="123"/>
      <c r="B963" s="122"/>
      <c r="H963" s="124"/>
    </row>
    <row r="964" spans="1:8" x14ac:dyDescent="0.3">
      <c r="A964" s="123"/>
      <c r="B964" s="122"/>
      <c r="H964" s="124"/>
    </row>
    <row r="965" spans="1:8" x14ac:dyDescent="0.3">
      <c r="A965" s="123"/>
      <c r="B965" s="122"/>
      <c r="H965" s="124"/>
    </row>
    <row r="966" spans="1:8" x14ac:dyDescent="0.3">
      <c r="A966" s="123"/>
      <c r="B966" s="122"/>
      <c r="H966" s="124"/>
    </row>
    <row r="967" spans="1:8" x14ac:dyDescent="0.3">
      <c r="A967" s="123"/>
      <c r="B967" s="122"/>
      <c r="H967" s="124"/>
    </row>
    <row r="968" spans="1:8" x14ac:dyDescent="0.3">
      <c r="A968" s="123"/>
      <c r="B968" s="122"/>
      <c r="H968" s="124"/>
    </row>
    <row r="969" spans="1:8" x14ac:dyDescent="0.3">
      <c r="A969" s="123"/>
      <c r="B969" s="122"/>
      <c r="H969" s="124"/>
    </row>
    <row r="970" spans="1:8" x14ac:dyDescent="0.3">
      <c r="A970" s="123"/>
      <c r="B970" s="122"/>
      <c r="H970" s="124"/>
    </row>
    <row r="971" spans="1:8" x14ac:dyDescent="0.3">
      <c r="A971" s="123"/>
      <c r="B971" s="122"/>
      <c r="H971" s="124"/>
    </row>
    <row r="972" spans="1:8" x14ac:dyDescent="0.3">
      <c r="A972" s="123"/>
      <c r="B972" s="122"/>
      <c r="H972" s="124"/>
    </row>
    <row r="973" spans="1:8" x14ac:dyDescent="0.3">
      <c r="A973" s="123"/>
      <c r="B973" s="122"/>
      <c r="H973" s="124"/>
    </row>
    <row r="974" spans="1:8" x14ac:dyDescent="0.3">
      <c r="A974" s="123"/>
      <c r="B974" s="122"/>
      <c r="H974" s="124"/>
    </row>
    <row r="975" spans="1:8" x14ac:dyDescent="0.3">
      <c r="A975" s="123"/>
      <c r="B975" s="122"/>
      <c r="H975" s="124"/>
    </row>
    <row r="976" spans="1:8" x14ac:dyDescent="0.3">
      <c r="A976" s="123"/>
      <c r="B976" s="122"/>
      <c r="H976" s="124"/>
    </row>
    <row r="977" spans="1:8" x14ac:dyDescent="0.3">
      <c r="A977" s="123"/>
      <c r="B977" s="122"/>
      <c r="H977" s="124"/>
    </row>
    <row r="978" spans="1:8" x14ac:dyDescent="0.3">
      <c r="A978" s="123"/>
      <c r="B978" s="122"/>
      <c r="H978" s="124"/>
    </row>
    <row r="979" spans="1:8" x14ac:dyDescent="0.3">
      <c r="A979" s="123"/>
      <c r="B979" s="122"/>
      <c r="H979" s="124"/>
    </row>
    <row r="980" spans="1:8" x14ac:dyDescent="0.3">
      <c r="A980" s="123"/>
      <c r="B980" s="122"/>
      <c r="H980" s="124"/>
    </row>
    <row r="981" spans="1:8" x14ac:dyDescent="0.3">
      <c r="A981" s="123"/>
      <c r="B981" s="122"/>
      <c r="H981" s="124"/>
    </row>
    <row r="982" spans="1:8" x14ac:dyDescent="0.3">
      <c r="A982" s="123"/>
      <c r="B982" s="122"/>
      <c r="H982" s="124"/>
    </row>
    <row r="983" spans="1:8" x14ac:dyDescent="0.3">
      <c r="A983" s="123"/>
      <c r="B983" s="122"/>
      <c r="H983" s="124"/>
    </row>
    <row r="984" spans="1:8" x14ac:dyDescent="0.3">
      <c r="A984" s="123"/>
      <c r="B984" s="122"/>
      <c r="H984" s="124"/>
    </row>
    <row r="985" spans="1:8" x14ac:dyDescent="0.3">
      <c r="A985" s="123"/>
      <c r="B985" s="122"/>
      <c r="H985" s="124"/>
    </row>
    <row r="986" spans="1:8" x14ac:dyDescent="0.3">
      <c r="A986" s="123"/>
      <c r="B986" s="122"/>
      <c r="H986" s="124"/>
    </row>
    <row r="987" spans="1:8" x14ac:dyDescent="0.3">
      <c r="A987" s="123"/>
      <c r="B987" s="122"/>
      <c r="H987" s="124"/>
    </row>
    <row r="988" spans="1:8" x14ac:dyDescent="0.3">
      <c r="A988" s="123"/>
      <c r="B988" s="122"/>
      <c r="H988" s="124"/>
    </row>
    <row r="989" spans="1:8" x14ac:dyDescent="0.3">
      <c r="A989" s="123"/>
      <c r="B989" s="122"/>
      <c r="H989" s="124"/>
    </row>
    <row r="990" spans="1:8" x14ac:dyDescent="0.3">
      <c r="A990" s="123"/>
      <c r="B990" s="122"/>
      <c r="H990" s="124"/>
    </row>
    <row r="991" spans="1:8" x14ac:dyDescent="0.3">
      <c r="A991" s="123"/>
      <c r="B991" s="122"/>
      <c r="H991" s="124"/>
    </row>
    <row r="992" spans="1:8" x14ac:dyDescent="0.3">
      <c r="A992" s="123"/>
      <c r="B992" s="122"/>
      <c r="H992" s="124"/>
    </row>
    <row r="993" spans="1:8" x14ac:dyDescent="0.3">
      <c r="A993" s="123"/>
      <c r="B993" s="122"/>
      <c r="H993" s="124"/>
    </row>
    <row r="994" spans="1:8" x14ac:dyDescent="0.3">
      <c r="A994" s="123"/>
      <c r="B994" s="122"/>
      <c r="H994" s="124"/>
    </row>
    <row r="995" spans="1:8" x14ac:dyDescent="0.3">
      <c r="A995" s="123"/>
      <c r="B995" s="122"/>
      <c r="H995" s="124"/>
    </row>
    <row r="996" spans="1:8" x14ac:dyDescent="0.3">
      <c r="A996" s="123"/>
      <c r="B996" s="122"/>
      <c r="H996" s="124"/>
    </row>
    <row r="997" spans="1:8" x14ac:dyDescent="0.3">
      <c r="A997" s="123"/>
      <c r="B997" s="122"/>
      <c r="H997" s="124"/>
    </row>
    <row r="998" spans="1:8" x14ac:dyDescent="0.3">
      <c r="A998" s="123"/>
      <c r="B998" s="122"/>
      <c r="H998" s="124"/>
    </row>
    <row r="999" spans="1:8" x14ac:dyDescent="0.3">
      <c r="A999" s="123"/>
      <c r="B999" s="122"/>
      <c r="H999" s="124"/>
    </row>
    <row r="1000" spans="1:8" x14ac:dyDescent="0.3">
      <c r="A1000" s="123"/>
      <c r="B1000" s="122"/>
      <c r="H1000" s="124"/>
    </row>
    <row r="1001" spans="1:8" x14ac:dyDescent="0.3">
      <c r="A1001" s="123"/>
      <c r="B1001" s="122"/>
      <c r="H1001" s="124"/>
    </row>
    <row r="1002" spans="1:8" x14ac:dyDescent="0.3">
      <c r="A1002" s="123"/>
      <c r="B1002" s="122"/>
      <c r="H1002" s="124"/>
    </row>
    <row r="1003" spans="1:8" x14ac:dyDescent="0.3">
      <c r="A1003" s="123"/>
      <c r="B1003" s="122"/>
      <c r="H1003" s="124"/>
    </row>
    <row r="1004" spans="1:8" x14ac:dyDescent="0.3">
      <c r="A1004" s="123"/>
      <c r="B1004" s="122"/>
      <c r="H1004" s="124"/>
    </row>
    <row r="1005" spans="1:8" x14ac:dyDescent="0.3">
      <c r="A1005" s="123"/>
      <c r="B1005" s="122"/>
      <c r="H1005" s="124"/>
    </row>
    <row r="1006" spans="1:8" x14ac:dyDescent="0.3">
      <c r="A1006" s="123"/>
      <c r="B1006" s="122"/>
      <c r="H1006" s="124"/>
    </row>
    <row r="1007" spans="1:8" x14ac:dyDescent="0.3">
      <c r="A1007" s="123"/>
      <c r="B1007" s="122"/>
      <c r="H1007" s="124"/>
    </row>
    <row r="1008" spans="1:8" x14ac:dyDescent="0.3">
      <c r="A1008" s="123"/>
      <c r="B1008" s="122"/>
      <c r="H1008" s="124"/>
    </row>
    <row r="1009" spans="1:8" x14ac:dyDescent="0.3">
      <c r="A1009" s="123"/>
      <c r="B1009" s="122"/>
      <c r="H1009" s="124"/>
    </row>
    <row r="1010" spans="1:8" x14ac:dyDescent="0.3">
      <c r="A1010" s="123"/>
      <c r="B1010" s="122"/>
      <c r="H1010" s="124"/>
    </row>
    <row r="1011" spans="1:8" x14ac:dyDescent="0.3">
      <c r="A1011" s="123"/>
      <c r="B1011" s="122"/>
      <c r="H1011" s="124"/>
    </row>
    <row r="1012" spans="1:8" x14ac:dyDescent="0.3">
      <c r="A1012" s="123"/>
      <c r="B1012" s="122"/>
      <c r="H1012" s="124"/>
    </row>
    <row r="1013" spans="1:8" x14ac:dyDescent="0.3">
      <c r="A1013" s="123"/>
      <c r="B1013" s="122"/>
      <c r="H1013" s="124"/>
    </row>
    <row r="1014" spans="1:8" x14ac:dyDescent="0.3">
      <c r="A1014" s="123"/>
      <c r="B1014" s="122"/>
      <c r="H1014" s="124"/>
    </row>
    <row r="1015" spans="1:8" x14ac:dyDescent="0.3">
      <c r="A1015" s="123"/>
      <c r="B1015" s="122"/>
      <c r="H1015" s="124"/>
    </row>
    <row r="1016" spans="1:8" x14ac:dyDescent="0.3">
      <c r="A1016" s="123"/>
      <c r="B1016" s="122"/>
      <c r="H1016" s="124"/>
    </row>
    <row r="1017" spans="1:8" x14ac:dyDescent="0.3">
      <c r="A1017" s="123"/>
      <c r="B1017" s="122"/>
      <c r="H1017" s="124"/>
    </row>
    <row r="1018" spans="1:8" x14ac:dyDescent="0.3">
      <c r="A1018" s="123"/>
      <c r="B1018" s="122"/>
      <c r="H1018" s="124"/>
    </row>
    <row r="1019" spans="1:8" x14ac:dyDescent="0.3">
      <c r="A1019" s="123"/>
      <c r="B1019" s="122"/>
      <c r="H1019" s="124"/>
    </row>
    <row r="1020" spans="1:8" x14ac:dyDescent="0.3">
      <c r="A1020" s="123"/>
      <c r="B1020" s="122"/>
      <c r="H1020" s="124"/>
    </row>
    <row r="1021" spans="1:8" x14ac:dyDescent="0.3">
      <c r="A1021" s="123"/>
      <c r="B1021" s="122"/>
      <c r="H1021" s="124"/>
    </row>
    <row r="1022" spans="1:8" x14ac:dyDescent="0.3">
      <c r="A1022" s="123"/>
      <c r="B1022" s="122"/>
      <c r="H1022" s="124"/>
    </row>
    <row r="1023" spans="1:8" x14ac:dyDescent="0.3">
      <c r="A1023" s="123"/>
      <c r="B1023" s="122"/>
      <c r="H1023" s="124"/>
    </row>
    <row r="1024" spans="1:8" x14ac:dyDescent="0.3">
      <c r="A1024" s="123"/>
      <c r="B1024" s="122"/>
      <c r="H1024" s="124"/>
    </row>
    <row r="1025" spans="1:8" x14ac:dyDescent="0.3">
      <c r="A1025" s="123"/>
      <c r="B1025" s="122"/>
      <c r="H1025" s="124"/>
    </row>
    <row r="1026" spans="1:8" x14ac:dyDescent="0.3">
      <c r="A1026" s="123"/>
      <c r="B1026" s="122"/>
      <c r="H1026" s="124"/>
    </row>
    <row r="1027" spans="1:8" x14ac:dyDescent="0.3">
      <c r="A1027" s="123"/>
      <c r="B1027" s="122"/>
      <c r="H1027" s="124"/>
    </row>
    <row r="1028" spans="1:8" x14ac:dyDescent="0.3">
      <c r="A1028" s="123"/>
      <c r="B1028" s="122"/>
      <c r="H1028" s="124"/>
    </row>
    <row r="1029" spans="1:8" x14ac:dyDescent="0.3">
      <c r="A1029" s="123"/>
      <c r="B1029" s="122"/>
      <c r="H1029" s="124"/>
    </row>
    <row r="1030" spans="1:8" x14ac:dyDescent="0.3">
      <c r="A1030" s="123"/>
      <c r="B1030" s="122"/>
      <c r="H1030" s="124"/>
    </row>
    <row r="1031" spans="1:8" x14ac:dyDescent="0.3">
      <c r="A1031" s="123"/>
      <c r="B1031" s="122"/>
      <c r="H1031" s="124"/>
    </row>
    <row r="1032" spans="1:8" x14ac:dyDescent="0.3">
      <c r="A1032" s="123"/>
      <c r="B1032" s="122"/>
      <c r="H1032" s="124"/>
    </row>
    <row r="1033" spans="1:8" x14ac:dyDescent="0.3">
      <c r="A1033" s="123"/>
      <c r="B1033" s="122"/>
      <c r="H1033" s="124"/>
    </row>
    <row r="1034" spans="1:8" x14ac:dyDescent="0.3">
      <c r="A1034" s="123"/>
      <c r="B1034" s="122"/>
      <c r="H1034" s="124"/>
    </row>
    <row r="1035" spans="1:8" x14ac:dyDescent="0.3">
      <c r="A1035" s="123"/>
      <c r="B1035" s="122"/>
      <c r="H1035" s="124"/>
    </row>
    <row r="1036" spans="1:8" x14ac:dyDescent="0.3">
      <c r="A1036" s="123"/>
      <c r="B1036" s="122"/>
      <c r="H1036" s="124"/>
    </row>
    <row r="1037" spans="1:8" x14ac:dyDescent="0.3">
      <c r="A1037" s="123"/>
      <c r="B1037" s="122"/>
      <c r="H1037" s="124"/>
    </row>
    <row r="1038" spans="1:8" x14ac:dyDescent="0.3">
      <c r="A1038" s="123"/>
      <c r="B1038" s="122"/>
      <c r="H1038" s="124"/>
    </row>
    <row r="1039" spans="1:8" x14ac:dyDescent="0.3">
      <c r="A1039" s="123"/>
      <c r="B1039" s="122"/>
      <c r="H1039" s="124"/>
    </row>
    <row r="1040" spans="1:8" x14ac:dyDescent="0.3">
      <c r="A1040" s="123"/>
      <c r="B1040" s="122"/>
      <c r="H1040" s="124"/>
    </row>
    <row r="1041" spans="1:8" x14ac:dyDescent="0.3">
      <c r="A1041" s="123"/>
      <c r="B1041" s="122"/>
      <c r="H1041" s="124"/>
    </row>
    <row r="1042" spans="1:8" x14ac:dyDescent="0.3">
      <c r="A1042" s="123"/>
      <c r="B1042" s="122"/>
      <c r="H1042" s="124"/>
    </row>
    <row r="1043" spans="1:8" x14ac:dyDescent="0.3">
      <c r="A1043" s="123"/>
      <c r="B1043" s="122"/>
      <c r="H1043" s="124"/>
    </row>
    <row r="1044" spans="1:8" x14ac:dyDescent="0.3">
      <c r="A1044" s="123"/>
      <c r="B1044" s="122"/>
      <c r="H1044" s="124"/>
    </row>
    <row r="1045" spans="1:8" x14ac:dyDescent="0.3">
      <c r="A1045" s="123"/>
      <c r="B1045" s="122"/>
      <c r="H1045" s="124"/>
    </row>
    <row r="1046" spans="1:8" x14ac:dyDescent="0.3">
      <c r="A1046" s="123"/>
      <c r="B1046" s="122"/>
      <c r="H1046" s="124"/>
    </row>
    <row r="1047" spans="1:8" x14ac:dyDescent="0.3">
      <c r="A1047" s="123"/>
      <c r="B1047" s="122"/>
      <c r="H1047" s="124"/>
    </row>
    <row r="1048" spans="1:8" x14ac:dyDescent="0.3">
      <c r="A1048" s="123"/>
      <c r="B1048" s="122"/>
      <c r="H1048" s="124"/>
    </row>
    <row r="1049" spans="1:8" x14ac:dyDescent="0.3">
      <c r="A1049" s="123"/>
      <c r="B1049" s="122"/>
      <c r="H1049" s="124"/>
    </row>
    <row r="1050" spans="1:8" x14ac:dyDescent="0.3">
      <c r="A1050" s="123"/>
      <c r="B1050" s="122"/>
      <c r="H1050" s="124"/>
    </row>
    <row r="1051" spans="1:8" x14ac:dyDescent="0.3">
      <c r="A1051" s="123"/>
      <c r="B1051" s="122"/>
      <c r="H1051" s="124"/>
    </row>
    <row r="1052" spans="1:8" x14ac:dyDescent="0.3">
      <c r="A1052" s="123"/>
      <c r="B1052" s="122"/>
      <c r="H1052" s="124"/>
    </row>
    <row r="1053" spans="1:8" x14ac:dyDescent="0.3">
      <c r="A1053" s="123"/>
      <c r="B1053" s="122"/>
      <c r="H1053" s="124"/>
    </row>
    <row r="1054" spans="1:8" x14ac:dyDescent="0.3">
      <c r="A1054" s="123"/>
      <c r="B1054" s="122"/>
      <c r="H1054" s="124"/>
    </row>
    <row r="1055" spans="1:8" x14ac:dyDescent="0.3">
      <c r="A1055" s="123"/>
      <c r="B1055" s="122"/>
      <c r="H1055" s="124"/>
    </row>
    <row r="1056" spans="1:8" x14ac:dyDescent="0.3">
      <c r="A1056" s="123"/>
      <c r="B1056" s="122"/>
      <c r="H1056" s="124"/>
    </row>
    <row r="1057" spans="1:8" x14ac:dyDescent="0.3">
      <c r="A1057" s="123"/>
      <c r="B1057" s="122"/>
      <c r="H1057" s="124"/>
    </row>
    <row r="1058" spans="1:8" x14ac:dyDescent="0.3">
      <c r="A1058" s="123"/>
      <c r="B1058" s="122"/>
      <c r="H1058" s="124"/>
    </row>
    <row r="1059" spans="1:8" x14ac:dyDescent="0.3">
      <c r="A1059" s="123"/>
      <c r="B1059" s="122"/>
      <c r="H1059" s="124"/>
    </row>
    <row r="1060" spans="1:8" x14ac:dyDescent="0.3">
      <c r="A1060" s="123"/>
      <c r="B1060" s="122"/>
      <c r="H1060" s="124"/>
    </row>
    <row r="1061" spans="1:8" x14ac:dyDescent="0.3">
      <c r="A1061" s="123"/>
      <c r="B1061" s="122"/>
      <c r="H1061" s="124"/>
    </row>
    <row r="1062" spans="1:8" x14ac:dyDescent="0.3">
      <c r="A1062" s="123"/>
      <c r="B1062" s="122"/>
      <c r="H1062" s="124"/>
    </row>
    <row r="1063" spans="1:8" x14ac:dyDescent="0.3">
      <c r="A1063" s="123"/>
      <c r="B1063" s="122"/>
      <c r="H1063" s="124"/>
    </row>
    <row r="1064" spans="1:8" x14ac:dyDescent="0.3">
      <c r="A1064" s="123"/>
      <c r="B1064" s="122"/>
      <c r="H1064" s="124"/>
    </row>
    <row r="1065" spans="1:8" x14ac:dyDescent="0.3">
      <c r="A1065" s="123"/>
      <c r="B1065" s="122"/>
      <c r="H1065" s="124"/>
    </row>
    <row r="1066" spans="1:8" x14ac:dyDescent="0.3">
      <c r="A1066" s="123"/>
      <c r="B1066" s="122"/>
      <c r="H1066" s="124"/>
    </row>
    <row r="1067" spans="1:8" x14ac:dyDescent="0.3">
      <c r="A1067" s="123"/>
      <c r="B1067" s="122"/>
      <c r="H1067" s="124"/>
    </row>
    <row r="1068" spans="1:8" x14ac:dyDescent="0.3">
      <c r="A1068" s="123"/>
      <c r="B1068" s="122"/>
      <c r="H1068" s="124"/>
    </row>
    <row r="1069" spans="1:8" x14ac:dyDescent="0.3">
      <c r="A1069" s="123"/>
      <c r="B1069" s="122"/>
      <c r="H1069" s="124"/>
    </row>
    <row r="1070" spans="1:8" x14ac:dyDescent="0.3">
      <c r="A1070" s="123"/>
      <c r="B1070" s="122"/>
      <c r="H1070" s="124"/>
    </row>
    <row r="1071" spans="1:8" x14ac:dyDescent="0.3">
      <c r="A1071" s="123"/>
      <c r="B1071" s="122"/>
      <c r="H1071" s="124"/>
    </row>
    <row r="1072" spans="1:8" x14ac:dyDescent="0.3">
      <c r="A1072" s="123"/>
      <c r="B1072" s="122"/>
      <c r="H1072" s="124"/>
    </row>
    <row r="1073" spans="1:8" x14ac:dyDescent="0.3">
      <c r="A1073" s="123"/>
      <c r="B1073" s="122"/>
      <c r="H1073" s="124"/>
    </row>
    <row r="1074" spans="1:8" x14ac:dyDescent="0.3">
      <c r="A1074" s="123"/>
      <c r="B1074" s="122"/>
      <c r="H1074" s="124"/>
    </row>
    <row r="1075" spans="1:8" x14ac:dyDescent="0.3">
      <c r="A1075" s="123"/>
      <c r="B1075" s="122"/>
      <c r="H1075" s="124"/>
    </row>
    <row r="1076" spans="1:8" x14ac:dyDescent="0.3">
      <c r="A1076" s="123"/>
      <c r="B1076" s="122"/>
      <c r="H1076" s="124"/>
    </row>
    <row r="1077" spans="1:8" x14ac:dyDescent="0.3">
      <c r="A1077" s="123"/>
      <c r="B1077" s="122"/>
      <c r="H1077" s="124"/>
    </row>
    <row r="1078" spans="1:8" x14ac:dyDescent="0.3">
      <c r="A1078" s="123"/>
      <c r="B1078" s="122"/>
      <c r="H1078" s="124"/>
    </row>
    <row r="1079" spans="1:8" x14ac:dyDescent="0.3">
      <c r="A1079" s="123"/>
      <c r="B1079" s="122"/>
      <c r="H1079" s="124"/>
    </row>
    <row r="1080" spans="1:8" x14ac:dyDescent="0.3">
      <c r="A1080" s="123"/>
      <c r="B1080" s="122"/>
      <c r="H1080" s="124"/>
    </row>
    <row r="1081" spans="1:8" x14ac:dyDescent="0.3">
      <c r="A1081" s="123"/>
      <c r="B1081" s="122"/>
      <c r="H1081" s="124"/>
    </row>
    <row r="1082" spans="1:8" x14ac:dyDescent="0.3">
      <c r="A1082" s="123"/>
      <c r="B1082" s="122"/>
      <c r="H1082" s="124"/>
    </row>
    <row r="1083" spans="1:8" x14ac:dyDescent="0.3">
      <c r="A1083" s="123"/>
      <c r="B1083" s="122"/>
      <c r="H1083" s="124"/>
    </row>
    <row r="1084" spans="1:8" x14ac:dyDescent="0.3">
      <c r="A1084" s="123"/>
      <c r="B1084" s="122"/>
      <c r="H1084" s="124"/>
    </row>
    <row r="1085" spans="1:8" x14ac:dyDescent="0.3">
      <c r="A1085" s="123"/>
      <c r="B1085" s="122"/>
      <c r="H1085" s="124"/>
    </row>
    <row r="1086" spans="1:8" x14ac:dyDescent="0.3">
      <c r="A1086" s="123"/>
      <c r="B1086" s="122"/>
      <c r="H1086" s="124"/>
    </row>
    <row r="1087" spans="1:8" x14ac:dyDescent="0.3">
      <c r="A1087" s="123"/>
      <c r="B1087" s="122"/>
      <c r="H1087" s="124"/>
    </row>
    <row r="1088" spans="1:8" x14ac:dyDescent="0.3">
      <c r="A1088" s="123"/>
      <c r="B1088" s="122"/>
      <c r="H1088" s="124"/>
    </row>
    <row r="1089" spans="1:8" x14ac:dyDescent="0.3">
      <c r="A1089" s="123"/>
      <c r="B1089" s="122"/>
      <c r="H1089" s="124"/>
    </row>
    <row r="1090" spans="1:8" x14ac:dyDescent="0.3">
      <c r="A1090" s="123"/>
      <c r="B1090" s="122"/>
      <c r="H1090" s="124"/>
    </row>
    <row r="1091" spans="1:8" x14ac:dyDescent="0.3">
      <c r="A1091" s="123"/>
      <c r="B1091" s="122"/>
      <c r="H1091" s="124"/>
    </row>
    <row r="1092" spans="1:8" x14ac:dyDescent="0.3">
      <c r="A1092" s="123"/>
      <c r="B1092" s="122"/>
      <c r="H1092" s="124"/>
    </row>
    <row r="1093" spans="1:8" x14ac:dyDescent="0.3">
      <c r="A1093" s="123"/>
      <c r="B1093" s="122"/>
      <c r="H1093" s="124"/>
    </row>
    <row r="1094" spans="1:8" x14ac:dyDescent="0.3">
      <c r="A1094" s="123"/>
      <c r="B1094" s="122"/>
      <c r="H1094" s="124"/>
    </row>
    <row r="1095" spans="1:8" x14ac:dyDescent="0.3">
      <c r="A1095" s="123"/>
      <c r="B1095" s="122"/>
      <c r="H1095" s="124"/>
    </row>
    <row r="1096" spans="1:8" x14ac:dyDescent="0.3">
      <c r="A1096" s="123"/>
      <c r="B1096" s="122"/>
      <c r="H1096" s="124"/>
    </row>
    <row r="1097" spans="1:8" x14ac:dyDescent="0.3">
      <c r="A1097" s="123"/>
      <c r="B1097" s="122"/>
      <c r="H1097" s="124"/>
    </row>
    <row r="1098" spans="1:8" x14ac:dyDescent="0.3">
      <c r="A1098" s="123"/>
      <c r="B1098" s="122"/>
      <c r="H1098" s="124"/>
    </row>
    <row r="1099" spans="1:8" x14ac:dyDescent="0.3">
      <c r="A1099" s="123"/>
      <c r="B1099" s="122"/>
      <c r="H1099" s="124"/>
    </row>
    <row r="1100" spans="1:8" x14ac:dyDescent="0.3">
      <c r="A1100" s="123"/>
      <c r="B1100" s="122"/>
      <c r="H1100" s="124"/>
    </row>
    <row r="1101" spans="1:8" x14ac:dyDescent="0.3">
      <c r="A1101" s="123"/>
      <c r="B1101" s="122"/>
      <c r="H1101" s="124"/>
    </row>
    <row r="1102" spans="1:8" x14ac:dyDescent="0.3">
      <c r="A1102" s="123"/>
      <c r="B1102" s="122"/>
      <c r="H1102" s="124"/>
    </row>
    <row r="1103" spans="1:8" x14ac:dyDescent="0.3">
      <c r="A1103" s="123"/>
      <c r="B1103" s="122"/>
      <c r="H1103" s="124"/>
    </row>
    <row r="1104" spans="1:8" x14ac:dyDescent="0.3">
      <c r="A1104" s="123"/>
      <c r="B1104" s="122"/>
      <c r="H1104" s="124"/>
    </row>
    <row r="1105" spans="1:8" x14ac:dyDescent="0.3">
      <c r="A1105" s="123"/>
      <c r="B1105" s="122"/>
      <c r="H1105" s="124"/>
    </row>
    <row r="1106" spans="1:8" x14ac:dyDescent="0.3">
      <c r="A1106" s="123"/>
      <c r="B1106" s="122"/>
      <c r="H1106" s="124"/>
    </row>
    <row r="1107" spans="1:8" x14ac:dyDescent="0.3">
      <c r="A1107" s="123"/>
      <c r="B1107" s="122"/>
      <c r="H1107" s="124"/>
    </row>
    <row r="1108" spans="1:8" x14ac:dyDescent="0.3">
      <c r="A1108" s="123"/>
      <c r="B1108" s="122"/>
      <c r="H1108" s="124"/>
    </row>
    <row r="1109" spans="1:8" x14ac:dyDescent="0.3">
      <c r="A1109" s="123"/>
      <c r="B1109" s="122"/>
      <c r="H1109" s="124"/>
    </row>
    <row r="1110" spans="1:8" x14ac:dyDescent="0.3">
      <c r="A1110" s="123"/>
      <c r="B1110" s="122"/>
      <c r="H1110" s="124"/>
    </row>
    <row r="1111" spans="1:8" x14ac:dyDescent="0.3">
      <c r="A1111" s="123"/>
      <c r="B1111" s="122"/>
      <c r="H1111" s="124"/>
    </row>
    <row r="1112" spans="1:8" x14ac:dyDescent="0.3">
      <c r="A1112" s="123"/>
      <c r="B1112" s="122"/>
      <c r="H1112" s="124"/>
    </row>
    <row r="1113" spans="1:8" x14ac:dyDescent="0.3">
      <c r="A1113" s="123"/>
      <c r="B1113" s="122"/>
      <c r="H1113" s="124"/>
    </row>
    <row r="1114" spans="1:8" x14ac:dyDescent="0.3">
      <c r="A1114" s="123"/>
      <c r="B1114" s="122"/>
      <c r="H1114" s="124"/>
    </row>
    <row r="1115" spans="1:8" x14ac:dyDescent="0.3">
      <c r="A1115" s="123"/>
      <c r="B1115" s="122"/>
      <c r="H1115" s="124"/>
    </row>
    <row r="1116" spans="1:8" x14ac:dyDescent="0.3">
      <c r="A1116" s="123"/>
      <c r="B1116" s="122"/>
      <c r="H1116" s="124"/>
    </row>
    <row r="1117" spans="1:8" x14ac:dyDescent="0.3">
      <c r="A1117" s="123"/>
      <c r="B1117" s="122"/>
      <c r="H1117" s="124"/>
    </row>
    <row r="1118" spans="1:8" x14ac:dyDescent="0.3">
      <c r="A1118" s="123"/>
      <c r="B1118" s="122"/>
      <c r="H1118" s="124"/>
    </row>
    <row r="1119" spans="1:8" x14ac:dyDescent="0.3">
      <c r="A1119" s="123"/>
      <c r="B1119" s="122"/>
      <c r="H1119" s="124"/>
    </row>
    <row r="1120" spans="1:8" x14ac:dyDescent="0.3">
      <c r="A1120" s="123"/>
      <c r="B1120" s="122"/>
      <c r="H1120" s="124"/>
    </row>
    <row r="1121" spans="1:8" x14ac:dyDescent="0.3">
      <c r="A1121" s="123"/>
      <c r="B1121" s="122"/>
      <c r="H1121" s="124"/>
    </row>
    <row r="1122" spans="1:8" x14ac:dyDescent="0.3">
      <c r="A1122" s="123"/>
      <c r="B1122" s="122"/>
      <c r="H1122" s="124"/>
    </row>
    <row r="1123" spans="1:8" x14ac:dyDescent="0.3">
      <c r="A1123" s="123"/>
      <c r="B1123" s="122"/>
      <c r="H1123" s="124"/>
    </row>
    <row r="1124" spans="1:8" x14ac:dyDescent="0.3">
      <c r="A1124" s="123"/>
      <c r="B1124" s="122"/>
      <c r="H1124" s="124"/>
    </row>
    <row r="1125" spans="1:8" x14ac:dyDescent="0.3">
      <c r="A1125" s="123"/>
      <c r="B1125" s="122"/>
      <c r="H1125" s="124"/>
    </row>
    <row r="1126" spans="1:8" x14ac:dyDescent="0.3">
      <c r="A1126" s="123"/>
      <c r="B1126" s="122"/>
      <c r="H1126" s="124"/>
    </row>
    <row r="1127" spans="1:8" x14ac:dyDescent="0.3">
      <c r="A1127" s="123"/>
      <c r="B1127" s="122"/>
      <c r="H1127" s="124"/>
    </row>
    <row r="1128" spans="1:8" x14ac:dyDescent="0.3">
      <c r="A1128" s="123"/>
      <c r="B1128" s="122"/>
      <c r="H1128" s="124"/>
    </row>
    <row r="1129" spans="1:8" x14ac:dyDescent="0.3">
      <c r="A1129" s="123"/>
      <c r="B1129" s="122"/>
      <c r="H1129" s="124"/>
    </row>
    <row r="1130" spans="1:8" x14ac:dyDescent="0.3">
      <c r="A1130" s="123"/>
      <c r="B1130" s="122"/>
      <c r="H1130" s="124"/>
    </row>
    <row r="1131" spans="1:8" x14ac:dyDescent="0.3">
      <c r="A1131" s="123"/>
      <c r="B1131" s="122"/>
      <c r="H1131" s="124"/>
    </row>
    <row r="1132" spans="1:8" x14ac:dyDescent="0.3">
      <c r="A1132" s="123"/>
      <c r="B1132" s="122"/>
      <c r="H1132" s="124"/>
    </row>
    <row r="1133" spans="1:8" x14ac:dyDescent="0.3">
      <c r="A1133" s="123"/>
      <c r="B1133" s="122"/>
      <c r="H1133" s="124"/>
    </row>
    <row r="1134" spans="1:8" x14ac:dyDescent="0.3">
      <c r="A1134" s="123"/>
      <c r="B1134" s="122"/>
      <c r="H1134" s="124"/>
    </row>
    <row r="1135" spans="1:8" x14ac:dyDescent="0.3">
      <c r="A1135" s="123"/>
      <c r="B1135" s="122"/>
      <c r="H1135" s="124"/>
    </row>
    <row r="1136" spans="1:8" x14ac:dyDescent="0.3">
      <c r="A1136" s="123"/>
      <c r="B1136" s="122"/>
      <c r="H1136" s="124"/>
    </row>
    <row r="1137" spans="1:8" x14ac:dyDescent="0.3">
      <c r="A1137" s="123"/>
      <c r="B1137" s="122"/>
      <c r="H1137" s="124"/>
    </row>
    <row r="1138" spans="1:8" x14ac:dyDescent="0.3">
      <c r="A1138" s="123"/>
      <c r="B1138" s="122"/>
      <c r="H1138" s="124"/>
    </row>
    <row r="1139" spans="1:8" x14ac:dyDescent="0.3">
      <c r="A1139" s="123"/>
      <c r="B1139" s="122"/>
      <c r="H1139" s="124"/>
    </row>
    <row r="1140" spans="1:8" x14ac:dyDescent="0.3">
      <c r="A1140" s="123"/>
      <c r="B1140" s="122"/>
      <c r="H1140" s="124"/>
    </row>
    <row r="1141" spans="1:8" x14ac:dyDescent="0.3">
      <c r="A1141" s="123"/>
      <c r="B1141" s="122"/>
      <c r="H1141" s="124"/>
    </row>
    <row r="1142" spans="1:8" x14ac:dyDescent="0.3">
      <c r="A1142" s="123"/>
      <c r="B1142" s="122"/>
      <c r="H1142" s="124"/>
    </row>
    <row r="1143" spans="1:8" x14ac:dyDescent="0.3">
      <c r="A1143" s="123"/>
      <c r="B1143" s="122"/>
      <c r="H1143" s="124"/>
    </row>
    <row r="1144" spans="1:8" x14ac:dyDescent="0.3">
      <c r="A1144" s="123"/>
      <c r="B1144" s="122"/>
      <c r="H1144" s="124"/>
    </row>
    <row r="1145" spans="1:8" x14ac:dyDescent="0.3">
      <c r="A1145" s="123"/>
      <c r="B1145" s="122"/>
      <c r="H1145" s="124"/>
    </row>
    <row r="1146" spans="1:8" x14ac:dyDescent="0.3">
      <c r="A1146" s="123"/>
      <c r="B1146" s="122"/>
      <c r="H1146" s="124"/>
    </row>
    <row r="1147" spans="1:8" x14ac:dyDescent="0.3">
      <c r="A1147" s="123"/>
      <c r="B1147" s="122"/>
      <c r="H1147" s="124"/>
    </row>
    <row r="1148" spans="1:8" x14ac:dyDescent="0.3">
      <c r="A1148" s="123"/>
      <c r="B1148" s="122"/>
      <c r="H1148" s="124"/>
    </row>
    <row r="1149" spans="1:8" x14ac:dyDescent="0.3">
      <c r="A1149" s="123"/>
      <c r="B1149" s="122"/>
      <c r="H1149" s="124"/>
    </row>
    <row r="1150" spans="1:8" x14ac:dyDescent="0.3">
      <c r="A1150" s="123"/>
      <c r="B1150" s="122"/>
      <c r="H1150" s="124"/>
    </row>
    <row r="1151" spans="1:8" x14ac:dyDescent="0.3">
      <c r="A1151" s="123"/>
      <c r="B1151" s="122"/>
      <c r="H1151" s="124"/>
    </row>
    <row r="1152" spans="1:8" x14ac:dyDescent="0.3">
      <c r="A1152" s="123"/>
      <c r="B1152" s="122"/>
      <c r="H1152" s="124"/>
    </row>
    <row r="1153" spans="1:8" x14ac:dyDescent="0.3">
      <c r="A1153" s="123"/>
      <c r="B1153" s="122"/>
      <c r="H1153" s="124"/>
    </row>
    <row r="1154" spans="1:8" x14ac:dyDescent="0.3">
      <c r="A1154" s="123"/>
      <c r="B1154" s="122"/>
      <c r="H1154" s="124"/>
    </row>
    <row r="1155" spans="1:8" x14ac:dyDescent="0.3">
      <c r="A1155" s="123"/>
      <c r="B1155" s="122"/>
      <c r="H1155" s="124"/>
    </row>
    <row r="1156" spans="1:8" x14ac:dyDescent="0.3">
      <c r="A1156" s="123"/>
      <c r="B1156" s="122"/>
      <c r="H1156" s="124"/>
    </row>
    <row r="1157" spans="1:8" x14ac:dyDescent="0.3">
      <c r="A1157" s="123"/>
      <c r="B1157" s="122"/>
      <c r="H1157" s="124"/>
    </row>
    <row r="1158" spans="1:8" x14ac:dyDescent="0.3">
      <c r="A1158" s="123"/>
      <c r="B1158" s="122"/>
      <c r="H1158" s="124"/>
    </row>
    <row r="1159" spans="1:8" x14ac:dyDescent="0.3">
      <c r="A1159" s="123"/>
      <c r="B1159" s="122"/>
      <c r="H1159" s="124"/>
    </row>
    <row r="1160" spans="1:8" x14ac:dyDescent="0.3">
      <c r="A1160" s="123"/>
      <c r="B1160" s="122"/>
      <c r="H1160" s="124"/>
    </row>
    <row r="1161" spans="1:8" x14ac:dyDescent="0.3">
      <c r="A1161" s="123"/>
      <c r="B1161" s="122"/>
      <c r="H1161" s="124"/>
    </row>
    <row r="1162" spans="1:8" x14ac:dyDescent="0.3">
      <c r="A1162" s="123"/>
      <c r="B1162" s="122"/>
      <c r="H1162" s="124"/>
    </row>
    <row r="1163" spans="1:8" x14ac:dyDescent="0.3">
      <c r="A1163" s="123"/>
      <c r="B1163" s="122"/>
      <c r="H1163" s="124"/>
    </row>
    <row r="1164" spans="1:8" x14ac:dyDescent="0.3">
      <c r="A1164" s="123"/>
      <c r="B1164" s="122"/>
      <c r="H1164" s="124"/>
    </row>
    <row r="1165" spans="1:8" x14ac:dyDescent="0.3">
      <c r="A1165" s="123"/>
      <c r="B1165" s="122"/>
      <c r="H1165" s="124"/>
    </row>
    <row r="1166" spans="1:8" x14ac:dyDescent="0.3">
      <c r="A1166" s="123"/>
      <c r="B1166" s="122"/>
      <c r="H1166" s="124"/>
    </row>
    <row r="1167" spans="1:8" x14ac:dyDescent="0.3">
      <c r="A1167" s="123"/>
      <c r="B1167" s="122"/>
      <c r="H1167" s="124"/>
    </row>
    <row r="1168" spans="1:8" x14ac:dyDescent="0.3">
      <c r="A1168" s="123"/>
      <c r="B1168" s="122"/>
      <c r="H1168" s="124"/>
    </row>
    <row r="1169" spans="1:8" x14ac:dyDescent="0.3">
      <c r="A1169" s="123"/>
      <c r="B1169" s="122"/>
      <c r="H1169" s="124"/>
    </row>
    <row r="1170" spans="1:8" x14ac:dyDescent="0.3">
      <c r="A1170" s="123"/>
      <c r="B1170" s="122"/>
      <c r="H1170" s="124"/>
    </row>
    <row r="1171" spans="1:8" x14ac:dyDescent="0.3">
      <c r="A1171" s="123"/>
      <c r="B1171" s="122"/>
      <c r="H1171" s="124"/>
    </row>
    <row r="1172" spans="1:8" x14ac:dyDescent="0.3">
      <c r="A1172" s="123"/>
      <c r="B1172" s="122"/>
      <c r="H1172" s="124"/>
    </row>
    <row r="1173" spans="1:8" x14ac:dyDescent="0.3">
      <c r="A1173" s="123"/>
      <c r="B1173" s="122"/>
      <c r="H1173" s="124"/>
    </row>
    <row r="1174" spans="1:8" x14ac:dyDescent="0.3">
      <c r="A1174" s="123"/>
      <c r="B1174" s="122"/>
      <c r="H1174" s="124"/>
    </row>
    <row r="1175" spans="1:8" x14ac:dyDescent="0.3">
      <c r="A1175" s="123"/>
      <c r="B1175" s="122"/>
      <c r="H1175" s="124"/>
    </row>
    <row r="1176" spans="1:8" x14ac:dyDescent="0.3">
      <c r="A1176" s="123"/>
      <c r="B1176" s="122"/>
      <c r="H1176" s="124"/>
    </row>
    <row r="1177" spans="1:8" x14ac:dyDescent="0.3">
      <c r="A1177" s="123"/>
      <c r="B1177" s="122"/>
      <c r="H1177" s="124"/>
    </row>
    <row r="1178" spans="1:8" x14ac:dyDescent="0.3">
      <c r="A1178" s="123"/>
      <c r="B1178" s="122"/>
      <c r="H1178" s="124"/>
    </row>
    <row r="1179" spans="1:8" x14ac:dyDescent="0.3">
      <c r="A1179" s="123"/>
      <c r="B1179" s="122"/>
      <c r="H1179" s="124"/>
    </row>
    <row r="1180" spans="1:8" x14ac:dyDescent="0.3">
      <c r="A1180" s="123"/>
      <c r="B1180" s="122"/>
      <c r="H1180" s="124"/>
    </row>
    <row r="1181" spans="1:8" x14ac:dyDescent="0.3">
      <c r="A1181" s="123"/>
      <c r="B1181" s="122"/>
      <c r="H1181" s="124"/>
    </row>
    <row r="1182" spans="1:8" x14ac:dyDescent="0.3">
      <c r="A1182" s="123"/>
      <c r="B1182" s="122"/>
      <c r="H1182" s="124"/>
    </row>
    <row r="1183" spans="1:8" x14ac:dyDescent="0.3">
      <c r="A1183" s="123"/>
      <c r="B1183" s="122"/>
      <c r="H1183" s="124"/>
    </row>
    <row r="1184" spans="1:8" x14ac:dyDescent="0.3">
      <c r="A1184" s="123"/>
      <c r="B1184" s="122"/>
      <c r="H1184" s="124"/>
    </row>
    <row r="1185" spans="1:8" x14ac:dyDescent="0.3">
      <c r="A1185" s="123"/>
      <c r="B1185" s="122"/>
      <c r="H1185" s="124"/>
    </row>
    <row r="1186" spans="1:8" x14ac:dyDescent="0.3">
      <c r="A1186" s="123"/>
      <c r="B1186" s="122"/>
      <c r="H1186" s="124"/>
    </row>
    <row r="1187" spans="1:8" x14ac:dyDescent="0.3">
      <c r="A1187" s="123"/>
      <c r="B1187" s="122"/>
      <c r="H1187" s="124"/>
    </row>
    <row r="1188" spans="1:8" x14ac:dyDescent="0.3">
      <c r="A1188" s="123"/>
      <c r="B1188" s="122"/>
      <c r="H1188" s="124"/>
    </row>
    <row r="1189" spans="1:8" x14ac:dyDescent="0.3">
      <c r="A1189" s="123"/>
      <c r="B1189" s="122"/>
      <c r="H1189" s="124"/>
    </row>
    <row r="1190" spans="1:8" x14ac:dyDescent="0.3">
      <c r="A1190" s="123"/>
      <c r="B1190" s="122"/>
      <c r="H1190" s="124"/>
    </row>
    <row r="1191" spans="1:8" x14ac:dyDescent="0.3">
      <c r="A1191" s="123"/>
      <c r="B1191" s="122"/>
      <c r="H1191" s="124"/>
    </row>
    <row r="1192" spans="1:8" x14ac:dyDescent="0.3">
      <c r="A1192" s="123"/>
      <c r="B1192" s="122"/>
      <c r="H1192" s="124"/>
    </row>
    <row r="1193" spans="1:8" x14ac:dyDescent="0.3">
      <c r="A1193" s="123"/>
      <c r="B1193" s="122"/>
      <c r="H1193" s="124"/>
    </row>
    <row r="1194" spans="1:8" x14ac:dyDescent="0.3">
      <c r="A1194" s="123"/>
      <c r="B1194" s="122"/>
      <c r="H1194" s="124"/>
    </row>
    <row r="1195" spans="1:8" x14ac:dyDescent="0.3">
      <c r="A1195" s="123"/>
      <c r="B1195" s="122"/>
      <c r="H1195" s="124"/>
    </row>
    <row r="1196" spans="1:8" x14ac:dyDescent="0.3">
      <c r="A1196" s="123"/>
      <c r="B1196" s="122"/>
      <c r="H1196" s="124"/>
    </row>
    <row r="1197" spans="1:8" x14ac:dyDescent="0.3">
      <c r="A1197" s="123"/>
      <c r="B1197" s="122"/>
      <c r="H1197" s="124"/>
    </row>
    <row r="1198" spans="1:8" x14ac:dyDescent="0.3">
      <c r="A1198" s="123"/>
      <c r="B1198" s="122"/>
      <c r="H1198" s="124"/>
    </row>
    <row r="1199" spans="1:8" x14ac:dyDescent="0.3">
      <c r="A1199" s="123"/>
      <c r="B1199" s="122"/>
      <c r="H1199" s="124"/>
    </row>
    <row r="1200" spans="1:8" x14ac:dyDescent="0.3">
      <c r="A1200" s="123"/>
      <c r="B1200" s="122"/>
      <c r="H1200" s="124"/>
    </row>
    <row r="1201" spans="1:8" x14ac:dyDescent="0.3">
      <c r="A1201" s="123"/>
      <c r="B1201" s="122"/>
      <c r="H1201" s="124"/>
    </row>
    <row r="1202" spans="1:8" x14ac:dyDescent="0.3">
      <c r="A1202" s="123"/>
      <c r="B1202" s="122"/>
      <c r="H1202" s="124"/>
    </row>
    <row r="1203" spans="1:8" x14ac:dyDescent="0.3">
      <c r="A1203" s="123"/>
      <c r="B1203" s="122"/>
      <c r="H1203" s="124"/>
    </row>
    <row r="1204" spans="1:8" x14ac:dyDescent="0.3">
      <c r="A1204" s="123"/>
      <c r="B1204" s="122"/>
      <c r="H1204" s="124"/>
    </row>
    <row r="1205" spans="1:8" x14ac:dyDescent="0.3">
      <c r="A1205" s="123"/>
      <c r="B1205" s="122"/>
      <c r="H1205" s="124"/>
    </row>
    <row r="1206" spans="1:8" x14ac:dyDescent="0.3">
      <c r="A1206" s="123"/>
      <c r="B1206" s="122"/>
      <c r="H1206" s="124"/>
    </row>
    <row r="1207" spans="1:8" x14ac:dyDescent="0.3">
      <c r="A1207" s="123"/>
      <c r="B1207" s="122"/>
      <c r="H1207" s="124"/>
    </row>
    <row r="1208" spans="1:8" x14ac:dyDescent="0.3">
      <c r="A1208" s="123"/>
      <c r="B1208" s="122"/>
      <c r="H1208" s="124"/>
    </row>
    <row r="1209" spans="1:8" x14ac:dyDescent="0.3">
      <c r="A1209" s="123"/>
      <c r="B1209" s="122"/>
      <c r="H1209" s="124"/>
    </row>
    <row r="1210" spans="1:8" x14ac:dyDescent="0.3">
      <c r="A1210" s="123"/>
      <c r="B1210" s="122"/>
      <c r="H1210" s="124"/>
    </row>
    <row r="1211" spans="1:8" x14ac:dyDescent="0.3">
      <c r="A1211" s="123"/>
      <c r="B1211" s="122"/>
      <c r="H1211" s="124"/>
    </row>
    <row r="1212" spans="1:8" x14ac:dyDescent="0.3">
      <c r="A1212" s="123"/>
      <c r="B1212" s="122"/>
      <c r="H1212" s="124"/>
    </row>
    <row r="1213" spans="1:8" x14ac:dyDescent="0.3">
      <c r="A1213" s="123"/>
      <c r="B1213" s="122"/>
      <c r="H1213" s="124"/>
    </row>
    <row r="1214" spans="1:8" x14ac:dyDescent="0.3">
      <c r="A1214" s="123"/>
      <c r="B1214" s="122"/>
      <c r="H1214" s="124"/>
    </row>
    <row r="1215" spans="1:8" x14ac:dyDescent="0.3">
      <c r="A1215" s="123"/>
      <c r="B1215" s="122"/>
      <c r="H1215" s="124"/>
    </row>
    <row r="1216" spans="1:8" x14ac:dyDescent="0.3">
      <c r="A1216" s="123"/>
      <c r="B1216" s="122"/>
      <c r="H1216" s="124"/>
    </row>
    <row r="1217" spans="1:8" x14ac:dyDescent="0.3">
      <c r="A1217" s="123"/>
      <c r="B1217" s="122"/>
      <c r="H1217" s="124"/>
    </row>
    <row r="1218" spans="1:8" x14ac:dyDescent="0.3">
      <c r="A1218" s="123"/>
      <c r="B1218" s="122"/>
      <c r="H1218" s="124"/>
    </row>
    <row r="1219" spans="1:8" x14ac:dyDescent="0.3">
      <c r="A1219" s="123"/>
      <c r="B1219" s="122"/>
      <c r="H1219" s="124"/>
    </row>
    <row r="1220" spans="1:8" x14ac:dyDescent="0.3">
      <c r="A1220" s="123"/>
      <c r="B1220" s="122"/>
      <c r="H1220" s="124"/>
    </row>
    <row r="1221" spans="1:8" x14ac:dyDescent="0.3">
      <c r="A1221" s="123"/>
      <c r="B1221" s="122"/>
      <c r="H1221" s="124"/>
    </row>
    <row r="1222" spans="1:8" x14ac:dyDescent="0.3">
      <c r="A1222" s="123"/>
      <c r="B1222" s="122"/>
      <c r="H1222" s="124"/>
    </row>
    <row r="1223" spans="1:8" x14ac:dyDescent="0.3">
      <c r="A1223" s="123"/>
      <c r="B1223" s="122"/>
      <c r="H1223" s="124"/>
    </row>
    <row r="1224" spans="1:8" x14ac:dyDescent="0.3">
      <c r="A1224" s="123"/>
      <c r="B1224" s="122"/>
      <c r="H1224" s="124"/>
    </row>
    <row r="1225" spans="1:8" x14ac:dyDescent="0.3">
      <c r="A1225" s="123"/>
      <c r="B1225" s="122"/>
      <c r="H1225" s="124"/>
    </row>
    <row r="1226" spans="1:8" x14ac:dyDescent="0.3">
      <c r="A1226" s="123"/>
      <c r="B1226" s="122"/>
      <c r="H1226" s="124"/>
    </row>
    <row r="1227" spans="1:8" x14ac:dyDescent="0.3">
      <c r="A1227" s="123"/>
      <c r="B1227" s="122"/>
      <c r="H1227" s="124"/>
    </row>
    <row r="1228" spans="1:8" x14ac:dyDescent="0.3">
      <c r="A1228" s="123"/>
      <c r="B1228" s="122"/>
      <c r="H1228" s="124"/>
    </row>
    <row r="1229" spans="1:8" x14ac:dyDescent="0.3">
      <c r="A1229" s="123"/>
      <c r="B1229" s="122"/>
      <c r="H1229" s="124"/>
    </row>
    <row r="1230" spans="1:8" x14ac:dyDescent="0.3">
      <c r="A1230" s="123"/>
      <c r="B1230" s="122"/>
      <c r="H1230" s="124"/>
    </row>
    <row r="1231" spans="1:8" x14ac:dyDescent="0.3">
      <c r="A1231" s="123"/>
      <c r="B1231" s="122"/>
      <c r="H1231" s="124"/>
    </row>
    <row r="1232" spans="1:8" x14ac:dyDescent="0.3">
      <c r="A1232" s="123"/>
      <c r="B1232" s="122"/>
      <c r="H1232" s="124"/>
    </row>
    <row r="1233" spans="1:8" x14ac:dyDescent="0.3">
      <c r="A1233" s="123"/>
      <c r="B1233" s="122"/>
      <c r="H1233" s="124"/>
    </row>
    <row r="1234" spans="1:8" x14ac:dyDescent="0.3">
      <c r="A1234" s="123"/>
      <c r="B1234" s="122"/>
      <c r="H1234" s="124"/>
    </row>
    <row r="1235" spans="1:8" x14ac:dyDescent="0.3">
      <c r="A1235" s="123"/>
      <c r="B1235" s="122"/>
      <c r="H1235" s="124"/>
    </row>
    <row r="1236" spans="1:8" x14ac:dyDescent="0.3">
      <c r="A1236" s="123"/>
      <c r="B1236" s="122"/>
      <c r="H1236" s="124"/>
    </row>
    <row r="1237" spans="1:8" x14ac:dyDescent="0.3">
      <c r="A1237" s="123"/>
      <c r="B1237" s="122"/>
      <c r="H1237" s="124"/>
    </row>
    <row r="1238" spans="1:8" x14ac:dyDescent="0.3">
      <c r="A1238" s="123"/>
      <c r="B1238" s="122"/>
      <c r="H1238" s="124"/>
    </row>
    <row r="1239" spans="1:8" x14ac:dyDescent="0.3">
      <c r="A1239" s="123"/>
      <c r="B1239" s="122"/>
      <c r="H1239" s="124"/>
    </row>
    <row r="1240" spans="1:8" x14ac:dyDescent="0.3">
      <c r="A1240" s="123"/>
      <c r="B1240" s="122"/>
      <c r="H1240" s="124"/>
    </row>
    <row r="1241" spans="1:8" x14ac:dyDescent="0.3">
      <c r="A1241" s="123"/>
      <c r="B1241" s="122"/>
      <c r="H1241" s="124"/>
    </row>
    <row r="1242" spans="1:8" x14ac:dyDescent="0.3">
      <c r="A1242" s="123"/>
      <c r="B1242" s="122"/>
      <c r="H1242" s="124"/>
    </row>
    <row r="1243" spans="1:8" x14ac:dyDescent="0.3">
      <c r="A1243" s="123"/>
      <c r="B1243" s="122"/>
      <c r="H1243" s="124"/>
    </row>
    <row r="1244" spans="1:8" x14ac:dyDescent="0.3">
      <c r="A1244" s="123"/>
      <c r="B1244" s="122"/>
      <c r="H1244" s="124"/>
    </row>
    <row r="1245" spans="1:8" x14ac:dyDescent="0.3">
      <c r="A1245" s="123"/>
      <c r="B1245" s="122"/>
      <c r="H1245" s="124"/>
    </row>
    <row r="1246" spans="1:8" x14ac:dyDescent="0.3">
      <c r="A1246" s="123"/>
      <c r="B1246" s="122"/>
      <c r="H1246" s="124"/>
    </row>
    <row r="1247" spans="1:8" x14ac:dyDescent="0.3">
      <c r="A1247" s="123"/>
      <c r="B1247" s="122"/>
      <c r="H1247" s="124"/>
    </row>
    <row r="1248" spans="1:8" x14ac:dyDescent="0.3">
      <c r="A1248" s="123"/>
      <c r="B1248" s="122"/>
      <c r="H1248" s="124"/>
    </row>
    <row r="1249" spans="1:8" x14ac:dyDescent="0.3">
      <c r="A1249" s="123"/>
      <c r="B1249" s="122"/>
      <c r="H1249" s="124"/>
    </row>
    <row r="1250" spans="1:8" x14ac:dyDescent="0.3">
      <c r="A1250" s="123"/>
      <c r="B1250" s="122"/>
      <c r="H1250" s="124"/>
    </row>
    <row r="1251" spans="1:8" x14ac:dyDescent="0.3">
      <c r="A1251" s="123"/>
      <c r="B1251" s="122"/>
      <c r="H1251" s="124"/>
    </row>
    <row r="1252" spans="1:8" x14ac:dyDescent="0.3">
      <c r="A1252" s="123"/>
      <c r="B1252" s="122"/>
      <c r="H1252" s="124"/>
    </row>
    <row r="1253" spans="1:8" x14ac:dyDescent="0.3">
      <c r="A1253" s="123"/>
      <c r="B1253" s="122"/>
      <c r="H1253" s="124"/>
    </row>
    <row r="1254" spans="1:8" x14ac:dyDescent="0.3">
      <c r="A1254" s="123"/>
      <c r="B1254" s="122"/>
      <c r="H1254" s="124"/>
    </row>
    <row r="1255" spans="1:8" x14ac:dyDescent="0.3">
      <c r="A1255" s="123"/>
      <c r="B1255" s="122"/>
      <c r="H1255" s="124"/>
    </row>
    <row r="1256" spans="1:8" x14ac:dyDescent="0.3">
      <c r="A1256" s="123"/>
      <c r="B1256" s="122"/>
      <c r="H1256" s="124"/>
    </row>
    <row r="1257" spans="1:8" x14ac:dyDescent="0.3">
      <c r="A1257" s="123"/>
      <c r="B1257" s="122"/>
      <c r="H1257" s="124"/>
    </row>
    <row r="1258" spans="1:8" x14ac:dyDescent="0.3">
      <c r="A1258" s="123"/>
      <c r="B1258" s="122"/>
      <c r="H1258" s="124"/>
    </row>
    <row r="1259" spans="1:8" x14ac:dyDescent="0.3">
      <c r="A1259" s="123"/>
      <c r="B1259" s="122"/>
      <c r="H1259" s="124"/>
    </row>
    <row r="1260" spans="1:8" x14ac:dyDescent="0.3">
      <c r="A1260" s="123"/>
      <c r="B1260" s="122"/>
      <c r="H1260" s="124"/>
    </row>
    <row r="1261" spans="1:8" x14ac:dyDescent="0.3">
      <c r="A1261" s="123"/>
      <c r="B1261" s="122"/>
      <c r="H1261" s="124"/>
    </row>
    <row r="1262" spans="1:8" x14ac:dyDescent="0.3">
      <c r="A1262" s="123"/>
      <c r="B1262" s="122"/>
      <c r="H1262" s="124"/>
    </row>
    <row r="1263" spans="1:8" x14ac:dyDescent="0.3">
      <c r="A1263" s="123"/>
      <c r="B1263" s="122"/>
      <c r="H1263" s="124"/>
    </row>
    <row r="1264" spans="1:8" x14ac:dyDescent="0.3">
      <c r="A1264" s="123"/>
      <c r="B1264" s="122"/>
      <c r="H1264" s="124"/>
    </row>
    <row r="1265" spans="1:8" x14ac:dyDescent="0.3">
      <c r="A1265" s="123"/>
      <c r="B1265" s="122"/>
      <c r="H1265" s="124"/>
    </row>
    <row r="1266" spans="1:8" x14ac:dyDescent="0.3">
      <c r="A1266" s="123"/>
      <c r="B1266" s="122"/>
      <c r="H1266" s="124"/>
    </row>
    <row r="1267" spans="1:8" x14ac:dyDescent="0.3">
      <c r="A1267" s="123"/>
      <c r="B1267" s="122"/>
      <c r="H1267" s="124"/>
    </row>
    <row r="1268" spans="1:8" x14ac:dyDescent="0.3">
      <c r="A1268" s="123"/>
      <c r="B1268" s="122"/>
      <c r="H1268" s="124"/>
    </row>
    <row r="1269" spans="1:8" x14ac:dyDescent="0.3">
      <c r="A1269" s="123"/>
      <c r="B1269" s="122"/>
      <c r="H1269" s="124"/>
    </row>
    <row r="1270" spans="1:8" x14ac:dyDescent="0.3">
      <c r="A1270" s="123"/>
      <c r="B1270" s="122"/>
      <c r="H1270" s="124"/>
    </row>
    <row r="1271" spans="1:8" x14ac:dyDescent="0.3">
      <c r="A1271" s="123"/>
      <c r="B1271" s="122"/>
      <c r="H1271" s="124"/>
    </row>
    <row r="1272" spans="1:8" x14ac:dyDescent="0.3">
      <c r="A1272" s="123"/>
      <c r="B1272" s="122"/>
      <c r="H1272" s="124"/>
    </row>
    <row r="1273" spans="1:8" x14ac:dyDescent="0.3">
      <c r="A1273" s="123"/>
      <c r="B1273" s="122"/>
      <c r="H1273" s="124"/>
    </row>
    <row r="1274" spans="1:8" x14ac:dyDescent="0.3">
      <c r="A1274" s="123"/>
      <c r="B1274" s="122"/>
      <c r="H1274" s="124"/>
    </row>
    <row r="1275" spans="1:8" x14ac:dyDescent="0.3">
      <c r="A1275" s="123"/>
      <c r="B1275" s="122"/>
      <c r="H1275" s="124"/>
    </row>
    <row r="1276" spans="1:8" x14ac:dyDescent="0.3">
      <c r="A1276" s="123"/>
      <c r="B1276" s="122"/>
      <c r="H1276" s="124"/>
    </row>
    <row r="1277" spans="1:8" x14ac:dyDescent="0.3">
      <c r="A1277" s="123"/>
      <c r="B1277" s="122"/>
      <c r="H1277" s="124"/>
    </row>
    <row r="1278" spans="1:8" x14ac:dyDescent="0.3">
      <c r="A1278" s="123"/>
      <c r="B1278" s="122"/>
      <c r="H1278" s="124"/>
    </row>
    <row r="1279" spans="1:8" x14ac:dyDescent="0.3">
      <c r="A1279" s="123"/>
      <c r="B1279" s="122"/>
      <c r="H1279" s="124"/>
    </row>
    <row r="1280" spans="1:8" x14ac:dyDescent="0.3">
      <c r="A1280" s="123"/>
      <c r="B1280" s="122"/>
      <c r="H1280" s="124"/>
    </row>
    <row r="1281" spans="1:8" x14ac:dyDescent="0.3">
      <c r="A1281" s="123"/>
      <c r="B1281" s="122"/>
      <c r="H1281" s="124"/>
    </row>
    <row r="1282" spans="1:8" x14ac:dyDescent="0.3">
      <c r="A1282" s="123"/>
      <c r="B1282" s="122"/>
      <c r="H1282" s="124"/>
    </row>
    <row r="1283" spans="1:8" x14ac:dyDescent="0.3">
      <c r="A1283" s="123"/>
      <c r="B1283" s="122"/>
      <c r="H1283" s="124"/>
    </row>
    <row r="1284" spans="1:8" x14ac:dyDescent="0.3">
      <c r="A1284" s="123"/>
      <c r="B1284" s="122"/>
      <c r="H1284" s="124"/>
    </row>
    <row r="1285" spans="1:8" x14ac:dyDescent="0.3">
      <c r="A1285" s="123"/>
      <c r="B1285" s="122"/>
      <c r="H1285" s="124"/>
    </row>
    <row r="1286" spans="1:8" x14ac:dyDescent="0.3">
      <c r="A1286" s="123"/>
      <c r="B1286" s="122"/>
      <c r="H1286" s="124"/>
    </row>
    <row r="1287" spans="1:8" x14ac:dyDescent="0.3">
      <c r="A1287" s="123"/>
      <c r="B1287" s="122"/>
      <c r="H1287" s="124"/>
    </row>
    <row r="1288" spans="1:8" x14ac:dyDescent="0.3">
      <c r="A1288" s="123"/>
      <c r="B1288" s="122"/>
      <c r="H1288" s="124"/>
    </row>
    <row r="1289" spans="1:8" x14ac:dyDescent="0.3">
      <c r="A1289" s="123"/>
      <c r="B1289" s="122"/>
      <c r="H1289" s="124"/>
    </row>
    <row r="1290" spans="1:8" x14ac:dyDescent="0.3">
      <c r="A1290" s="123"/>
      <c r="B1290" s="122"/>
      <c r="H1290" s="124"/>
    </row>
    <row r="1291" spans="1:8" x14ac:dyDescent="0.3">
      <c r="A1291" s="123"/>
      <c r="B1291" s="122"/>
      <c r="H1291" s="124"/>
    </row>
    <row r="1292" spans="1:8" x14ac:dyDescent="0.3">
      <c r="A1292" s="123"/>
      <c r="B1292" s="122"/>
      <c r="H1292" s="124"/>
    </row>
    <row r="1293" spans="1:8" x14ac:dyDescent="0.3">
      <c r="A1293" s="123"/>
      <c r="B1293" s="122"/>
      <c r="H1293" s="124"/>
    </row>
    <row r="1294" spans="1:8" x14ac:dyDescent="0.3">
      <c r="A1294" s="123"/>
      <c r="B1294" s="122"/>
      <c r="H1294" s="124"/>
    </row>
    <row r="1295" spans="1:8" x14ac:dyDescent="0.3">
      <c r="A1295" s="123"/>
      <c r="B1295" s="122"/>
      <c r="H1295" s="124"/>
    </row>
    <row r="1296" spans="1:8" x14ac:dyDescent="0.3">
      <c r="A1296" s="123"/>
      <c r="B1296" s="122"/>
      <c r="H1296" s="124"/>
    </row>
    <row r="1297" spans="1:8" x14ac:dyDescent="0.3">
      <c r="A1297" s="123"/>
      <c r="B1297" s="122"/>
      <c r="H1297" s="124"/>
    </row>
    <row r="1298" spans="1:8" x14ac:dyDescent="0.3">
      <c r="A1298" s="123"/>
      <c r="B1298" s="122"/>
      <c r="H1298" s="124"/>
    </row>
    <row r="1299" spans="1:8" x14ac:dyDescent="0.3">
      <c r="A1299" s="123"/>
      <c r="B1299" s="122"/>
      <c r="H1299" s="124"/>
    </row>
    <row r="1300" spans="1:8" x14ac:dyDescent="0.3">
      <c r="A1300" s="123"/>
      <c r="B1300" s="122"/>
      <c r="H1300" s="124"/>
    </row>
    <row r="1301" spans="1:8" x14ac:dyDescent="0.3">
      <c r="A1301" s="123"/>
      <c r="B1301" s="122"/>
      <c r="H1301" s="124"/>
    </row>
    <row r="1302" spans="1:8" x14ac:dyDescent="0.3">
      <c r="A1302" s="123"/>
      <c r="B1302" s="122"/>
      <c r="H1302" s="124"/>
    </row>
    <row r="1303" spans="1:8" x14ac:dyDescent="0.3">
      <c r="A1303" s="123"/>
      <c r="B1303" s="122"/>
      <c r="H1303" s="124"/>
    </row>
    <row r="1304" spans="1:8" x14ac:dyDescent="0.3">
      <c r="A1304" s="123"/>
      <c r="B1304" s="122"/>
      <c r="H1304" s="124"/>
    </row>
    <row r="1305" spans="1:8" x14ac:dyDescent="0.3">
      <c r="A1305" s="123"/>
      <c r="B1305" s="122"/>
      <c r="H1305" s="124"/>
    </row>
    <row r="1306" spans="1:8" x14ac:dyDescent="0.3">
      <c r="A1306" s="123"/>
      <c r="B1306" s="122"/>
      <c r="H1306" s="124"/>
    </row>
    <row r="1307" spans="1:8" x14ac:dyDescent="0.3">
      <c r="A1307" s="123"/>
      <c r="B1307" s="122"/>
      <c r="H1307" s="124"/>
    </row>
    <row r="1308" spans="1:8" x14ac:dyDescent="0.3">
      <c r="A1308" s="123"/>
      <c r="B1308" s="122"/>
      <c r="H1308" s="124"/>
    </row>
    <row r="1309" spans="1:8" x14ac:dyDescent="0.3">
      <c r="A1309" s="123"/>
      <c r="B1309" s="122"/>
      <c r="H1309" s="124"/>
    </row>
    <row r="1310" spans="1:8" x14ac:dyDescent="0.3">
      <c r="A1310" s="123"/>
      <c r="B1310" s="122"/>
      <c r="H1310" s="124"/>
    </row>
    <row r="1311" spans="1:8" x14ac:dyDescent="0.3">
      <c r="A1311" s="123"/>
      <c r="B1311" s="122"/>
      <c r="H1311" s="124"/>
    </row>
    <row r="1312" spans="1:8" x14ac:dyDescent="0.3">
      <c r="A1312" s="123"/>
      <c r="B1312" s="122"/>
      <c r="H1312" s="124"/>
    </row>
    <row r="1313" spans="1:8" x14ac:dyDescent="0.3">
      <c r="A1313" s="123"/>
      <c r="B1313" s="122"/>
      <c r="H1313" s="124"/>
    </row>
    <row r="1314" spans="1:8" x14ac:dyDescent="0.3">
      <c r="A1314" s="123"/>
      <c r="B1314" s="122"/>
      <c r="H1314" s="124"/>
    </row>
    <row r="1315" spans="1:8" x14ac:dyDescent="0.3">
      <c r="A1315" s="123"/>
      <c r="B1315" s="122"/>
      <c r="H1315" s="124"/>
    </row>
    <row r="1316" spans="1:8" x14ac:dyDescent="0.3">
      <c r="A1316" s="123"/>
      <c r="B1316" s="122"/>
      <c r="H1316" s="124"/>
    </row>
    <row r="1317" spans="1:8" x14ac:dyDescent="0.3">
      <c r="A1317" s="123"/>
      <c r="B1317" s="122"/>
      <c r="H1317" s="124"/>
    </row>
    <row r="1318" spans="1:8" x14ac:dyDescent="0.3">
      <c r="A1318" s="123"/>
      <c r="B1318" s="122"/>
      <c r="H1318" s="124"/>
    </row>
    <row r="1319" spans="1:8" x14ac:dyDescent="0.3">
      <c r="A1319" s="123"/>
      <c r="B1319" s="122"/>
      <c r="H1319" s="124"/>
    </row>
    <row r="1320" spans="1:8" x14ac:dyDescent="0.3">
      <c r="A1320" s="123"/>
      <c r="B1320" s="122"/>
      <c r="H1320" s="124"/>
    </row>
    <row r="1321" spans="1:8" x14ac:dyDescent="0.3">
      <c r="A1321" s="123"/>
      <c r="B1321" s="122"/>
      <c r="H1321" s="124"/>
    </row>
    <row r="1322" spans="1:8" x14ac:dyDescent="0.3">
      <c r="A1322" s="123"/>
      <c r="B1322" s="122"/>
      <c r="H1322" s="124"/>
    </row>
    <row r="1323" spans="1:8" x14ac:dyDescent="0.3">
      <c r="A1323" s="123"/>
      <c r="B1323" s="122"/>
      <c r="H1323" s="124"/>
    </row>
    <row r="1324" spans="1:8" x14ac:dyDescent="0.3">
      <c r="A1324" s="123"/>
      <c r="B1324" s="122"/>
      <c r="H1324" s="124"/>
    </row>
    <row r="1325" spans="1:8" x14ac:dyDescent="0.3">
      <c r="A1325" s="123"/>
      <c r="B1325" s="122"/>
      <c r="H1325" s="124"/>
    </row>
    <row r="1326" spans="1:8" x14ac:dyDescent="0.3">
      <c r="A1326" s="123"/>
      <c r="B1326" s="122"/>
      <c r="H1326" s="124"/>
    </row>
    <row r="1327" spans="1:8" x14ac:dyDescent="0.3">
      <c r="A1327" s="123"/>
      <c r="B1327" s="122"/>
      <c r="H1327" s="124"/>
    </row>
    <row r="1328" spans="1:8" x14ac:dyDescent="0.3">
      <c r="A1328" s="123"/>
      <c r="B1328" s="122"/>
      <c r="H1328" s="124"/>
    </row>
    <row r="1329" spans="1:8" x14ac:dyDescent="0.3">
      <c r="A1329" s="123"/>
      <c r="B1329" s="122"/>
      <c r="H1329" s="124"/>
    </row>
    <row r="1330" spans="1:8" x14ac:dyDescent="0.3">
      <c r="A1330" s="123"/>
      <c r="B1330" s="122"/>
      <c r="H1330" s="124"/>
    </row>
    <row r="1331" spans="1:8" x14ac:dyDescent="0.3">
      <c r="A1331" s="123"/>
      <c r="B1331" s="122"/>
      <c r="H1331" s="124"/>
    </row>
    <row r="1332" spans="1:8" x14ac:dyDescent="0.3">
      <c r="A1332" s="123"/>
      <c r="B1332" s="122"/>
      <c r="H1332" s="124"/>
    </row>
    <row r="1333" spans="1:8" x14ac:dyDescent="0.3">
      <c r="A1333" s="123"/>
      <c r="B1333" s="122"/>
      <c r="H1333" s="124"/>
    </row>
    <row r="1334" spans="1:8" x14ac:dyDescent="0.3">
      <c r="A1334" s="123"/>
      <c r="B1334" s="122"/>
      <c r="H1334" s="124"/>
    </row>
    <row r="1335" spans="1:8" x14ac:dyDescent="0.3">
      <c r="A1335" s="123"/>
      <c r="B1335" s="122"/>
      <c r="H1335" s="124"/>
    </row>
    <row r="1336" spans="1:8" x14ac:dyDescent="0.3">
      <c r="A1336" s="123"/>
      <c r="B1336" s="122"/>
      <c r="H1336" s="124"/>
    </row>
    <row r="1337" spans="1:8" x14ac:dyDescent="0.3">
      <c r="A1337" s="123"/>
      <c r="B1337" s="122"/>
      <c r="H1337" s="124"/>
    </row>
    <row r="1338" spans="1:8" x14ac:dyDescent="0.3">
      <c r="A1338" s="123"/>
      <c r="B1338" s="122"/>
      <c r="H1338" s="124"/>
    </row>
    <row r="1339" spans="1:8" x14ac:dyDescent="0.3">
      <c r="A1339" s="123"/>
      <c r="B1339" s="122"/>
      <c r="H1339" s="124"/>
    </row>
    <row r="1340" spans="1:8" x14ac:dyDescent="0.3">
      <c r="A1340" s="123"/>
      <c r="B1340" s="122"/>
      <c r="H1340" s="124"/>
    </row>
    <row r="1341" spans="1:8" x14ac:dyDescent="0.3">
      <c r="A1341" s="123"/>
      <c r="B1341" s="122"/>
      <c r="H1341" s="124"/>
    </row>
    <row r="1342" spans="1:8" x14ac:dyDescent="0.3">
      <c r="A1342" s="123"/>
      <c r="B1342" s="122"/>
      <c r="H1342" s="124"/>
    </row>
    <row r="1343" spans="1:8" x14ac:dyDescent="0.3">
      <c r="A1343" s="123"/>
      <c r="B1343" s="122"/>
      <c r="H1343" s="124"/>
    </row>
    <row r="1344" spans="1:8" x14ac:dyDescent="0.3">
      <c r="A1344" s="123"/>
      <c r="B1344" s="122"/>
      <c r="H1344" s="124"/>
    </row>
    <row r="1345" spans="1:8" x14ac:dyDescent="0.3">
      <c r="A1345" s="123"/>
      <c r="B1345" s="122"/>
      <c r="H1345" s="124"/>
    </row>
    <row r="1346" spans="1:8" x14ac:dyDescent="0.3">
      <c r="A1346" s="123"/>
      <c r="B1346" s="122"/>
      <c r="H1346" s="124"/>
    </row>
    <row r="1347" spans="1:8" x14ac:dyDescent="0.3">
      <c r="A1347" s="123"/>
      <c r="B1347" s="122"/>
      <c r="H1347" s="124"/>
    </row>
    <row r="1348" spans="1:8" x14ac:dyDescent="0.3">
      <c r="A1348" s="123"/>
      <c r="B1348" s="122"/>
      <c r="H1348" s="124"/>
    </row>
    <row r="1349" spans="1:8" x14ac:dyDescent="0.3">
      <c r="A1349" s="123"/>
      <c r="B1349" s="122"/>
      <c r="H1349" s="124"/>
    </row>
    <row r="1350" spans="1:8" x14ac:dyDescent="0.3">
      <c r="A1350" s="123"/>
      <c r="B1350" s="122"/>
      <c r="H1350" s="124"/>
    </row>
    <row r="1351" spans="1:8" x14ac:dyDescent="0.3">
      <c r="A1351" s="123"/>
      <c r="B1351" s="122"/>
      <c r="H1351" s="124"/>
    </row>
    <row r="1352" spans="1:8" x14ac:dyDescent="0.3">
      <c r="A1352" s="123"/>
      <c r="B1352" s="122"/>
      <c r="H1352" s="124"/>
    </row>
    <row r="1353" spans="1:8" x14ac:dyDescent="0.3">
      <c r="A1353" s="123"/>
      <c r="B1353" s="122"/>
      <c r="H1353" s="124"/>
    </row>
    <row r="1354" spans="1:8" x14ac:dyDescent="0.3">
      <c r="A1354" s="123"/>
      <c r="B1354" s="122"/>
      <c r="H1354" s="124"/>
    </row>
    <row r="1355" spans="1:8" x14ac:dyDescent="0.3">
      <c r="A1355" s="123"/>
      <c r="B1355" s="122"/>
      <c r="H1355" s="124"/>
    </row>
    <row r="1356" spans="1:8" x14ac:dyDescent="0.3">
      <c r="A1356" s="123"/>
      <c r="B1356" s="122"/>
      <c r="H1356" s="124"/>
    </row>
    <row r="1357" spans="1:8" x14ac:dyDescent="0.3">
      <c r="A1357" s="123"/>
      <c r="B1357" s="122"/>
      <c r="H1357" s="124"/>
    </row>
    <row r="1358" spans="1:8" x14ac:dyDescent="0.3">
      <c r="A1358" s="123"/>
      <c r="B1358" s="122"/>
      <c r="H1358" s="124"/>
    </row>
    <row r="1359" spans="1:8" x14ac:dyDescent="0.3">
      <c r="A1359" s="123"/>
      <c r="B1359" s="122"/>
      <c r="H1359" s="124"/>
    </row>
    <row r="1360" spans="1:8" x14ac:dyDescent="0.3">
      <c r="A1360" s="123"/>
      <c r="B1360" s="122"/>
      <c r="H1360" s="124"/>
    </row>
    <row r="1361" spans="1:8" x14ac:dyDescent="0.3">
      <c r="A1361" s="123"/>
      <c r="B1361" s="122"/>
      <c r="H1361" s="124"/>
    </row>
    <row r="1362" spans="1:8" x14ac:dyDescent="0.3">
      <c r="A1362" s="123"/>
      <c r="B1362" s="122"/>
      <c r="H1362" s="124"/>
    </row>
    <row r="1363" spans="1:8" x14ac:dyDescent="0.3">
      <c r="A1363" s="123"/>
      <c r="B1363" s="122"/>
      <c r="H1363" s="124"/>
    </row>
    <row r="1364" spans="1:8" x14ac:dyDescent="0.3">
      <c r="A1364" s="123"/>
      <c r="B1364" s="122"/>
      <c r="H1364" s="124"/>
    </row>
    <row r="1365" spans="1:8" x14ac:dyDescent="0.3">
      <c r="A1365" s="123"/>
      <c r="B1365" s="122"/>
      <c r="H1365" s="124"/>
    </row>
    <row r="1366" spans="1:8" x14ac:dyDescent="0.3">
      <c r="A1366" s="123"/>
      <c r="B1366" s="122"/>
      <c r="H1366" s="124"/>
    </row>
    <row r="1367" spans="1:8" x14ac:dyDescent="0.3">
      <c r="A1367" s="123"/>
      <c r="B1367" s="122"/>
      <c r="H1367" s="124"/>
    </row>
    <row r="1368" spans="1:8" x14ac:dyDescent="0.3">
      <c r="A1368" s="123"/>
      <c r="B1368" s="122"/>
      <c r="H1368" s="124"/>
    </row>
    <row r="1369" spans="1:8" x14ac:dyDescent="0.3">
      <c r="A1369" s="123"/>
      <c r="B1369" s="122"/>
      <c r="H1369" s="124"/>
    </row>
    <row r="1370" spans="1:8" x14ac:dyDescent="0.3">
      <c r="A1370" s="123"/>
      <c r="B1370" s="122"/>
      <c r="H1370" s="124"/>
    </row>
    <row r="1371" spans="1:8" x14ac:dyDescent="0.3">
      <c r="A1371" s="123"/>
      <c r="B1371" s="122"/>
      <c r="H1371" s="124"/>
    </row>
    <row r="1372" spans="1:8" x14ac:dyDescent="0.3">
      <c r="A1372" s="123"/>
      <c r="B1372" s="122"/>
      <c r="H1372" s="124"/>
    </row>
    <row r="1373" spans="1:8" x14ac:dyDescent="0.3">
      <c r="A1373" s="123"/>
      <c r="B1373" s="122"/>
      <c r="H1373" s="124"/>
    </row>
    <row r="1374" spans="1:8" x14ac:dyDescent="0.3">
      <c r="A1374" s="123"/>
      <c r="B1374" s="122"/>
      <c r="H1374" s="124"/>
    </row>
    <row r="1375" spans="1:8" x14ac:dyDescent="0.3">
      <c r="A1375" s="123"/>
      <c r="B1375" s="122"/>
      <c r="H1375" s="124"/>
    </row>
    <row r="1376" spans="1:8" x14ac:dyDescent="0.3">
      <c r="A1376" s="123"/>
      <c r="B1376" s="122"/>
      <c r="H1376" s="124"/>
    </row>
    <row r="1377" spans="1:8" x14ac:dyDescent="0.3">
      <c r="A1377" s="123"/>
      <c r="B1377" s="122"/>
      <c r="H1377" s="124"/>
    </row>
    <row r="1378" spans="1:8" x14ac:dyDescent="0.3">
      <c r="A1378" s="123"/>
      <c r="B1378" s="122"/>
      <c r="H1378" s="124"/>
    </row>
    <row r="1379" spans="1:8" x14ac:dyDescent="0.3">
      <c r="A1379" s="123"/>
      <c r="B1379" s="122"/>
      <c r="H1379" s="124"/>
    </row>
    <row r="1380" spans="1:8" x14ac:dyDescent="0.3">
      <c r="A1380" s="123"/>
      <c r="B1380" s="122"/>
      <c r="H1380" s="124"/>
    </row>
    <row r="1381" spans="1:8" x14ac:dyDescent="0.3">
      <c r="A1381" s="123"/>
      <c r="B1381" s="122"/>
      <c r="H1381" s="124"/>
    </row>
    <row r="1382" spans="1:8" x14ac:dyDescent="0.3">
      <c r="A1382" s="123"/>
      <c r="B1382" s="122"/>
      <c r="H1382" s="124"/>
    </row>
    <row r="1383" spans="1:8" x14ac:dyDescent="0.3">
      <c r="A1383" s="123"/>
      <c r="B1383" s="122"/>
      <c r="H1383" s="124"/>
    </row>
    <row r="1384" spans="1:8" x14ac:dyDescent="0.3">
      <c r="A1384" s="123"/>
      <c r="B1384" s="122"/>
      <c r="H1384" s="124"/>
    </row>
    <row r="1385" spans="1:8" x14ac:dyDescent="0.3">
      <c r="A1385" s="123"/>
      <c r="B1385" s="122"/>
      <c r="H1385" s="124"/>
    </row>
    <row r="1386" spans="1:8" x14ac:dyDescent="0.3">
      <c r="A1386" s="123"/>
      <c r="B1386" s="122"/>
      <c r="H1386" s="124"/>
    </row>
    <row r="1387" spans="1:8" x14ac:dyDescent="0.3">
      <c r="A1387" s="123"/>
      <c r="B1387" s="122"/>
      <c r="H1387" s="124"/>
    </row>
    <row r="1388" spans="1:8" x14ac:dyDescent="0.3">
      <c r="A1388" s="123"/>
      <c r="B1388" s="122"/>
      <c r="H1388" s="124"/>
    </row>
    <row r="1389" spans="1:8" x14ac:dyDescent="0.3">
      <c r="A1389" s="123"/>
      <c r="B1389" s="122"/>
      <c r="H1389" s="124"/>
    </row>
    <row r="1390" spans="1:8" x14ac:dyDescent="0.3">
      <c r="A1390" s="123"/>
      <c r="B1390" s="122"/>
      <c r="H1390" s="124"/>
    </row>
    <row r="1391" spans="1:8" x14ac:dyDescent="0.3">
      <c r="A1391" s="123"/>
      <c r="B1391" s="122"/>
      <c r="H1391" s="124"/>
    </row>
    <row r="1392" spans="1:8" x14ac:dyDescent="0.3">
      <c r="A1392" s="123"/>
      <c r="B1392" s="122"/>
      <c r="H1392" s="124"/>
    </row>
    <row r="1393" spans="1:8" x14ac:dyDescent="0.3">
      <c r="A1393" s="123"/>
      <c r="B1393" s="122"/>
      <c r="H1393" s="124"/>
    </row>
    <row r="1394" spans="1:8" x14ac:dyDescent="0.3">
      <c r="A1394" s="123"/>
      <c r="B1394" s="122"/>
      <c r="H1394" s="124"/>
    </row>
    <row r="1395" spans="1:8" x14ac:dyDescent="0.3">
      <c r="A1395" s="123"/>
      <c r="B1395" s="122"/>
      <c r="H1395" s="124"/>
    </row>
    <row r="1396" spans="1:8" x14ac:dyDescent="0.3">
      <c r="A1396" s="123"/>
      <c r="B1396" s="122"/>
      <c r="H1396" s="124"/>
    </row>
    <row r="1397" spans="1:8" x14ac:dyDescent="0.3">
      <c r="A1397" s="123"/>
      <c r="B1397" s="122"/>
      <c r="H1397" s="124"/>
    </row>
    <row r="1398" spans="1:8" x14ac:dyDescent="0.3">
      <c r="A1398" s="123"/>
      <c r="B1398" s="122"/>
      <c r="H1398" s="124"/>
    </row>
    <row r="1399" spans="1:8" x14ac:dyDescent="0.3">
      <c r="A1399" s="123"/>
      <c r="B1399" s="122"/>
      <c r="H1399" s="124"/>
    </row>
    <row r="1400" spans="1:8" x14ac:dyDescent="0.3">
      <c r="A1400" s="123"/>
      <c r="B1400" s="122"/>
      <c r="H1400" s="124"/>
    </row>
    <row r="1401" spans="1:8" x14ac:dyDescent="0.3">
      <c r="A1401" s="123"/>
      <c r="B1401" s="122"/>
      <c r="H1401" s="124"/>
    </row>
    <row r="1402" spans="1:8" x14ac:dyDescent="0.3">
      <c r="A1402" s="123"/>
      <c r="B1402" s="122"/>
      <c r="H1402" s="124"/>
    </row>
    <row r="1403" spans="1:8" x14ac:dyDescent="0.3">
      <c r="A1403" s="123"/>
      <c r="B1403" s="122"/>
      <c r="H1403" s="124"/>
    </row>
    <row r="1404" spans="1:8" x14ac:dyDescent="0.3">
      <c r="A1404" s="123"/>
      <c r="B1404" s="122"/>
      <c r="H1404" s="124"/>
    </row>
    <row r="1405" spans="1:8" x14ac:dyDescent="0.3">
      <c r="A1405" s="123"/>
      <c r="B1405" s="122"/>
      <c r="H1405" s="124"/>
    </row>
    <row r="1406" spans="1:8" x14ac:dyDescent="0.3">
      <c r="A1406" s="123"/>
      <c r="B1406" s="122"/>
      <c r="H1406" s="124"/>
    </row>
    <row r="1407" spans="1:8" x14ac:dyDescent="0.3">
      <c r="A1407" s="123"/>
      <c r="B1407" s="122"/>
      <c r="H1407" s="124"/>
    </row>
    <row r="1408" spans="1:8" x14ac:dyDescent="0.3">
      <c r="A1408" s="123"/>
      <c r="B1408" s="122"/>
      <c r="H1408" s="124"/>
    </row>
    <row r="1409" spans="1:8" x14ac:dyDescent="0.3">
      <c r="A1409" s="123"/>
      <c r="B1409" s="122"/>
      <c r="H1409" s="124"/>
    </row>
    <row r="1410" spans="1:8" x14ac:dyDescent="0.3">
      <c r="A1410" s="123"/>
      <c r="B1410" s="122"/>
      <c r="H1410" s="124"/>
    </row>
    <row r="1411" spans="1:8" x14ac:dyDescent="0.3">
      <c r="A1411" s="123"/>
      <c r="B1411" s="122"/>
      <c r="H1411" s="124"/>
    </row>
    <row r="1412" spans="1:8" x14ac:dyDescent="0.3">
      <c r="A1412" s="123"/>
      <c r="B1412" s="122"/>
      <c r="H1412" s="124"/>
    </row>
    <row r="1413" spans="1:8" x14ac:dyDescent="0.3">
      <c r="A1413" s="123"/>
      <c r="B1413" s="122"/>
      <c r="H1413" s="124"/>
    </row>
    <row r="1414" spans="1:8" x14ac:dyDescent="0.3">
      <c r="A1414" s="123"/>
      <c r="B1414" s="122"/>
      <c r="H1414" s="124"/>
    </row>
    <row r="1415" spans="1:8" x14ac:dyDescent="0.3">
      <c r="A1415" s="123"/>
      <c r="B1415" s="122"/>
      <c r="H1415" s="124"/>
    </row>
    <row r="1416" spans="1:8" x14ac:dyDescent="0.3">
      <c r="A1416" s="123"/>
      <c r="B1416" s="122"/>
      <c r="H1416" s="124"/>
    </row>
    <row r="1417" spans="1:8" x14ac:dyDescent="0.3">
      <c r="A1417" s="123"/>
      <c r="B1417" s="122"/>
      <c r="H1417" s="124"/>
    </row>
    <row r="1418" spans="1:8" x14ac:dyDescent="0.3">
      <c r="A1418" s="123"/>
      <c r="B1418" s="122"/>
      <c r="H1418" s="124"/>
    </row>
    <row r="1419" spans="1:8" x14ac:dyDescent="0.3">
      <c r="A1419" s="123"/>
      <c r="B1419" s="122"/>
      <c r="H1419" s="124"/>
    </row>
    <row r="1420" spans="1:8" x14ac:dyDescent="0.3">
      <c r="A1420" s="123"/>
      <c r="B1420" s="122"/>
      <c r="H1420" s="124"/>
    </row>
    <row r="1421" spans="1:8" x14ac:dyDescent="0.3">
      <c r="A1421" s="123"/>
      <c r="B1421" s="122"/>
      <c r="H1421" s="124"/>
    </row>
    <row r="1422" spans="1:8" x14ac:dyDescent="0.3">
      <c r="A1422" s="123"/>
      <c r="B1422" s="122"/>
      <c r="H1422" s="124"/>
    </row>
    <row r="1423" spans="1:8" x14ac:dyDescent="0.3">
      <c r="A1423" s="123"/>
      <c r="B1423" s="122"/>
      <c r="H1423" s="124"/>
    </row>
    <row r="1424" spans="1:8" x14ac:dyDescent="0.3">
      <c r="A1424" s="123"/>
      <c r="B1424" s="122"/>
      <c r="H1424" s="124"/>
    </row>
    <row r="1425" spans="1:8" x14ac:dyDescent="0.3">
      <c r="A1425" s="123"/>
      <c r="B1425" s="122"/>
      <c r="H1425" s="124"/>
    </row>
    <row r="1426" spans="1:8" x14ac:dyDescent="0.3">
      <c r="A1426" s="123"/>
      <c r="B1426" s="122"/>
      <c r="H1426" s="124"/>
    </row>
    <row r="1427" spans="1:8" x14ac:dyDescent="0.3">
      <c r="A1427" s="123"/>
      <c r="B1427" s="122"/>
      <c r="H1427" s="124"/>
    </row>
    <row r="1428" spans="1:8" x14ac:dyDescent="0.3">
      <c r="A1428" s="123"/>
      <c r="B1428" s="122"/>
      <c r="H1428" s="124"/>
    </row>
    <row r="1429" spans="1:8" x14ac:dyDescent="0.3">
      <c r="A1429" s="123"/>
      <c r="B1429" s="122"/>
      <c r="H1429" s="124"/>
    </row>
    <row r="1430" spans="1:8" x14ac:dyDescent="0.3">
      <c r="A1430" s="123"/>
      <c r="B1430" s="122"/>
      <c r="H1430" s="124"/>
    </row>
    <row r="1431" spans="1:8" x14ac:dyDescent="0.3">
      <c r="A1431" s="123"/>
      <c r="B1431" s="122"/>
      <c r="H1431" s="124"/>
    </row>
    <row r="1432" spans="1:8" x14ac:dyDescent="0.3">
      <c r="A1432" s="123"/>
      <c r="B1432" s="122"/>
      <c r="H1432" s="124"/>
    </row>
    <row r="1433" spans="1:8" x14ac:dyDescent="0.3">
      <c r="A1433" s="123"/>
      <c r="B1433" s="122"/>
      <c r="H1433" s="124"/>
    </row>
    <row r="1434" spans="1:8" x14ac:dyDescent="0.3">
      <c r="A1434" s="123"/>
      <c r="B1434" s="122"/>
      <c r="H1434" s="124"/>
    </row>
    <row r="1435" spans="1:8" x14ac:dyDescent="0.3">
      <c r="A1435" s="123"/>
      <c r="B1435" s="122"/>
      <c r="H1435" s="124"/>
    </row>
    <row r="1436" spans="1:8" x14ac:dyDescent="0.3">
      <c r="A1436" s="123"/>
      <c r="B1436" s="122"/>
      <c r="H1436" s="124"/>
    </row>
    <row r="1437" spans="1:8" x14ac:dyDescent="0.3">
      <c r="A1437" s="123"/>
      <c r="B1437" s="122"/>
      <c r="H1437" s="124"/>
    </row>
    <row r="1438" spans="1:8" x14ac:dyDescent="0.3">
      <c r="A1438" s="123"/>
      <c r="B1438" s="122"/>
      <c r="H1438" s="124"/>
    </row>
    <row r="1439" spans="1:8" x14ac:dyDescent="0.3">
      <c r="A1439" s="123"/>
      <c r="B1439" s="122"/>
      <c r="H1439" s="124"/>
    </row>
    <row r="1440" spans="1:8" x14ac:dyDescent="0.3">
      <c r="A1440" s="123"/>
      <c r="B1440" s="122"/>
      <c r="H1440" s="124"/>
    </row>
    <row r="1441" spans="1:8" x14ac:dyDescent="0.3">
      <c r="A1441" s="123"/>
      <c r="B1441" s="122"/>
      <c r="H1441" s="124"/>
    </row>
    <row r="1442" spans="1:8" x14ac:dyDescent="0.3">
      <c r="A1442" s="123"/>
      <c r="B1442" s="122"/>
      <c r="H1442" s="124"/>
    </row>
    <row r="1443" spans="1:8" x14ac:dyDescent="0.3">
      <c r="A1443" s="123"/>
      <c r="B1443" s="122"/>
      <c r="H1443" s="124"/>
    </row>
    <row r="1444" spans="1:8" x14ac:dyDescent="0.3">
      <c r="A1444" s="123"/>
      <c r="B1444" s="122"/>
      <c r="H1444" s="124"/>
    </row>
    <row r="1445" spans="1:8" x14ac:dyDescent="0.3">
      <c r="A1445" s="123"/>
      <c r="B1445" s="122"/>
      <c r="H1445" s="124"/>
    </row>
    <row r="1446" spans="1:8" x14ac:dyDescent="0.3">
      <c r="A1446" s="123"/>
      <c r="B1446" s="122"/>
      <c r="H1446" s="124"/>
    </row>
    <row r="1447" spans="1:8" x14ac:dyDescent="0.3">
      <c r="A1447" s="123"/>
      <c r="B1447" s="122"/>
      <c r="H1447" s="124"/>
    </row>
    <row r="1448" spans="1:8" x14ac:dyDescent="0.3">
      <c r="A1448" s="123"/>
      <c r="B1448" s="122"/>
      <c r="H1448" s="124"/>
    </row>
    <row r="1449" spans="1:8" x14ac:dyDescent="0.3">
      <c r="A1449" s="123"/>
      <c r="B1449" s="122"/>
      <c r="H1449" s="124"/>
    </row>
    <row r="1450" spans="1:8" x14ac:dyDescent="0.3">
      <c r="A1450" s="123"/>
      <c r="B1450" s="122"/>
      <c r="H1450" s="124"/>
    </row>
    <row r="1451" spans="1:8" x14ac:dyDescent="0.3">
      <c r="A1451" s="123"/>
      <c r="B1451" s="122"/>
      <c r="H1451" s="124"/>
    </row>
    <row r="1452" spans="1:8" x14ac:dyDescent="0.3">
      <c r="A1452" s="123"/>
      <c r="B1452" s="122"/>
      <c r="H1452" s="124"/>
    </row>
    <row r="1453" spans="1:8" x14ac:dyDescent="0.3">
      <c r="A1453" s="123"/>
      <c r="B1453" s="122"/>
      <c r="H1453" s="124"/>
    </row>
    <row r="1454" spans="1:8" x14ac:dyDescent="0.3">
      <c r="A1454" s="123"/>
      <c r="B1454" s="122"/>
      <c r="H1454" s="124"/>
    </row>
    <row r="1455" spans="1:8" x14ac:dyDescent="0.3">
      <c r="A1455" s="123"/>
      <c r="B1455" s="122"/>
      <c r="H1455" s="124"/>
    </row>
    <row r="1456" spans="1:8" x14ac:dyDescent="0.3">
      <c r="A1456" s="123"/>
      <c r="B1456" s="122"/>
      <c r="H1456" s="124"/>
    </row>
    <row r="1457" spans="1:8" x14ac:dyDescent="0.3">
      <c r="A1457" s="123"/>
      <c r="B1457" s="122"/>
      <c r="H1457" s="124"/>
    </row>
    <row r="1458" spans="1:8" x14ac:dyDescent="0.3">
      <c r="A1458" s="123"/>
      <c r="B1458" s="122"/>
      <c r="H1458" s="124"/>
    </row>
    <row r="1459" spans="1:8" x14ac:dyDescent="0.3">
      <c r="A1459" s="123"/>
      <c r="B1459" s="122"/>
      <c r="H1459" s="124"/>
    </row>
    <row r="1460" spans="1:8" x14ac:dyDescent="0.3">
      <c r="A1460" s="123"/>
      <c r="B1460" s="122"/>
      <c r="H1460" s="124"/>
    </row>
    <row r="1461" spans="1:8" x14ac:dyDescent="0.3">
      <c r="A1461" s="123"/>
      <c r="B1461" s="122"/>
      <c r="H1461" s="124"/>
    </row>
    <row r="1462" spans="1:8" x14ac:dyDescent="0.3">
      <c r="A1462" s="123"/>
      <c r="B1462" s="122"/>
      <c r="H1462" s="124"/>
    </row>
    <row r="1463" spans="1:8" x14ac:dyDescent="0.3">
      <c r="A1463" s="123"/>
      <c r="B1463" s="122"/>
      <c r="H1463" s="124"/>
    </row>
    <row r="1464" spans="1:8" x14ac:dyDescent="0.3">
      <c r="A1464" s="123"/>
      <c r="B1464" s="122"/>
      <c r="H1464" s="124"/>
    </row>
    <row r="1465" spans="1:8" x14ac:dyDescent="0.3">
      <c r="A1465" s="123"/>
      <c r="B1465" s="122"/>
      <c r="H1465" s="124"/>
    </row>
    <row r="1466" spans="1:8" x14ac:dyDescent="0.3">
      <c r="A1466" s="123"/>
      <c r="B1466" s="122"/>
      <c r="H1466" s="124"/>
    </row>
    <row r="1467" spans="1:8" x14ac:dyDescent="0.3">
      <c r="A1467" s="123"/>
      <c r="B1467" s="122"/>
      <c r="H1467" s="124"/>
    </row>
    <row r="1468" spans="1:8" x14ac:dyDescent="0.3">
      <c r="A1468" s="123"/>
      <c r="B1468" s="122"/>
      <c r="H1468" s="124"/>
    </row>
    <row r="1469" spans="1:8" x14ac:dyDescent="0.3">
      <c r="A1469" s="123"/>
      <c r="B1469" s="122"/>
      <c r="H1469" s="124"/>
    </row>
    <row r="1470" spans="1:8" x14ac:dyDescent="0.3">
      <c r="A1470" s="123"/>
      <c r="B1470" s="122"/>
      <c r="H1470" s="124"/>
    </row>
    <row r="1471" spans="1:8" x14ac:dyDescent="0.3">
      <c r="A1471" s="123"/>
      <c r="B1471" s="122"/>
      <c r="H1471" s="124"/>
    </row>
    <row r="1472" spans="1:8" x14ac:dyDescent="0.3">
      <c r="A1472" s="123"/>
      <c r="B1472" s="122"/>
      <c r="H1472" s="124"/>
    </row>
    <row r="1473" spans="1:8" x14ac:dyDescent="0.3">
      <c r="A1473" s="123"/>
      <c r="B1473" s="122"/>
      <c r="H1473" s="124"/>
    </row>
    <row r="1474" spans="1:8" x14ac:dyDescent="0.3">
      <c r="A1474" s="123"/>
      <c r="B1474" s="122"/>
      <c r="H1474" s="124"/>
    </row>
    <row r="1475" spans="1:8" x14ac:dyDescent="0.3">
      <c r="A1475" s="123"/>
      <c r="B1475" s="122"/>
      <c r="H1475" s="124"/>
    </row>
    <row r="1476" spans="1:8" x14ac:dyDescent="0.3">
      <c r="A1476" s="123"/>
      <c r="B1476" s="122"/>
      <c r="H1476" s="124"/>
    </row>
    <row r="1477" spans="1:8" x14ac:dyDescent="0.3">
      <c r="A1477" s="123"/>
      <c r="B1477" s="122"/>
      <c r="H1477" s="124"/>
    </row>
    <row r="1478" spans="1:8" x14ac:dyDescent="0.3">
      <c r="A1478" s="123"/>
      <c r="B1478" s="122"/>
      <c r="H1478" s="124"/>
    </row>
    <row r="1479" spans="1:8" x14ac:dyDescent="0.3">
      <c r="A1479" s="123"/>
      <c r="B1479" s="122"/>
      <c r="H1479" s="124"/>
    </row>
    <row r="1480" spans="1:8" x14ac:dyDescent="0.3">
      <c r="A1480" s="123"/>
      <c r="B1480" s="122"/>
      <c r="H1480" s="124"/>
    </row>
    <row r="1481" spans="1:8" x14ac:dyDescent="0.3">
      <c r="A1481" s="123"/>
      <c r="B1481" s="122"/>
      <c r="H1481" s="124"/>
    </row>
    <row r="1482" spans="1:8" x14ac:dyDescent="0.3">
      <c r="A1482" s="123"/>
      <c r="B1482" s="122"/>
      <c r="H1482" s="124"/>
    </row>
    <row r="1483" spans="1:8" x14ac:dyDescent="0.3">
      <c r="A1483" s="123"/>
      <c r="B1483" s="122"/>
      <c r="H1483" s="124"/>
    </row>
    <row r="1484" spans="1:8" x14ac:dyDescent="0.3">
      <c r="A1484" s="123"/>
      <c r="B1484" s="122"/>
      <c r="H1484" s="124"/>
    </row>
    <row r="1485" spans="1:8" x14ac:dyDescent="0.3">
      <c r="A1485" s="123"/>
      <c r="B1485" s="122"/>
      <c r="H1485" s="124"/>
    </row>
    <row r="1486" spans="1:8" x14ac:dyDescent="0.3">
      <c r="A1486" s="123"/>
      <c r="B1486" s="122"/>
      <c r="H1486" s="124"/>
    </row>
    <row r="1487" spans="1:8" x14ac:dyDescent="0.3">
      <c r="A1487" s="123"/>
      <c r="B1487" s="122"/>
      <c r="H1487" s="124"/>
    </row>
    <row r="1488" spans="1:8" x14ac:dyDescent="0.3">
      <c r="A1488" s="123"/>
      <c r="B1488" s="122"/>
      <c r="H1488" s="124"/>
    </row>
    <row r="1489" spans="1:8" x14ac:dyDescent="0.3">
      <c r="A1489" s="123"/>
      <c r="B1489" s="122"/>
      <c r="H1489" s="124"/>
    </row>
    <row r="1490" spans="1:8" x14ac:dyDescent="0.3">
      <c r="A1490" s="123"/>
      <c r="B1490" s="122"/>
      <c r="H1490" s="124"/>
    </row>
    <row r="1491" spans="1:8" x14ac:dyDescent="0.3">
      <c r="A1491" s="123"/>
      <c r="B1491" s="122"/>
      <c r="H1491" s="124"/>
    </row>
    <row r="1492" spans="1:8" x14ac:dyDescent="0.3">
      <c r="A1492" s="123"/>
      <c r="B1492" s="122"/>
      <c r="H1492" s="124"/>
    </row>
    <row r="1493" spans="1:8" x14ac:dyDescent="0.3">
      <c r="A1493" s="123"/>
      <c r="B1493" s="122"/>
      <c r="H1493" s="124"/>
    </row>
    <row r="1494" spans="1:8" x14ac:dyDescent="0.3">
      <c r="A1494" s="123"/>
      <c r="B1494" s="122"/>
      <c r="H1494" s="124"/>
    </row>
    <row r="1495" spans="1:8" x14ac:dyDescent="0.3">
      <c r="A1495" s="123"/>
      <c r="B1495" s="122"/>
      <c r="H1495" s="124"/>
    </row>
    <row r="1496" spans="1:8" x14ac:dyDescent="0.3">
      <c r="A1496" s="123"/>
      <c r="B1496" s="122"/>
      <c r="H1496" s="124"/>
    </row>
    <row r="1497" spans="1:8" x14ac:dyDescent="0.3">
      <c r="A1497" s="123"/>
      <c r="B1497" s="122"/>
      <c r="H1497" s="124"/>
    </row>
    <row r="1498" spans="1:8" x14ac:dyDescent="0.3">
      <c r="A1498" s="123"/>
      <c r="B1498" s="122"/>
      <c r="H1498" s="124"/>
    </row>
    <row r="1499" spans="1:8" x14ac:dyDescent="0.3">
      <c r="A1499" s="123"/>
      <c r="B1499" s="122"/>
      <c r="H1499" s="124"/>
    </row>
    <row r="1500" spans="1:8" x14ac:dyDescent="0.3">
      <c r="A1500" s="123"/>
      <c r="B1500" s="122"/>
      <c r="H1500" s="124"/>
    </row>
    <row r="1501" spans="1:8" x14ac:dyDescent="0.3">
      <c r="A1501" s="123"/>
      <c r="B1501" s="122"/>
      <c r="H1501" s="124"/>
    </row>
    <row r="1502" spans="1:8" x14ac:dyDescent="0.3">
      <c r="A1502" s="123"/>
      <c r="B1502" s="122"/>
      <c r="H1502" s="124"/>
    </row>
    <row r="1503" spans="1:8" x14ac:dyDescent="0.3">
      <c r="A1503" s="123"/>
      <c r="B1503" s="122"/>
      <c r="H1503" s="124"/>
    </row>
    <row r="1504" spans="1:8" x14ac:dyDescent="0.3">
      <c r="A1504" s="123"/>
      <c r="B1504" s="122"/>
      <c r="H1504" s="124"/>
    </row>
    <row r="1505" spans="1:8" x14ac:dyDescent="0.3">
      <c r="A1505" s="123"/>
      <c r="B1505" s="122"/>
      <c r="H1505" s="124"/>
    </row>
    <row r="1506" spans="1:8" x14ac:dyDescent="0.3">
      <c r="A1506" s="123"/>
      <c r="B1506" s="122"/>
      <c r="H1506" s="124"/>
    </row>
    <row r="1507" spans="1:8" x14ac:dyDescent="0.3">
      <c r="A1507" s="123"/>
      <c r="B1507" s="122"/>
      <c r="H1507" s="124"/>
    </row>
    <row r="1508" spans="1:8" x14ac:dyDescent="0.3">
      <c r="A1508" s="123"/>
      <c r="B1508" s="122"/>
      <c r="H1508" s="124"/>
    </row>
    <row r="1509" spans="1:8" x14ac:dyDescent="0.3">
      <c r="A1509" s="123"/>
      <c r="B1509" s="122"/>
      <c r="H1509" s="124"/>
    </row>
    <row r="1510" spans="1:8" x14ac:dyDescent="0.3">
      <c r="A1510" s="123"/>
      <c r="B1510" s="122"/>
      <c r="H1510" s="124"/>
    </row>
    <row r="1511" spans="1:8" x14ac:dyDescent="0.3">
      <c r="A1511" s="123"/>
      <c r="B1511" s="122"/>
      <c r="H1511" s="124"/>
    </row>
    <row r="1512" spans="1:8" x14ac:dyDescent="0.3">
      <c r="A1512" s="123"/>
      <c r="B1512" s="122"/>
      <c r="H1512" s="124"/>
    </row>
    <row r="1513" spans="1:8" x14ac:dyDescent="0.3">
      <c r="A1513" s="123"/>
      <c r="B1513" s="122"/>
      <c r="H1513" s="124"/>
    </row>
    <row r="1514" spans="1:8" x14ac:dyDescent="0.3">
      <c r="A1514" s="123"/>
      <c r="B1514" s="122"/>
      <c r="H1514" s="124"/>
    </row>
    <row r="1515" spans="1:8" x14ac:dyDescent="0.3">
      <c r="A1515" s="123"/>
      <c r="B1515" s="122"/>
      <c r="H1515" s="124"/>
    </row>
    <row r="1516" spans="1:8" x14ac:dyDescent="0.3">
      <c r="A1516" s="123"/>
      <c r="B1516" s="122"/>
      <c r="H1516" s="124"/>
    </row>
    <row r="1517" spans="1:8" x14ac:dyDescent="0.3">
      <c r="A1517" s="123"/>
      <c r="B1517" s="122"/>
      <c r="H1517" s="124"/>
    </row>
    <row r="1518" spans="1:8" x14ac:dyDescent="0.3">
      <c r="A1518" s="123"/>
      <c r="B1518" s="122"/>
      <c r="H1518" s="124"/>
    </row>
    <row r="1519" spans="1:8" x14ac:dyDescent="0.3">
      <c r="A1519" s="123"/>
      <c r="B1519" s="122"/>
      <c r="H1519" s="124"/>
    </row>
    <row r="1520" spans="1:8" x14ac:dyDescent="0.3">
      <c r="A1520" s="123"/>
      <c r="B1520" s="122"/>
      <c r="H1520" s="124"/>
    </row>
    <row r="1521" spans="1:8" x14ac:dyDescent="0.3">
      <c r="A1521" s="123"/>
      <c r="B1521" s="122"/>
      <c r="H1521" s="124"/>
    </row>
    <row r="1522" spans="1:8" x14ac:dyDescent="0.3">
      <c r="A1522" s="123"/>
      <c r="B1522" s="122"/>
      <c r="H1522" s="124"/>
    </row>
    <row r="1523" spans="1:8" x14ac:dyDescent="0.3">
      <c r="A1523" s="123"/>
      <c r="B1523" s="122"/>
      <c r="H1523" s="124"/>
    </row>
    <row r="1524" spans="1:8" x14ac:dyDescent="0.3">
      <c r="A1524" s="123"/>
      <c r="B1524" s="122"/>
      <c r="H1524" s="124"/>
    </row>
    <row r="1525" spans="1:8" x14ac:dyDescent="0.3">
      <c r="A1525" s="123"/>
      <c r="B1525" s="122"/>
      <c r="H1525" s="124"/>
    </row>
    <row r="1526" spans="1:8" x14ac:dyDescent="0.3">
      <c r="A1526" s="123"/>
      <c r="B1526" s="122"/>
      <c r="H1526" s="124"/>
    </row>
    <row r="1527" spans="1:8" x14ac:dyDescent="0.3">
      <c r="A1527" s="123"/>
      <c r="B1527" s="122"/>
      <c r="H1527" s="124"/>
    </row>
    <row r="1528" spans="1:8" x14ac:dyDescent="0.3">
      <c r="A1528" s="123"/>
      <c r="B1528" s="122"/>
      <c r="H1528" s="124"/>
    </row>
    <row r="1529" spans="1:8" x14ac:dyDescent="0.3">
      <c r="A1529" s="123"/>
      <c r="B1529" s="122"/>
      <c r="H1529" s="124"/>
    </row>
    <row r="1530" spans="1:8" x14ac:dyDescent="0.3">
      <c r="A1530" s="123"/>
      <c r="B1530" s="122"/>
      <c r="H1530" s="124"/>
    </row>
    <row r="1531" spans="1:8" x14ac:dyDescent="0.3">
      <c r="A1531" s="123"/>
      <c r="B1531" s="122"/>
      <c r="H1531" s="124"/>
    </row>
    <row r="1532" spans="1:8" x14ac:dyDescent="0.3">
      <c r="A1532" s="123"/>
      <c r="B1532" s="122"/>
      <c r="H1532" s="124"/>
    </row>
    <row r="1533" spans="1:8" x14ac:dyDescent="0.3">
      <c r="A1533" s="123"/>
      <c r="B1533" s="122"/>
      <c r="H1533" s="124"/>
    </row>
    <row r="1534" spans="1:8" x14ac:dyDescent="0.3">
      <c r="A1534" s="123"/>
      <c r="B1534" s="122"/>
      <c r="H1534" s="124"/>
    </row>
    <row r="1535" spans="1:8" x14ac:dyDescent="0.3">
      <c r="A1535" s="123"/>
      <c r="B1535" s="122"/>
      <c r="H1535" s="124"/>
    </row>
    <row r="1536" spans="1:8" x14ac:dyDescent="0.3">
      <c r="A1536" s="123"/>
      <c r="B1536" s="122"/>
      <c r="H1536" s="124"/>
    </row>
    <row r="1537" spans="1:8" x14ac:dyDescent="0.3">
      <c r="A1537" s="123"/>
      <c r="B1537" s="122"/>
      <c r="H1537" s="124"/>
    </row>
    <row r="1538" spans="1:8" x14ac:dyDescent="0.3">
      <c r="A1538" s="123"/>
      <c r="B1538" s="122"/>
      <c r="H1538" s="124"/>
    </row>
    <row r="1539" spans="1:8" x14ac:dyDescent="0.3">
      <c r="A1539" s="123"/>
      <c r="B1539" s="122"/>
      <c r="H1539" s="124"/>
    </row>
    <row r="1540" spans="1:8" x14ac:dyDescent="0.3">
      <c r="A1540" s="123"/>
      <c r="B1540" s="122"/>
      <c r="H1540" s="124"/>
    </row>
    <row r="1541" spans="1:8" x14ac:dyDescent="0.3">
      <c r="A1541" s="123"/>
      <c r="B1541" s="122"/>
      <c r="H1541" s="124"/>
    </row>
    <row r="1542" spans="1:8" x14ac:dyDescent="0.3">
      <c r="A1542" s="123"/>
      <c r="B1542" s="122"/>
      <c r="H1542" s="124"/>
    </row>
    <row r="1543" spans="1:8" x14ac:dyDescent="0.3">
      <c r="A1543" s="123"/>
      <c r="B1543" s="122"/>
      <c r="H1543" s="124"/>
    </row>
    <row r="1544" spans="1:8" x14ac:dyDescent="0.3">
      <c r="A1544" s="123"/>
      <c r="B1544" s="122"/>
      <c r="H1544" s="124"/>
    </row>
    <row r="1545" spans="1:8" x14ac:dyDescent="0.3">
      <c r="A1545" s="123"/>
      <c r="B1545" s="122"/>
      <c r="H1545" s="124"/>
    </row>
    <row r="1546" spans="1:8" x14ac:dyDescent="0.3">
      <c r="A1546" s="123"/>
      <c r="B1546" s="122"/>
      <c r="H1546" s="124"/>
    </row>
    <row r="1547" spans="1:8" x14ac:dyDescent="0.3">
      <c r="A1547" s="123"/>
      <c r="B1547" s="122"/>
      <c r="H1547" s="124"/>
    </row>
    <row r="1548" spans="1:8" x14ac:dyDescent="0.3">
      <c r="A1548" s="123"/>
      <c r="B1548" s="122"/>
      <c r="H1548" s="124"/>
    </row>
    <row r="1549" spans="1:8" x14ac:dyDescent="0.3">
      <c r="A1549" s="123"/>
      <c r="B1549" s="122"/>
      <c r="H1549" s="124"/>
    </row>
    <row r="1550" spans="1:8" x14ac:dyDescent="0.3">
      <c r="A1550" s="123"/>
      <c r="B1550" s="122"/>
      <c r="H1550" s="124"/>
    </row>
    <row r="1551" spans="1:8" x14ac:dyDescent="0.3">
      <c r="A1551" s="123"/>
      <c r="B1551" s="122"/>
      <c r="H1551" s="124"/>
    </row>
    <row r="1552" spans="1:8" x14ac:dyDescent="0.3">
      <c r="A1552" s="123"/>
      <c r="B1552" s="122"/>
      <c r="H1552" s="124"/>
    </row>
    <row r="1553" spans="1:8" x14ac:dyDescent="0.3">
      <c r="A1553" s="123"/>
      <c r="B1553" s="122"/>
      <c r="H1553" s="124"/>
    </row>
    <row r="1554" spans="1:8" x14ac:dyDescent="0.3">
      <c r="A1554" s="123"/>
      <c r="B1554" s="122"/>
      <c r="H1554" s="124"/>
    </row>
    <row r="1555" spans="1:8" x14ac:dyDescent="0.3">
      <c r="A1555" s="123"/>
      <c r="B1555" s="122"/>
      <c r="H1555" s="124"/>
    </row>
    <row r="1556" spans="1:8" x14ac:dyDescent="0.3">
      <c r="A1556" s="123"/>
      <c r="B1556" s="122"/>
      <c r="H1556" s="124"/>
    </row>
    <row r="1557" spans="1:8" x14ac:dyDescent="0.3">
      <c r="A1557" s="123"/>
      <c r="B1557" s="122"/>
      <c r="H1557" s="124"/>
    </row>
    <row r="1558" spans="1:8" x14ac:dyDescent="0.3">
      <c r="A1558" s="123"/>
      <c r="B1558" s="122"/>
      <c r="H1558" s="124"/>
    </row>
    <row r="1559" spans="1:8" x14ac:dyDescent="0.3">
      <c r="A1559" s="123"/>
      <c r="B1559" s="122"/>
      <c r="H1559" s="124"/>
    </row>
    <row r="1560" spans="1:8" x14ac:dyDescent="0.3">
      <c r="A1560" s="123"/>
      <c r="B1560" s="122"/>
      <c r="H1560" s="124"/>
    </row>
    <row r="1561" spans="1:8" x14ac:dyDescent="0.3">
      <c r="A1561" s="123"/>
      <c r="B1561" s="122"/>
      <c r="H1561" s="124"/>
    </row>
    <row r="1562" spans="1:8" x14ac:dyDescent="0.3">
      <c r="A1562" s="123"/>
      <c r="B1562" s="122"/>
      <c r="H1562" s="124"/>
    </row>
    <row r="1563" spans="1:8" x14ac:dyDescent="0.3">
      <c r="A1563" s="123"/>
      <c r="B1563" s="122"/>
      <c r="H1563" s="124"/>
    </row>
    <row r="1564" spans="1:8" x14ac:dyDescent="0.3">
      <c r="A1564" s="123"/>
      <c r="B1564" s="122"/>
      <c r="H1564" s="124"/>
    </row>
    <row r="1565" spans="1:8" x14ac:dyDescent="0.3">
      <c r="A1565" s="123"/>
      <c r="B1565" s="122"/>
      <c r="H1565" s="124"/>
    </row>
    <row r="1566" spans="1:8" x14ac:dyDescent="0.3">
      <c r="A1566" s="123"/>
      <c r="B1566" s="122"/>
      <c r="H1566" s="124"/>
    </row>
    <row r="1567" spans="1:8" x14ac:dyDescent="0.3">
      <c r="A1567" s="123"/>
      <c r="B1567" s="122"/>
      <c r="H1567" s="124"/>
    </row>
    <row r="1568" spans="1:8" x14ac:dyDescent="0.3">
      <c r="A1568" s="123"/>
      <c r="B1568" s="122"/>
      <c r="H1568" s="124"/>
    </row>
    <row r="1569" spans="1:8" x14ac:dyDescent="0.3">
      <c r="A1569" s="123"/>
      <c r="B1569" s="122"/>
      <c r="H1569" s="124"/>
    </row>
    <row r="1570" spans="1:8" x14ac:dyDescent="0.3">
      <c r="A1570" s="123"/>
      <c r="B1570" s="122"/>
      <c r="H1570" s="124"/>
    </row>
    <row r="1571" spans="1:8" x14ac:dyDescent="0.3">
      <c r="A1571" s="123"/>
      <c r="B1571" s="122"/>
      <c r="H1571" s="124"/>
    </row>
    <row r="1572" spans="1:8" x14ac:dyDescent="0.3">
      <c r="A1572" s="123"/>
      <c r="B1572" s="122"/>
      <c r="H1572" s="124"/>
    </row>
    <row r="1573" spans="1:8" x14ac:dyDescent="0.3">
      <c r="A1573" s="123"/>
      <c r="B1573" s="122"/>
      <c r="H1573" s="124"/>
    </row>
    <row r="1574" spans="1:8" x14ac:dyDescent="0.3">
      <c r="A1574" s="123"/>
      <c r="B1574" s="122"/>
      <c r="H1574" s="124"/>
    </row>
    <row r="1575" spans="1:8" x14ac:dyDescent="0.3">
      <c r="A1575" s="123"/>
      <c r="B1575" s="122"/>
      <c r="H1575" s="124"/>
    </row>
    <row r="1576" spans="1:8" x14ac:dyDescent="0.3">
      <c r="A1576" s="123"/>
      <c r="B1576" s="122"/>
      <c r="H1576" s="124"/>
    </row>
    <row r="1577" spans="1:8" x14ac:dyDescent="0.3">
      <c r="A1577" s="123"/>
      <c r="B1577" s="122"/>
      <c r="H1577" s="124"/>
    </row>
    <row r="1578" spans="1:8" x14ac:dyDescent="0.3">
      <c r="A1578" s="123"/>
      <c r="B1578" s="122"/>
      <c r="H1578" s="124"/>
    </row>
    <row r="1579" spans="1:8" x14ac:dyDescent="0.3">
      <c r="A1579" s="123"/>
      <c r="B1579" s="122"/>
      <c r="H1579" s="124"/>
    </row>
    <row r="1580" spans="1:8" x14ac:dyDescent="0.3">
      <c r="A1580" s="123"/>
      <c r="B1580" s="122"/>
      <c r="H1580" s="124"/>
    </row>
    <row r="1581" spans="1:8" x14ac:dyDescent="0.3">
      <c r="A1581" s="123"/>
      <c r="B1581" s="122"/>
      <c r="H1581" s="124"/>
    </row>
    <row r="1582" spans="1:8" x14ac:dyDescent="0.3">
      <c r="A1582" s="123"/>
      <c r="B1582" s="122"/>
      <c r="H1582" s="124"/>
    </row>
    <row r="1583" spans="1:8" x14ac:dyDescent="0.3">
      <c r="A1583" s="123"/>
      <c r="B1583" s="122"/>
      <c r="H1583" s="124"/>
    </row>
    <row r="1584" spans="1:8" x14ac:dyDescent="0.3">
      <c r="A1584" s="123"/>
      <c r="B1584" s="122"/>
      <c r="H1584" s="124"/>
    </row>
    <row r="1585" spans="1:8" x14ac:dyDescent="0.3">
      <c r="A1585" s="123"/>
      <c r="B1585" s="122"/>
      <c r="H1585" s="124"/>
    </row>
    <row r="1586" spans="1:8" x14ac:dyDescent="0.3">
      <c r="A1586" s="123"/>
      <c r="B1586" s="122"/>
      <c r="H1586" s="124"/>
    </row>
    <row r="1587" spans="1:8" x14ac:dyDescent="0.3">
      <c r="A1587" s="123"/>
      <c r="B1587" s="122"/>
      <c r="H1587" s="124"/>
    </row>
    <row r="1588" spans="1:8" x14ac:dyDescent="0.3">
      <c r="A1588" s="123"/>
      <c r="B1588" s="122"/>
      <c r="H1588" s="124"/>
    </row>
    <row r="1589" spans="1:8" x14ac:dyDescent="0.3">
      <c r="A1589" s="123"/>
      <c r="B1589" s="122"/>
      <c r="H1589" s="124"/>
    </row>
    <row r="1590" spans="1:8" x14ac:dyDescent="0.3">
      <c r="A1590" s="123"/>
      <c r="B1590" s="122"/>
      <c r="H1590" s="124"/>
    </row>
    <row r="1591" spans="1:8" x14ac:dyDescent="0.3">
      <c r="A1591" s="123"/>
      <c r="B1591" s="122"/>
      <c r="H1591" s="124"/>
    </row>
    <row r="1592" spans="1:8" x14ac:dyDescent="0.3">
      <c r="A1592" s="123"/>
      <c r="B1592" s="122"/>
      <c r="H1592" s="124"/>
    </row>
    <row r="1593" spans="1:8" x14ac:dyDescent="0.3">
      <c r="A1593" s="123"/>
      <c r="B1593" s="122"/>
      <c r="H1593" s="124"/>
    </row>
    <row r="1594" spans="1:8" x14ac:dyDescent="0.3">
      <c r="A1594" s="123"/>
      <c r="B1594" s="122"/>
      <c r="H1594" s="124"/>
    </row>
    <row r="1595" spans="1:8" x14ac:dyDescent="0.3">
      <c r="A1595" s="123"/>
      <c r="B1595" s="122"/>
      <c r="H1595" s="124"/>
    </row>
    <row r="1596" spans="1:8" x14ac:dyDescent="0.3">
      <c r="A1596" s="123"/>
      <c r="B1596" s="122"/>
      <c r="H1596" s="124"/>
    </row>
    <row r="1597" spans="1:8" x14ac:dyDescent="0.3">
      <c r="A1597" s="123"/>
      <c r="B1597" s="122"/>
      <c r="H1597" s="124"/>
    </row>
    <row r="1598" spans="1:8" x14ac:dyDescent="0.3">
      <c r="A1598" s="123"/>
      <c r="B1598" s="122"/>
      <c r="H1598" s="124"/>
    </row>
    <row r="1599" spans="1:8" x14ac:dyDescent="0.3">
      <c r="A1599" s="123"/>
      <c r="B1599" s="122"/>
      <c r="H1599" s="124"/>
    </row>
    <row r="1600" spans="1:8" x14ac:dyDescent="0.3">
      <c r="A1600" s="123"/>
      <c r="B1600" s="122"/>
      <c r="H1600" s="124"/>
    </row>
    <row r="1601" spans="1:8" x14ac:dyDescent="0.3">
      <c r="A1601" s="123"/>
      <c r="B1601" s="122"/>
      <c r="H1601" s="124"/>
    </row>
    <row r="1602" spans="1:8" x14ac:dyDescent="0.3">
      <c r="A1602" s="123"/>
      <c r="B1602" s="122"/>
      <c r="H1602" s="124"/>
    </row>
    <row r="1603" spans="1:8" x14ac:dyDescent="0.3">
      <c r="A1603" s="123"/>
      <c r="B1603" s="122"/>
      <c r="H1603" s="124"/>
    </row>
    <row r="1604" spans="1:8" x14ac:dyDescent="0.3">
      <c r="A1604" s="123"/>
      <c r="B1604" s="122"/>
      <c r="H1604" s="124"/>
    </row>
    <row r="1605" spans="1:8" x14ac:dyDescent="0.3">
      <c r="A1605" s="123"/>
      <c r="B1605" s="122"/>
      <c r="H1605" s="124"/>
    </row>
    <row r="1606" spans="1:8" x14ac:dyDescent="0.3">
      <c r="A1606" s="123"/>
      <c r="B1606" s="122"/>
      <c r="H1606" s="124"/>
    </row>
    <row r="1607" spans="1:8" x14ac:dyDescent="0.3">
      <c r="A1607" s="123"/>
      <c r="B1607" s="122"/>
      <c r="H1607" s="124"/>
    </row>
    <row r="1608" spans="1:8" x14ac:dyDescent="0.3">
      <c r="A1608" s="123"/>
      <c r="B1608" s="122"/>
      <c r="H1608" s="124"/>
    </row>
    <row r="1609" spans="1:8" x14ac:dyDescent="0.3">
      <c r="A1609" s="123"/>
      <c r="B1609" s="122"/>
      <c r="H1609" s="124"/>
    </row>
    <row r="1610" spans="1:8" x14ac:dyDescent="0.3">
      <c r="A1610" s="123"/>
      <c r="B1610" s="122"/>
      <c r="H1610" s="124"/>
    </row>
    <row r="1611" spans="1:8" x14ac:dyDescent="0.3">
      <c r="A1611" s="123"/>
      <c r="B1611" s="122"/>
      <c r="H1611" s="124"/>
    </row>
    <row r="1612" spans="1:8" x14ac:dyDescent="0.3">
      <c r="A1612" s="123"/>
      <c r="B1612" s="122"/>
      <c r="H1612" s="124"/>
    </row>
    <row r="1613" spans="1:8" x14ac:dyDescent="0.3">
      <c r="A1613" s="123"/>
      <c r="B1613" s="122"/>
      <c r="H1613" s="124"/>
    </row>
    <row r="1614" spans="1:8" x14ac:dyDescent="0.3">
      <c r="A1614" s="123"/>
      <c r="B1614" s="122"/>
      <c r="H1614" s="124"/>
    </row>
    <row r="1615" spans="1:8" x14ac:dyDescent="0.3">
      <c r="A1615" s="123"/>
      <c r="B1615" s="122"/>
      <c r="H1615" s="124"/>
    </row>
    <row r="1616" spans="1:8" x14ac:dyDescent="0.3">
      <c r="A1616" s="123"/>
      <c r="B1616" s="122"/>
      <c r="H1616" s="124"/>
    </row>
    <row r="1617" spans="1:8" x14ac:dyDescent="0.3">
      <c r="A1617" s="123"/>
      <c r="B1617" s="122"/>
      <c r="H1617" s="124"/>
    </row>
    <row r="1618" spans="1:8" x14ac:dyDescent="0.3">
      <c r="A1618" s="123"/>
      <c r="B1618" s="122"/>
      <c r="H1618" s="124"/>
    </row>
    <row r="1619" spans="1:8" x14ac:dyDescent="0.3">
      <c r="A1619" s="123"/>
      <c r="B1619" s="122"/>
      <c r="H1619" s="124"/>
    </row>
    <row r="1620" spans="1:8" x14ac:dyDescent="0.3">
      <c r="A1620" s="123"/>
      <c r="B1620" s="122"/>
      <c r="H1620" s="124"/>
    </row>
    <row r="1621" spans="1:8" x14ac:dyDescent="0.3">
      <c r="A1621" s="123"/>
      <c r="B1621" s="122"/>
      <c r="H1621" s="124"/>
    </row>
    <row r="1622" spans="1:8" x14ac:dyDescent="0.3">
      <c r="A1622" s="123"/>
      <c r="B1622" s="122"/>
      <c r="H1622" s="124"/>
    </row>
    <row r="1623" spans="1:8" x14ac:dyDescent="0.3">
      <c r="A1623" s="123"/>
      <c r="B1623" s="122"/>
      <c r="H1623" s="124"/>
    </row>
    <row r="1624" spans="1:8" x14ac:dyDescent="0.3">
      <c r="A1624" s="123"/>
      <c r="B1624" s="122"/>
      <c r="H1624" s="124"/>
    </row>
    <row r="1625" spans="1:8" x14ac:dyDescent="0.3">
      <c r="A1625" s="123"/>
      <c r="B1625" s="122"/>
      <c r="H1625" s="124"/>
    </row>
    <row r="1626" spans="1:8" x14ac:dyDescent="0.3">
      <c r="A1626" s="123"/>
      <c r="B1626" s="122"/>
      <c r="H1626" s="124"/>
    </row>
    <row r="1627" spans="1:8" x14ac:dyDescent="0.3">
      <c r="A1627" s="123"/>
      <c r="B1627" s="122"/>
      <c r="H1627" s="124"/>
    </row>
    <row r="1628" spans="1:8" x14ac:dyDescent="0.3">
      <c r="A1628" s="123"/>
      <c r="B1628" s="122"/>
      <c r="H1628" s="124"/>
    </row>
    <row r="1629" spans="1:8" x14ac:dyDescent="0.3">
      <c r="A1629" s="123"/>
      <c r="B1629" s="122"/>
      <c r="H1629" s="124"/>
    </row>
    <row r="1630" spans="1:8" x14ac:dyDescent="0.3">
      <c r="A1630" s="123"/>
      <c r="B1630" s="122"/>
      <c r="H1630" s="124"/>
    </row>
    <row r="1631" spans="1:8" x14ac:dyDescent="0.3">
      <c r="A1631" s="123"/>
      <c r="B1631" s="122"/>
      <c r="H1631" s="124"/>
    </row>
    <row r="1632" spans="1:8" x14ac:dyDescent="0.3">
      <c r="A1632" s="123"/>
      <c r="B1632" s="122"/>
      <c r="H1632" s="124"/>
    </row>
    <row r="1633" spans="1:8" x14ac:dyDescent="0.3">
      <c r="A1633" s="123"/>
      <c r="B1633" s="122"/>
      <c r="H1633" s="124"/>
    </row>
    <row r="1634" spans="1:8" x14ac:dyDescent="0.3">
      <c r="A1634" s="123"/>
      <c r="B1634" s="122"/>
      <c r="H1634" s="124"/>
    </row>
    <row r="1635" spans="1:8" x14ac:dyDescent="0.3">
      <c r="A1635" s="123"/>
      <c r="B1635" s="122"/>
      <c r="H1635" s="124"/>
    </row>
    <row r="1636" spans="1:8" x14ac:dyDescent="0.3">
      <c r="A1636" s="123"/>
      <c r="B1636" s="122"/>
      <c r="H1636" s="124"/>
    </row>
    <row r="1637" spans="1:8" x14ac:dyDescent="0.3">
      <c r="A1637" s="123"/>
      <c r="B1637" s="122"/>
      <c r="H1637" s="124"/>
    </row>
    <row r="1638" spans="1:8" x14ac:dyDescent="0.3">
      <c r="A1638" s="123"/>
      <c r="B1638" s="122"/>
      <c r="H1638" s="124"/>
    </row>
    <row r="1639" spans="1:8" x14ac:dyDescent="0.3">
      <c r="A1639" s="123"/>
      <c r="B1639" s="122"/>
      <c r="H1639" s="124"/>
    </row>
    <row r="1640" spans="1:8" x14ac:dyDescent="0.3">
      <c r="A1640" s="123"/>
      <c r="B1640" s="122"/>
      <c r="H1640" s="124"/>
    </row>
    <row r="1641" spans="1:8" x14ac:dyDescent="0.3">
      <c r="A1641" s="123"/>
      <c r="B1641" s="122"/>
      <c r="H1641" s="124"/>
    </row>
    <row r="1642" spans="1:8" x14ac:dyDescent="0.3">
      <c r="A1642" s="123"/>
      <c r="B1642" s="122"/>
      <c r="H1642" s="124"/>
    </row>
    <row r="1643" spans="1:8" x14ac:dyDescent="0.3">
      <c r="A1643" s="123"/>
      <c r="B1643" s="122"/>
      <c r="H1643" s="124"/>
    </row>
    <row r="1644" spans="1:8" x14ac:dyDescent="0.3">
      <c r="A1644" s="123"/>
      <c r="B1644" s="122"/>
      <c r="H1644" s="124"/>
    </row>
    <row r="1645" spans="1:8" x14ac:dyDescent="0.3">
      <c r="A1645" s="123"/>
      <c r="B1645" s="122"/>
      <c r="H1645" s="124"/>
    </row>
    <row r="1646" spans="1:8" x14ac:dyDescent="0.3">
      <c r="A1646" s="123"/>
      <c r="B1646" s="122"/>
      <c r="H1646" s="124"/>
    </row>
    <row r="1647" spans="1:8" x14ac:dyDescent="0.3">
      <c r="A1647" s="123"/>
      <c r="B1647" s="122"/>
      <c r="H1647" s="124"/>
    </row>
    <row r="1648" spans="1:8" x14ac:dyDescent="0.3">
      <c r="A1648" s="123"/>
      <c r="B1648" s="122"/>
      <c r="H1648" s="124"/>
    </row>
    <row r="1649" spans="1:8" x14ac:dyDescent="0.3">
      <c r="A1649" s="123"/>
      <c r="B1649" s="122"/>
      <c r="H1649" s="124"/>
    </row>
    <row r="1650" spans="1:8" x14ac:dyDescent="0.3">
      <c r="A1650" s="123"/>
      <c r="B1650" s="122"/>
      <c r="H1650" s="124"/>
    </row>
    <row r="1651" spans="1:8" x14ac:dyDescent="0.3">
      <c r="A1651" s="123"/>
      <c r="B1651" s="122"/>
      <c r="H1651" s="124"/>
    </row>
    <row r="1652" spans="1:8" x14ac:dyDescent="0.3">
      <c r="A1652" s="123"/>
      <c r="B1652" s="122"/>
      <c r="H1652" s="124"/>
    </row>
    <row r="1653" spans="1:8" x14ac:dyDescent="0.3">
      <c r="A1653" s="123"/>
      <c r="B1653" s="122"/>
      <c r="H1653" s="124"/>
    </row>
    <row r="1654" spans="1:8" x14ac:dyDescent="0.3">
      <c r="A1654" s="123"/>
      <c r="B1654" s="122"/>
      <c r="H1654" s="124"/>
    </row>
    <row r="1655" spans="1:8" x14ac:dyDescent="0.3">
      <c r="A1655" s="123"/>
      <c r="B1655" s="122"/>
      <c r="H1655" s="124"/>
    </row>
    <row r="1656" spans="1:8" x14ac:dyDescent="0.3">
      <c r="A1656" s="123"/>
      <c r="B1656" s="122"/>
      <c r="H1656" s="124"/>
    </row>
    <row r="1657" spans="1:8" x14ac:dyDescent="0.3">
      <c r="A1657" s="123"/>
      <c r="B1657" s="122"/>
      <c r="H1657" s="124"/>
    </row>
    <row r="1658" spans="1:8" x14ac:dyDescent="0.3">
      <c r="A1658" s="123"/>
      <c r="B1658" s="122"/>
      <c r="H1658" s="124"/>
    </row>
    <row r="1659" spans="1:8" x14ac:dyDescent="0.3">
      <c r="A1659" s="123"/>
      <c r="B1659" s="122"/>
      <c r="H1659" s="124"/>
    </row>
    <row r="1660" spans="1:8" x14ac:dyDescent="0.3">
      <c r="A1660" s="123"/>
      <c r="B1660" s="122"/>
      <c r="H1660" s="124"/>
    </row>
    <row r="1661" spans="1:8" x14ac:dyDescent="0.3">
      <c r="A1661" s="123"/>
      <c r="B1661" s="122"/>
      <c r="H1661" s="124"/>
    </row>
    <row r="1662" spans="1:8" x14ac:dyDescent="0.3">
      <c r="A1662" s="123"/>
      <c r="B1662" s="122"/>
      <c r="H1662" s="124"/>
    </row>
    <row r="1663" spans="1:8" x14ac:dyDescent="0.3">
      <c r="A1663" s="123"/>
      <c r="B1663" s="122"/>
      <c r="H1663" s="124"/>
    </row>
    <row r="1664" spans="1:8" x14ac:dyDescent="0.3">
      <c r="A1664" s="123"/>
      <c r="B1664" s="122"/>
      <c r="H1664" s="124"/>
    </row>
    <row r="1665" spans="1:8" x14ac:dyDescent="0.3">
      <c r="A1665" s="123"/>
      <c r="B1665" s="122"/>
      <c r="H1665" s="124"/>
    </row>
    <row r="1666" spans="1:8" x14ac:dyDescent="0.3">
      <c r="A1666" s="123"/>
      <c r="B1666" s="122"/>
      <c r="H1666" s="124"/>
    </row>
    <row r="1667" spans="1:8" x14ac:dyDescent="0.3">
      <c r="A1667" s="123"/>
      <c r="B1667" s="122"/>
      <c r="H1667" s="124"/>
    </row>
    <row r="1668" spans="1:8" x14ac:dyDescent="0.3">
      <c r="A1668" s="123"/>
      <c r="B1668" s="122"/>
      <c r="H1668" s="124"/>
    </row>
    <row r="1669" spans="1:8" x14ac:dyDescent="0.3">
      <c r="A1669" s="123"/>
      <c r="B1669" s="122"/>
      <c r="H1669" s="124"/>
    </row>
    <row r="1670" spans="1:8" x14ac:dyDescent="0.3">
      <c r="A1670" s="123"/>
      <c r="B1670" s="122"/>
      <c r="H1670" s="124"/>
    </row>
    <row r="1671" spans="1:8" x14ac:dyDescent="0.3">
      <c r="A1671" s="123"/>
      <c r="B1671" s="122"/>
      <c r="H1671" s="124"/>
    </row>
    <row r="1672" spans="1:8" x14ac:dyDescent="0.3">
      <c r="A1672" s="123"/>
      <c r="B1672" s="122"/>
      <c r="H1672" s="124"/>
    </row>
    <row r="1673" spans="1:8" x14ac:dyDescent="0.3">
      <c r="A1673" s="123"/>
      <c r="B1673" s="122"/>
      <c r="H1673" s="124"/>
    </row>
    <row r="1674" spans="1:8" x14ac:dyDescent="0.3">
      <c r="A1674" s="123"/>
      <c r="B1674" s="122"/>
      <c r="H1674" s="124"/>
    </row>
    <row r="1675" spans="1:8" x14ac:dyDescent="0.3">
      <c r="A1675" s="123"/>
      <c r="B1675" s="122"/>
      <c r="H1675" s="124"/>
    </row>
    <row r="1676" spans="1:8" x14ac:dyDescent="0.3">
      <c r="A1676" s="123"/>
      <c r="B1676" s="122"/>
      <c r="H1676" s="124"/>
    </row>
    <row r="1677" spans="1:8" x14ac:dyDescent="0.3">
      <c r="A1677" s="123"/>
      <c r="B1677" s="122"/>
      <c r="H1677" s="124"/>
    </row>
    <row r="1678" spans="1:8" x14ac:dyDescent="0.3">
      <c r="A1678" s="123"/>
      <c r="B1678" s="122"/>
      <c r="H1678" s="124"/>
    </row>
    <row r="1679" spans="1:8" x14ac:dyDescent="0.3">
      <c r="A1679" s="123"/>
      <c r="B1679" s="122"/>
      <c r="H1679" s="124"/>
    </row>
    <row r="1680" spans="1:8" x14ac:dyDescent="0.3">
      <c r="A1680" s="123"/>
      <c r="B1680" s="122"/>
      <c r="H1680" s="124"/>
    </row>
    <row r="1681" spans="1:8" x14ac:dyDescent="0.3">
      <c r="A1681" s="123"/>
      <c r="B1681" s="122"/>
      <c r="H1681" s="124"/>
    </row>
    <row r="1682" spans="1:8" x14ac:dyDescent="0.3">
      <c r="A1682" s="123"/>
      <c r="B1682" s="122"/>
      <c r="H1682" s="124"/>
    </row>
    <row r="1683" spans="1:8" x14ac:dyDescent="0.3">
      <c r="A1683" s="123"/>
      <c r="B1683" s="122"/>
      <c r="H1683" s="124"/>
    </row>
    <row r="1684" spans="1:8" x14ac:dyDescent="0.3">
      <c r="A1684" s="123"/>
      <c r="B1684" s="122"/>
      <c r="H1684" s="124"/>
    </row>
    <row r="1685" spans="1:8" x14ac:dyDescent="0.3">
      <c r="A1685" s="123"/>
      <c r="B1685" s="122"/>
      <c r="H1685" s="124"/>
    </row>
    <row r="1686" spans="1:8" x14ac:dyDescent="0.3">
      <c r="A1686" s="123"/>
      <c r="B1686" s="122"/>
      <c r="H1686" s="124"/>
    </row>
    <row r="1687" spans="1:8" x14ac:dyDescent="0.3">
      <c r="A1687" s="123"/>
      <c r="B1687" s="122"/>
      <c r="H1687" s="124"/>
    </row>
    <row r="1688" spans="1:8" x14ac:dyDescent="0.3">
      <c r="A1688" s="123"/>
      <c r="B1688" s="122"/>
      <c r="H1688" s="124"/>
    </row>
    <row r="1689" spans="1:8" x14ac:dyDescent="0.3">
      <c r="A1689" s="123"/>
      <c r="B1689" s="122"/>
      <c r="H1689" s="124"/>
    </row>
    <row r="1690" spans="1:8" x14ac:dyDescent="0.3">
      <c r="A1690" s="123"/>
      <c r="B1690" s="122"/>
      <c r="H1690" s="124"/>
    </row>
    <row r="1691" spans="1:8" x14ac:dyDescent="0.3">
      <c r="A1691" s="123"/>
      <c r="B1691" s="122"/>
      <c r="H1691" s="124"/>
    </row>
    <row r="1692" spans="1:8" x14ac:dyDescent="0.3">
      <c r="A1692" s="123"/>
      <c r="B1692" s="122"/>
      <c r="H1692" s="124"/>
    </row>
    <row r="1693" spans="1:8" x14ac:dyDescent="0.3">
      <c r="A1693" s="123"/>
      <c r="B1693" s="122"/>
      <c r="H1693" s="124"/>
    </row>
    <row r="1694" spans="1:8" x14ac:dyDescent="0.3">
      <c r="A1694" s="123"/>
      <c r="B1694" s="122"/>
      <c r="H1694" s="124"/>
    </row>
    <row r="1695" spans="1:8" x14ac:dyDescent="0.3">
      <c r="A1695" s="123"/>
      <c r="B1695" s="122"/>
      <c r="H1695" s="124"/>
    </row>
    <row r="1696" spans="1:8" x14ac:dyDescent="0.3">
      <c r="A1696" s="123"/>
      <c r="B1696" s="122"/>
      <c r="H1696" s="124"/>
    </row>
    <row r="1697" spans="1:8" x14ac:dyDescent="0.3">
      <c r="A1697" s="123"/>
      <c r="B1697" s="122"/>
      <c r="H1697" s="124"/>
    </row>
    <row r="1698" spans="1:8" x14ac:dyDescent="0.3">
      <c r="A1698" s="123"/>
      <c r="B1698" s="122"/>
      <c r="H1698" s="124"/>
    </row>
    <row r="1699" spans="1:8" x14ac:dyDescent="0.3">
      <c r="A1699" s="123"/>
      <c r="B1699" s="122"/>
      <c r="H1699" s="124"/>
    </row>
    <row r="1700" spans="1:8" x14ac:dyDescent="0.3">
      <c r="A1700" s="123"/>
      <c r="B1700" s="122"/>
      <c r="H1700" s="124"/>
    </row>
    <row r="1701" spans="1:8" x14ac:dyDescent="0.3">
      <c r="A1701" s="123"/>
      <c r="B1701" s="122"/>
      <c r="H1701" s="124"/>
    </row>
    <row r="1702" spans="1:8" x14ac:dyDescent="0.3">
      <c r="A1702" s="123"/>
      <c r="B1702" s="122"/>
      <c r="H1702" s="124"/>
    </row>
    <row r="1703" spans="1:8" x14ac:dyDescent="0.3">
      <c r="A1703" s="123"/>
      <c r="B1703" s="122"/>
      <c r="H1703" s="124"/>
    </row>
    <row r="1704" spans="1:8" x14ac:dyDescent="0.3">
      <c r="A1704" s="123"/>
      <c r="B1704" s="122"/>
      <c r="H1704" s="124"/>
    </row>
    <row r="1705" spans="1:8" x14ac:dyDescent="0.3">
      <c r="A1705" s="123"/>
      <c r="B1705" s="122"/>
      <c r="H1705" s="124"/>
    </row>
    <row r="1706" spans="1:8" x14ac:dyDescent="0.3">
      <c r="A1706" s="123"/>
      <c r="B1706" s="122"/>
      <c r="H1706" s="124"/>
    </row>
    <row r="1707" spans="1:8" x14ac:dyDescent="0.3">
      <c r="A1707" s="123"/>
      <c r="B1707" s="122"/>
      <c r="H1707" s="124"/>
    </row>
    <row r="1708" spans="1:8" x14ac:dyDescent="0.3">
      <c r="A1708" s="123"/>
      <c r="B1708" s="122"/>
      <c r="H1708" s="124"/>
    </row>
    <row r="1709" spans="1:8" x14ac:dyDescent="0.3">
      <c r="A1709" s="123"/>
      <c r="B1709" s="122"/>
      <c r="H1709" s="124"/>
    </row>
    <row r="1710" spans="1:8" x14ac:dyDescent="0.3">
      <c r="A1710" s="123"/>
      <c r="B1710" s="122"/>
      <c r="H1710" s="124"/>
    </row>
    <row r="1711" spans="1:8" x14ac:dyDescent="0.3">
      <c r="A1711" s="123"/>
      <c r="B1711" s="122"/>
      <c r="H1711" s="124"/>
    </row>
    <row r="1712" spans="1:8" x14ac:dyDescent="0.3">
      <c r="A1712" s="123"/>
      <c r="B1712" s="122"/>
      <c r="H1712" s="124"/>
    </row>
    <row r="1713" spans="1:8" x14ac:dyDescent="0.3">
      <c r="A1713" s="123"/>
      <c r="B1713" s="122"/>
      <c r="H1713" s="124"/>
    </row>
    <row r="1714" spans="1:8" x14ac:dyDescent="0.3">
      <c r="A1714" s="123"/>
      <c r="B1714" s="122"/>
      <c r="H1714" s="124"/>
    </row>
    <row r="1715" spans="1:8" x14ac:dyDescent="0.3">
      <c r="A1715" s="123"/>
      <c r="B1715" s="122"/>
      <c r="H1715" s="124"/>
    </row>
    <row r="1716" spans="1:8" x14ac:dyDescent="0.3">
      <c r="A1716" s="123"/>
      <c r="B1716" s="122"/>
      <c r="H1716" s="124"/>
    </row>
    <row r="1717" spans="1:8" x14ac:dyDescent="0.3">
      <c r="A1717" s="123"/>
      <c r="B1717" s="122"/>
      <c r="H1717" s="124"/>
    </row>
    <row r="1718" spans="1:8" x14ac:dyDescent="0.3">
      <c r="A1718" s="123"/>
      <c r="B1718" s="122"/>
      <c r="H1718" s="124"/>
    </row>
    <row r="1719" spans="1:8" x14ac:dyDescent="0.3">
      <c r="A1719" s="123"/>
      <c r="B1719" s="122"/>
      <c r="H1719" s="124"/>
    </row>
    <row r="1720" spans="1:8" x14ac:dyDescent="0.3">
      <c r="A1720" s="123"/>
      <c r="B1720" s="122"/>
      <c r="H1720" s="124"/>
    </row>
    <row r="1721" spans="1:8" x14ac:dyDescent="0.3">
      <c r="A1721" s="123"/>
      <c r="B1721" s="122"/>
      <c r="H1721" s="124"/>
    </row>
    <row r="1722" spans="1:8" x14ac:dyDescent="0.3">
      <c r="A1722" s="123"/>
      <c r="B1722" s="122"/>
      <c r="H1722" s="124"/>
    </row>
    <row r="1723" spans="1:8" x14ac:dyDescent="0.3">
      <c r="A1723" s="123"/>
      <c r="B1723" s="122"/>
      <c r="H1723" s="124"/>
    </row>
    <row r="1724" spans="1:8" x14ac:dyDescent="0.3">
      <c r="A1724" s="123"/>
      <c r="B1724" s="122"/>
      <c r="H1724" s="124"/>
    </row>
    <row r="1725" spans="1:8" x14ac:dyDescent="0.3">
      <c r="A1725" s="123"/>
      <c r="B1725" s="122"/>
      <c r="H1725" s="124"/>
    </row>
    <row r="1726" spans="1:8" x14ac:dyDescent="0.3">
      <c r="A1726" s="123"/>
      <c r="B1726" s="122"/>
      <c r="H1726" s="124"/>
    </row>
    <row r="1727" spans="1:8" x14ac:dyDescent="0.3">
      <c r="A1727" s="123"/>
      <c r="B1727" s="122"/>
      <c r="H1727" s="124"/>
    </row>
    <row r="1728" spans="1:8" x14ac:dyDescent="0.3">
      <c r="A1728" s="123"/>
      <c r="B1728" s="122"/>
      <c r="H1728" s="124"/>
    </row>
    <row r="1729" spans="1:8" x14ac:dyDescent="0.3">
      <c r="A1729" s="123"/>
      <c r="B1729" s="122"/>
      <c r="H1729" s="124"/>
    </row>
    <row r="1730" spans="1:8" x14ac:dyDescent="0.3">
      <c r="A1730" s="123"/>
      <c r="B1730" s="122"/>
      <c r="H1730" s="124"/>
    </row>
    <row r="1731" spans="1:8" x14ac:dyDescent="0.3">
      <c r="A1731" s="123"/>
      <c r="B1731" s="122"/>
      <c r="H1731" s="124"/>
    </row>
    <row r="1732" spans="1:8" x14ac:dyDescent="0.3">
      <c r="A1732" s="123"/>
      <c r="B1732" s="122"/>
      <c r="H1732" s="124"/>
    </row>
    <row r="1733" spans="1:8" x14ac:dyDescent="0.3">
      <c r="A1733" s="123"/>
      <c r="B1733" s="122"/>
      <c r="H1733" s="124"/>
    </row>
    <row r="1734" spans="1:8" x14ac:dyDescent="0.3">
      <c r="A1734" s="123"/>
      <c r="B1734" s="122"/>
      <c r="H1734" s="124"/>
    </row>
    <row r="1735" spans="1:8" x14ac:dyDescent="0.3">
      <c r="A1735" s="123"/>
      <c r="B1735" s="122"/>
      <c r="H1735" s="124"/>
    </row>
    <row r="1736" spans="1:8" x14ac:dyDescent="0.3">
      <c r="A1736" s="123"/>
      <c r="B1736" s="122"/>
      <c r="H1736" s="124"/>
    </row>
    <row r="1737" spans="1:8" x14ac:dyDescent="0.3">
      <c r="A1737" s="123"/>
      <c r="B1737" s="122"/>
      <c r="H1737" s="124"/>
    </row>
    <row r="1738" spans="1:8" x14ac:dyDescent="0.3">
      <c r="A1738" s="123"/>
      <c r="B1738" s="122"/>
      <c r="H1738" s="124"/>
    </row>
    <row r="1739" spans="1:8" x14ac:dyDescent="0.3">
      <c r="A1739" s="123"/>
      <c r="B1739" s="122"/>
      <c r="H1739" s="124"/>
    </row>
    <row r="1740" spans="1:8" x14ac:dyDescent="0.3">
      <c r="A1740" s="123"/>
      <c r="B1740" s="122"/>
      <c r="H1740" s="124"/>
    </row>
    <row r="1741" spans="1:8" x14ac:dyDescent="0.3">
      <c r="A1741" s="123"/>
      <c r="B1741" s="122"/>
      <c r="H1741" s="124"/>
    </row>
    <row r="1742" spans="1:8" x14ac:dyDescent="0.3">
      <c r="A1742" s="123"/>
      <c r="B1742" s="122"/>
      <c r="H1742" s="124"/>
    </row>
    <row r="1743" spans="1:8" x14ac:dyDescent="0.3">
      <c r="A1743" s="123"/>
      <c r="B1743" s="122"/>
      <c r="H1743" s="124"/>
    </row>
    <row r="1744" spans="1:8" x14ac:dyDescent="0.3">
      <c r="A1744" s="123"/>
      <c r="B1744" s="122"/>
      <c r="H1744" s="124"/>
    </row>
    <row r="1745" spans="1:8" x14ac:dyDescent="0.3">
      <c r="A1745" s="123"/>
      <c r="B1745" s="122"/>
      <c r="H1745" s="124"/>
    </row>
    <row r="1746" spans="1:8" x14ac:dyDescent="0.3">
      <c r="A1746" s="123"/>
      <c r="B1746" s="122"/>
      <c r="H1746" s="124"/>
    </row>
    <row r="1747" spans="1:8" x14ac:dyDescent="0.3">
      <c r="A1747" s="123"/>
      <c r="B1747" s="122"/>
      <c r="H1747" s="124"/>
    </row>
    <row r="1748" spans="1:8" x14ac:dyDescent="0.3">
      <c r="A1748" s="123"/>
      <c r="B1748" s="122"/>
      <c r="H1748" s="124"/>
    </row>
    <row r="1749" spans="1:8" x14ac:dyDescent="0.3">
      <c r="A1749" s="123"/>
      <c r="B1749" s="122"/>
      <c r="H1749" s="124"/>
    </row>
    <row r="1750" spans="1:8" x14ac:dyDescent="0.3">
      <c r="A1750" s="123"/>
      <c r="B1750" s="122"/>
      <c r="H1750" s="124"/>
    </row>
    <row r="1751" spans="1:8" x14ac:dyDescent="0.3">
      <c r="A1751" s="123"/>
      <c r="B1751" s="122"/>
      <c r="H1751" s="124"/>
    </row>
    <row r="1752" spans="1:8" x14ac:dyDescent="0.3">
      <c r="A1752" s="123"/>
      <c r="B1752" s="122"/>
      <c r="H1752" s="124"/>
    </row>
    <row r="1753" spans="1:8" x14ac:dyDescent="0.3">
      <c r="A1753" s="123"/>
      <c r="B1753" s="122"/>
      <c r="H1753" s="124"/>
    </row>
    <row r="1754" spans="1:8" x14ac:dyDescent="0.3">
      <c r="A1754" s="123"/>
      <c r="B1754" s="122"/>
      <c r="H1754" s="124"/>
    </row>
    <row r="1755" spans="1:8" x14ac:dyDescent="0.3">
      <c r="A1755" s="123"/>
      <c r="B1755" s="122"/>
      <c r="H1755" s="124"/>
    </row>
    <row r="1756" spans="1:8" x14ac:dyDescent="0.3">
      <c r="A1756" s="123"/>
      <c r="B1756" s="122"/>
      <c r="H1756" s="124"/>
    </row>
    <row r="1757" spans="1:8" x14ac:dyDescent="0.3">
      <c r="A1757" s="123"/>
      <c r="B1757" s="122"/>
      <c r="H1757" s="124"/>
    </row>
    <row r="1758" spans="1:8" x14ac:dyDescent="0.3">
      <c r="A1758" s="123"/>
      <c r="B1758" s="122"/>
      <c r="H1758" s="124"/>
    </row>
    <row r="1759" spans="1:8" x14ac:dyDescent="0.3">
      <c r="A1759" s="123"/>
      <c r="B1759" s="122"/>
      <c r="H1759" s="124"/>
    </row>
    <row r="1760" spans="1:8" x14ac:dyDescent="0.3">
      <c r="A1760" s="123"/>
      <c r="B1760" s="122"/>
      <c r="H1760" s="124"/>
    </row>
    <row r="1761" spans="1:8" x14ac:dyDescent="0.3">
      <c r="A1761" s="123"/>
      <c r="B1761" s="122"/>
      <c r="H1761" s="124"/>
    </row>
    <row r="1762" spans="1:8" x14ac:dyDescent="0.3">
      <c r="A1762" s="123"/>
      <c r="B1762" s="122"/>
      <c r="H1762" s="124"/>
    </row>
    <row r="1763" spans="1:8" x14ac:dyDescent="0.3">
      <c r="A1763" s="123"/>
      <c r="B1763" s="122"/>
      <c r="H1763" s="124"/>
    </row>
    <row r="1764" spans="1:8" x14ac:dyDescent="0.3">
      <c r="A1764" s="123"/>
      <c r="B1764" s="122"/>
      <c r="H1764" s="124"/>
    </row>
    <row r="1765" spans="1:8" x14ac:dyDescent="0.3">
      <c r="A1765" s="123"/>
      <c r="B1765" s="122"/>
      <c r="H1765" s="124"/>
    </row>
    <row r="1766" spans="1:8" x14ac:dyDescent="0.3">
      <c r="A1766" s="123"/>
      <c r="B1766" s="122"/>
      <c r="H1766" s="124"/>
    </row>
    <row r="1767" spans="1:8" x14ac:dyDescent="0.3">
      <c r="A1767" s="123"/>
      <c r="B1767" s="122"/>
      <c r="H1767" s="124"/>
    </row>
    <row r="1768" spans="1:8" x14ac:dyDescent="0.3">
      <c r="A1768" s="123"/>
      <c r="B1768" s="122"/>
      <c r="H1768" s="124"/>
    </row>
    <row r="1769" spans="1:8" x14ac:dyDescent="0.3">
      <c r="A1769" s="123"/>
      <c r="B1769" s="122"/>
      <c r="H1769" s="124"/>
    </row>
    <row r="1770" spans="1:8" x14ac:dyDescent="0.3">
      <c r="A1770" s="123"/>
      <c r="B1770" s="122"/>
      <c r="H1770" s="124"/>
    </row>
    <row r="1771" spans="1:8" x14ac:dyDescent="0.3">
      <c r="A1771" s="123"/>
      <c r="B1771" s="122"/>
      <c r="H1771" s="124"/>
    </row>
    <row r="1772" spans="1:8" x14ac:dyDescent="0.3">
      <c r="A1772" s="123"/>
      <c r="B1772" s="122"/>
      <c r="H1772" s="124"/>
    </row>
    <row r="1773" spans="1:8" x14ac:dyDescent="0.3">
      <c r="A1773" s="123"/>
      <c r="B1773" s="122"/>
      <c r="H1773" s="124"/>
    </row>
    <row r="1774" spans="1:8" x14ac:dyDescent="0.3">
      <c r="A1774" s="123"/>
      <c r="B1774" s="122"/>
      <c r="H1774" s="124"/>
    </row>
    <row r="1775" spans="1:8" x14ac:dyDescent="0.3">
      <c r="A1775" s="123"/>
      <c r="B1775" s="122"/>
      <c r="H1775" s="124"/>
    </row>
    <row r="1776" spans="1:8" x14ac:dyDescent="0.3">
      <c r="A1776" s="123"/>
      <c r="B1776" s="122"/>
      <c r="H1776" s="124"/>
    </row>
    <row r="1777" spans="1:8" x14ac:dyDescent="0.3">
      <c r="A1777" s="123"/>
      <c r="B1777" s="122"/>
      <c r="H1777" s="124"/>
    </row>
    <row r="1778" spans="1:8" x14ac:dyDescent="0.3">
      <c r="A1778" s="123"/>
      <c r="B1778" s="122"/>
      <c r="H1778" s="124"/>
    </row>
    <row r="1779" spans="1:8" x14ac:dyDescent="0.3">
      <c r="A1779" s="123"/>
      <c r="B1779" s="122"/>
      <c r="H1779" s="124"/>
    </row>
    <row r="1780" spans="1:8" x14ac:dyDescent="0.3">
      <c r="A1780" s="123"/>
      <c r="B1780" s="122"/>
      <c r="H1780" s="124"/>
    </row>
    <row r="1781" spans="1:8" x14ac:dyDescent="0.3">
      <c r="A1781" s="123"/>
      <c r="B1781" s="122"/>
      <c r="H1781" s="124"/>
    </row>
    <row r="1782" spans="1:8" x14ac:dyDescent="0.3">
      <c r="A1782" s="123"/>
      <c r="B1782" s="122"/>
      <c r="H1782" s="124"/>
    </row>
    <row r="1783" spans="1:8" x14ac:dyDescent="0.3">
      <c r="A1783" s="123"/>
      <c r="B1783" s="122"/>
      <c r="H1783" s="124"/>
    </row>
    <row r="1784" spans="1:8" x14ac:dyDescent="0.3">
      <c r="A1784" s="123"/>
      <c r="B1784" s="122"/>
      <c r="H1784" s="124"/>
    </row>
    <row r="1785" spans="1:8" x14ac:dyDescent="0.3">
      <c r="A1785" s="123"/>
      <c r="B1785" s="122"/>
      <c r="H1785" s="124"/>
    </row>
    <row r="1786" spans="1:8" x14ac:dyDescent="0.3">
      <c r="A1786" s="123"/>
      <c r="B1786" s="122"/>
      <c r="H1786" s="124"/>
    </row>
    <row r="1787" spans="1:8" x14ac:dyDescent="0.3">
      <c r="A1787" s="123"/>
      <c r="B1787" s="122"/>
      <c r="H1787" s="124"/>
    </row>
    <row r="1788" spans="1:8" x14ac:dyDescent="0.3">
      <c r="A1788" s="123"/>
      <c r="B1788" s="122"/>
      <c r="H1788" s="124"/>
    </row>
    <row r="1789" spans="1:8" x14ac:dyDescent="0.3">
      <c r="A1789" s="123"/>
      <c r="B1789" s="122"/>
      <c r="H1789" s="124"/>
    </row>
    <row r="1790" spans="1:8" x14ac:dyDescent="0.3">
      <c r="A1790" s="123"/>
      <c r="B1790" s="122"/>
      <c r="H1790" s="124"/>
    </row>
    <row r="1791" spans="1:8" x14ac:dyDescent="0.3">
      <c r="A1791" s="123"/>
      <c r="B1791" s="122"/>
      <c r="H1791" s="124"/>
    </row>
    <row r="1792" spans="1:8" x14ac:dyDescent="0.3">
      <c r="A1792" s="123"/>
      <c r="B1792" s="122"/>
      <c r="H1792" s="124"/>
    </row>
    <row r="1793" spans="1:8" x14ac:dyDescent="0.3">
      <c r="A1793" s="123"/>
      <c r="B1793" s="122"/>
      <c r="H1793" s="124"/>
    </row>
    <row r="1794" spans="1:8" x14ac:dyDescent="0.3">
      <c r="A1794" s="123"/>
      <c r="B1794" s="122"/>
      <c r="H1794" s="124"/>
    </row>
    <row r="1795" spans="1:8" x14ac:dyDescent="0.3">
      <c r="A1795" s="123"/>
      <c r="B1795" s="122"/>
      <c r="H1795" s="124"/>
    </row>
    <row r="1796" spans="1:8" x14ac:dyDescent="0.3">
      <c r="A1796" s="123"/>
      <c r="B1796" s="122"/>
      <c r="H1796" s="124"/>
    </row>
    <row r="1797" spans="1:8" x14ac:dyDescent="0.3">
      <c r="A1797" s="123"/>
      <c r="B1797" s="122"/>
      <c r="H1797" s="124"/>
    </row>
    <row r="1798" spans="1:8" x14ac:dyDescent="0.3">
      <c r="A1798" s="123"/>
      <c r="B1798" s="122"/>
      <c r="H1798" s="124"/>
    </row>
    <row r="1799" spans="1:8" x14ac:dyDescent="0.3">
      <c r="A1799" s="123"/>
      <c r="B1799" s="122"/>
      <c r="H1799" s="124"/>
    </row>
    <row r="1800" spans="1:8" x14ac:dyDescent="0.3">
      <c r="A1800" s="123"/>
      <c r="B1800" s="122"/>
      <c r="H1800" s="124"/>
    </row>
    <row r="1801" spans="1:8" x14ac:dyDescent="0.3">
      <c r="A1801" s="123"/>
      <c r="B1801" s="122"/>
      <c r="H1801" s="124"/>
    </row>
    <row r="1802" spans="1:8" x14ac:dyDescent="0.3">
      <c r="A1802" s="123"/>
      <c r="B1802" s="122"/>
      <c r="H1802" s="124"/>
    </row>
    <row r="1803" spans="1:8" x14ac:dyDescent="0.3">
      <c r="A1803" s="123"/>
      <c r="B1803" s="122"/>
      <c r="H1803" s="124"/>
    </row>
    <row r="1804" spans="1:8" x14ac:dyDescent="0.3">
      <c r="A1804" s="123"/>
      <c r="B1804" s="122"/>
      <c r="H1804" s="124"/>
    </row>
    <row r="1805" spans="1:8" x14ac:dyDescent="0.3">
      <c r="A1805" s="123"/>
      <c r="B1805" s="122"/>
      <c r="H1805" s="124"/>
    </row>
    <row r="1806" spans="1:8" x14ac:dyDescent="0.3">
      <c r="A1806" s="123"/>
      <c r="B1806" s="122"/>
      <c r="H1806" s="124"/>
    </row>
    <row r="1807" spans="1:8" x14ac:dyDescent="0.3">
      <c r="A1807" s="123"/>
      <c r="B1807" s="122"/>
      <c r="H1807" s="124"/>
    </row>
    <row r="1808" spans="1:8" x14ac:dyDescent="0.3">
      <c r="A1808" s="123"/>
      <c r="B1808" s="122"/>
      <c r="H1808" s="124"/>
    </row>
    <row r="1809" spans="1:8" x14ac:dyDescent="0.3">
      <c r="A1809" s="123"/>
      <c r="B1809" s="122"/>
      <c r="H1809" s="124"/>
    </row>
    <row r="1810" spans="1:8" x14ac:dyDescent="0.3">
      <c r="A1810" s="123"/>
      <c r="B1810" s="122"/>
      <c r="H1810" s="124"/>
    </row>
    <row r="1811" spans="1:8" x14ac:dyDescent="0.3">
      <c r="A1811" s="123"/>
      <c r="B1811" s="122"/>
      <c r="H1811" s="124"/>
    </row>
    <row r="1812" spans="1:8" x14ac:dyDescent="0.3">
      <c r="A1812" s="123"/>
      <c r="B1812" s="122"/>
      <c r="H1812" s="124"/>
    </row>
    <row r="1813" spans="1:8" x14ac:dyDescent="0.3">
      <c r="A1813" s="123"/>
      <c r="B1813" s="122"/>
      <c r="H1813" s="124"/>
    </row>
    <row r="1814" spans="1:8" x14ac:dyDescent="0.3">
      <c r="A1814" s="123"/>
      <c r="B1814" s="122"/>
      <c r="H1814" s="124"/>
    </row>
    <row r="1815" spans="1:8" x14ac:dyDescent="0.3">
      <c r="A1815" s="123"/>
      <c r="B1815" s="122"/>
      <c r="H1815" s="124"/>
    </row>
    <row r="1816" spans="1:8" x14ac:dyDescent="0.3">
      <c r="A1816" s="123"/>
      <c r="B1816" s="122"/>
      <c r="H1816" s="124"/>
    </row>
    <row r="1817" spans="1:8" x14ac:dyDescent="0.3">
      <c r="A1817" s="123"/>
      <c r="B1817" s="122"/>
      <c r="H1817" s="124"/>
    </row>
    <row r="1818" spans="1:8" x14ac:dyDescent="0.3">
      <c r="A1818" s="123"/>
      <c r="B1818" s="122"/>
      <c r="H1818" s="124"/>
    </row>
    <row r="1819" spans="1:8" x14ac:dyDescent="0.3">
      <c r="A1819" s="123"/>
      <c r="B1819" s="122"/>
      <c r="H1819" s="124"/>
    </row>
    <row r="1820" spans="1:8" x14ac:dyDescent="0.3">
      <c r="A1820" s="123"/>
      <c r="B1820" s="122"/>
      <c r="H1820" s="124"/>
    </row>
    <row r="1821" spans="1:8" x14ac:dyDescent="0.3">
      <c r="A1821" s="123"/>
      <c r="B1821" s="122"/>
      <c r="H1821" s="124"/>
    </row>
    <row r="1822" spans="1:8" x14ac:dyDescent="0.3">
      <c r="A1822" s="123"/>
      <c r="B1822" s="122"/>
      <c r="H1822" s="124"/>
    </row>
    <row r="1823" spans="1:8" x14ac:dyDescent="0.3">
      <c r="A1823" s="123"/>
      <c r="B1823" s="122"/>
      <c r="H1823" s="124"/>
    </row>
    <row r="1824" spans="1:8" x14ac:dyDescent="0.3">
      <c r="A1824" s="123"/>
      <c r="B1824" s="122"/>
      <c r="H1824" s="124"/>
    </row>
    <row r="1825" spans="1:8" x14ac:dyDescent="0.3">
      <c r="A1825" s="123"/>
      <c r="B1825" s="122"/>
      <c r="H1825" s="124"/>
    </row>
    <row r="1826" spans="1:8" x14ac:dyDescent="0.3">
      <c r="A1826" s="123"/>
      <c r="B1826" s="122"/>
      <c r="H1826" s="124"/>
    </row>
    <row r="1827" spans="1:8" x14ac:dyDescent="0.3">
      <c r="A1827" s="123"/>
      <c r="B1827" s="122"/>
      <c r="H1827" s="124"/>
    </row>
    <row r="1828" spans="1:8" x14ac:dyDescent="0.3">
      <c r="A1828" s="123"/>
      <c r="B1828" s="122"/>
      <c r="H1828" s="124"/>
    </row>
    <row r="1829" spans="1:8" x14ac:dyDescent="0.3">
      <c r="A1829" s="123"/>
      <c r="B1829" s="122"/>
      <c r="H1829" s="124"/>
    </row>
    <row r="1830" spans="1:8" x14ac:dyDescent="0.3">
      <c r="A1830" s="123"/>
      <c r="B1830" s="122"/>
      <c r="H1830" s="124"/>
    </row>
    <row r="1831" spans="1:8" x14ac:dyDescent="0.3">
      <c r="A1831" s="123"/>
      <c r="B1831" s="122"/>
      <c r="H1831" s="124"/>
    </row>
    <row r="1832" spans="1:8" x14ac:dyDescent="0.3">
      <c r="A1832" s="123"/>
      <c r="B1832" s="122"/>
      <c r="H1832" s="124"/>
    </row>
    <row r="1833" spans="1:8" x14ac:dyDescent="0.3">
      <c r="A1833" s="123"/>
      <c r="B1833" s="122"/>
      <c r="H1833" s="124"/>
    </row>
    <row r="1834" spans="1:8" x14ac:dyDescent="0.3">
      <c r="A1834" s="123"/>
      <c r="B1834" s="122"/>
      <c r="H1834" s="124"/>
    </row>
    <row r="1835" spans="1:8" x14ac:dyDescent="0.3">
      <c r="A1835" s="123"/>
      <c r="B1835" s="122"/>
      <c r="H1835" s="124"/>
    </row>
    <row r="1836" spans="1:8" x14ac:dyDescent="0.3">
      <c r="A1836" s="123"/>
      <c r="B1836" s="122"/>
      <c r="H1836" s="124"/>
    </row>
    <row r="1837" spans="1:8" x14ac:dyDescent="0.3">
      <c r="A1837" s="123"/>
      <c r="B1837" s="122"/>
      <c r="H1837" s="124"/>
    </row>
    <row r="1838" spans="1:8" x14ac:dyDescent="0.3">
      <c r="A1838" s="123"/>
      <c r="B1838" s="122"/>
      <c r="H1838" s="124"/>
    </row>
    <row r="1839" spans="1:8" x14ac:dyDescent="0.3">
      <c r="A1839" s="123"/>
      <c r="B1839" s="122"/>
      <c r="H1839" s="124"/>
    </row>
    <row r="1840" spans="1:8" x14ac:dyDescent="0.3">
      <c r="A1840" s="123"/>
      <c r="B1840" s="122"/>
      <c r="H1840" s="124"/>
    </row>
    <row r="1841" spans="1:8" x14ac:dyDescent="0.3">
      <c r="A1841" s="123"/>
      <c r="B1841" s="122"/>
      <c r="H1841" s="124"/>
    </row>
    <row r="1842" spans="1:8" x14ac:dyDescent="0.3">
      <c r="A1842" s="123"/>
      <c r="B1842" s="122"/>
      <c r="H1842" s="124"/>
    </row>
    <row r="1843" spans="1:8" x14ac:dyDescent="0.3">
      <c r="A1843" s="123"/>
      <c r="B1843" s="122"/>
      <c r="H1843" s="124"/>
    </row>
    <row r="1844" spans="1:8" x14ac:dyDescent="0.3">
      <c r="A1844" s="123"/>
      <c r="B1844" s="122"/>
      <c r="H1844" s="124"/>
    </row>
    <row r="1845" spans="1:8" x14ac:dyDescent="0.3">
      <c r="A1845" s="123"/>
      <c r="B1845" s="122"/>
      <c r="H1845" s="124"/>
    </row>
    <row r="1846" spans="1:8" x14ac:dyDescent="0.3">
      <c r="A1846" s="123"/>
      <c r="B1846" s="122"/>
      <c r="H1846" s="124"/>
    </row>
    <row r="1847" spans="1:8" x14ac:dyDescent="0.3">
      <c r="A1847" s="123"/>
      <c r="B1847" s="122"/>
      <c r="H1847" s="124"/>
    </row>
    <row r="1848" spans="1:8" x14ac:dyDescent="0.3">
      <c r="A1848" s="123"/>
      <c r="B1848" s="122"/>
      <c r="H1848" s="124"/>
    </row>
    <row r="1849" spans="1:8" x14ac:dyDescent="0.3">
      <c r="A1849" s="123"/>
      <c r="B1849" s="122"/>
      <c r="H1849" s="124"/>
    </row>
    <row r="1850" spans="1:8" x14ac:dyDescent="0.3">
      <c r="A1850" s="123"/>
      <c r="B1850" s="122"/>
      <c r="H1850" s="124"/>
    </row>
    <row r="1851" spans="1:8" x14ac:dyDescent="0.3">
      <c r="A1851" s="123"/>
      <c r="B1851" s="122"/>
      <c r="H1851" s="124"/>
    </row>
    <row r="1852" spans="1:8" x14ac:dyDescent="0.3">
      <c r="A1852" s="123"/>
      <c r="B1852" s="122"/>
      <c r="H1852" s="124"/>
    </row>
    <row r="1853" spans="1:8" x14ac:dyDescent="0.3">
      <c r="A1853" s="123"/>
      <c r="B1853" s="122"/>
      <c r="H1853" s="124"/>
    </row>
    <row r="1854" spans="1:8" x14ac:dyDescent="0.3">
      <c r="A1854" s="123"/>
      <c r="B1854" s="122"/>
      <c r="H1854" s="124"/>
    </row>
    <row r="1855" spans="1:8" x14ac:dyDescent="0.3">
      <c r="A1855" s="123"/>
      <c r="B1855" s="122"/>
      <c r="H1855" s="124"/>
    </row>
    <row r="1856" spans="1:8" x14ac:dyDescent="0.3">
      <c r="A1856" s="123"/>
      <c r="B1856" s="122"/>
      <c r="H1856" s="124"/>
    </row>
    <row r="1857" spans="1:8" x14ac:dyDescent="0.3">
      <c r="A1857" s="123"/>
      <c r="B1857" s="122"/>
      <c r="H1857" s="124"/>
    </row>
    <row r="1858" spans="1:8" x14ac:dyDescent="0.3">
      <c r="A1858" s="123"/>
      <c r="B1858" s="122"/>
      <c r="H1858" s="124"/>
    </row>
    <row r="1859" spans="1:8" x14ac:dyDescent="0.3">
      <c r="A1859" s="123"/>
      <c r="B1859" s="122"/>
      <c r="H1859" s="124"/>
    </row>
    <row r="1860" spans="1:8" x14ac:dyDescent="0.3">
      <c r="A1860" s="123"/>
      <c r="B1860" s="122"/>
      <c r="H1860" s="124"/>
    </row>
    <row r="1861" spans="1:8" x14ac:dyDescent="0.3">
      <c r="A1861" s="123"/>
      <c r="B1861" s="122"/>
      <c r="H1861" s="124"/>
    </row>
    <row r="1862" spans="1:8" x14ac:dyDescent="0.3">
      <c r="A1862" s="123"/>
      <c r="B1862" s="122"/>
      <c r="H1862" s="124"/>
    </row>
    <row r="1863" spans="1:8" x14ac:dyDescent="0.3">
      <c r="A1863" s="123"/>
      <c r="B1863" s="122"/>
      <c r="H1863" s="124"/>
    </row>
    <row r="1864" spans="1:8" x14ac:dyDescent="0.3">
      <c r="A1864" s="123"/>
      <c r="B1864" s="122"/>
      <c r="H1864" s="124"/>
    </row>
    <row r="1865" spans="1:8" x14ac:dyDescent="0.3">
      <c r="A1865" s="123"/>
      <c r="B1865" s="122"/>
      <c r="H1865" s="124"/>
    </row>
    <row r="1866" spans="1:8" x14ac:dyDescent="0.3">
      <c r="A1866" s="123"/>
      <c r="B1866" s="122"/>
      <c r="H1866" s="124"/>
    </row>
    <row r="1867" spans="1:8" x14ac:dyDescent="0.3">
      <c r="A1867" s="123"/>
      <c r="B1867" s="122"/>
      <c r="H1867" s="124"/>
    </row>
    <row r="1868" spans="1:8" x14ac:dyDescent="0.3">
      <c r="A1868" s="123"/>
      <c r="B1868" s="122"/>
      <c r="H1868" s="124"/>
    </row>
    <row r="1869" spans="1:8" x14ac:dyDescent="0.3">
      <c r="A1869" s="123"/>
      <c r="B1869" s="122"/>
      <c r="H1869" s="124"/>
    </row>
    <row r="1870" spans="1:8" x14ac:dyDescent="0.3">
      <c r="A1870" s="123"/>
      <c r="B1870" s="122"/>
      <c r="H1870" s="124"/>
    </row>
    <row r="1871" spans="1:8" x14ac:dyDescent="0.3">
      <c r="A1871" s="123"/>
      <c r="B1871" s="122"/>
      <c r="H1871" s="124"/>
    </row>
    <row r="1872" spans="1:8" x14ac:dyDescent="0.3">
      <c r="A1872" s="123"/>
      <c r="B1872" s="122"/>
      <c r="H1872" s="124"/>
    </row>
    <row r="1873" spans="1:8" x14ac:dyDescent="0.3">
      <c r="A1873" s="123"/>
      <c r="B1873" s="122"/>
      <c r="H1873" s="124"/>
    </row>
    <row r="1874" spans="1:8" x14ac:dyDescent="0.3">
      <c r="A1874" s="123"/>
      <c r="B1874" s="122"/>
      <c r="H1874" s="124"/>
    </row>
    <row r="1875" spans="1:8" x14ac:dyDescent="0.3">
      <c r="A1875" s="123"/>
      <c r="B1875" s="122"/>
      <c r="H1875" s="124"/>
    </row>
    <row r="1876" spans="1:8" x14ac:dyDescent="0.3">
      <c r="A1876" s="123"/>
      <c r="B1876" s="122"/>
      <c r="H1876" s="124"/>
    </row>
    <row r="1877" spans="1:8" x14ac:dyDescent="0.3">
      <c r="A1877" s="123"/>
      <c r="B1877" s="122"/>
      <c r="H1877" s="124"/>
    </row>
    <row r="1878" spans="1:8" x14ac:dyDescent="0.3">
      <c r="A1878" s="123"/>
      <c r="B1878" s="122"/>
      <c r="H1878" s="124"/>
    </row>
    <row r="1879" spans="1:8" x14ac:dyDescent="0.3">
      <c r="A1879" s="123"/>
      <c r="B1879" s="122"/>
      <c r="H1879" s="124"/>
    </row>
    <row r="1880" spans="1:8" x14ac:dyDescent="0.3">
      <c r="A1880" s="123"/>
      <c r="B1880" s="122"/>
      <c r="H1880" s="124"/>
    </row>
    <row r="1881" spans="1:8" x14ac:dyDescent="0.3">
      <c r="A1881" s="123"/>
      <c r="B1881" s="122"/>
      <c r="H1881" s="124"/>
    </row>
    <row r="1882" spans="1:8" x14ac:dyDescent="0.3">
      <c r="A1882" s="123"/>
      <c r="B1882" s="122"/>
      <c r="H1882" s="124"/>
    </row>
    <row r="1883" spans="1:8" x14ac:dyDescent="0.3">
      <c r="A1883" s="123"/>
      <c r="B1883" s="122"/>
      <c r="H1883" s="124"/>
    </row>
    <row r="1884" spans="1:8" x14ac:dyDescent="0.3">
      <c r="A1884" s="123"/>
      <c r="B1884" s="122"/>
      <c r="H1884" s="124"/>
    </row>
    <row r="1885" spans="1:8" x14ac:dyDescent="0.3">
      <c r="A1885" s="123"/>
      <c r="B1885" s="122"/>
      <c r="H1885" s="124"/>
    </row>
    <row r="1886" spans="1:8" x14ac:dyDescent="0.3">
      <c r="A1886" s="123"/>
      <c r="B1886" s="122"/>
      <c r="H1886" s="124"/>
    </row>
    <row r="1887" spans="1:8" x14ac:dyDescent="0.3">
      <c r="A1887" s="123"/>
      <c r="B1887" s="122"/>
      <c r="H1887" s="124"/>
    </row>
    <row r="1888" spans="1:8" x14ac:dyDescent="0.3">
      <c r="A1888" s="123"/>
      <c r="B1888" s="122"/>
      <c r="H1888" s="124"/>
    </row>
    <row r="1889" spans="1:8" x14ac:dyDescent="0.3">
      <c r="A1889" s="123"/>
      <c r="B1889" s="122"/>
      <c r="H1889" s="124"/>
    </row>
    <row r="1890" spans="1:8" x14ac:dyDescent="0.3">
      <c r="A1890" s="123"/>
      <c r="B1890" s="122"/>
      <c r="H1890" s="124"/>
    </row>
    <row r="1891" spans="1:8" x14ac:dyDescent="0.3">
      <c r="A1891" s="123"/>
      <c r="B1891" s="122"/>
      <c r="H1891" s="124"/>
    </row>
    <row r="1892" spans="1:8" x14ac:dyDescent="0.3">
      <c r="A1892" s="123"/>
      <c r="B1892" s="122"/>
      <c r="H1892" s="124"/>
    </row>
    <row r="1893" spans="1:8" x14ac:dyDescent="0.3">
      <c r="A1893" s="123"/>
      <c r="B1893" s="122"/>
      <c r="H1893" s="124"/>
    </row>
    <row r="1894" spans="1:8" x14ac:dyDescent="0.3">
      <c r="A1894" s="123"/>
      <c r="B1894" s="122"/>
      <c r="H1894" s="124"/>
    </row>
    <row r="1895" spans="1:8" x14ac:dyDescent="0.3">
      <c r="A1895" s="123"/>
      <c r="B1895" s="122"/>
      <c r="H1895" s="124"/>
    </row>
    <row r="1896" spans="1:8" x14ac:dyDescent="0.3">
      <c r="A1896" s="123"/>
      <c r="B1896" s="122"/>
      <c r="H1896" s="124"/>
    </row>
    <row r="1897" spans="1:8" x14ac:dyDescent="0.3">
      <c r="A1897" s="123"/>
      <c r="B1897" s="122"/>
      <c r="H1897" s="124"/>
    </row>
    <row r="1898" spans="1:8" x14ac:dyDescent="0.3">
      <c r="A1898" s="123"/>
      <c r="B1898" s="122"/>
      <c r="H1898" s="124"/>
    </row>
    <row r="1899" spans="1:8" x14ac:dyDescent="0.3">
      <c r="A1899" s="123"/>
      <c r="B1899" s="122"/>
      <c r="H1899" s="124"/>
    </row>
    <row r="1900" spans="1:8" x14ac:dyDescent="0.3">
      <c r="A1900" s="123"/>
      <c r="B1900" s="122"/>
      <c r="H1900" s="124"/>
    </row>
    <row r="1901" spans="1:8" x14ac:dyDescent="0.3">
      <c r="A1901" s="123"/>
      <c r="B1901" s="122"/>
      <c r="H1901" s="124"/>
    </row>
    <row r="1902" spans="1:8" x14ac:dyDescent="0.3">
      <c r="A1902" s="123"/>
      <c r="B1902" s="122"/>
      <c r="H1902" s="124"/>
    </row>
    <row r="1903" spans="1:8" x14ac:dyDescent="0.3">
      <c r="A1903" s="123"/>
      <c r="B1903" s="122"/>
      <c r="H1903" s="124"/>
    </row>
    <row r="1904" spans="1:8" x14ac:dyDescent="0.3">
      <c r="A1904" s="123"/>
      <c r="B1904" s="122"/>
      <c r="H1904" s="124"/>
    </row>
    <row r="1905" spans="1:8" x14ac:dyDescent="0.3">
      <c r="A1905" s="123"/>
      <c r="B1905" s="122"/>
      <c r="H1905" s="124"/>
    </row>
    <row r="1906" spans="1:8" x14ac:dyDescent="0.3">
      <c r="A1906" s="123"/>
      <c r="B1906" s="122"/>
      <c r="H1906" s="124"/>
    </row>
    <row r="1907" spans="1:8" x14ac:dyDescent="0.3">
      <c r="A1907" s="123"/>
      <c r="B1907" s="122"/>
      <c r="H1907" s="124"/>
    </row>
    <row r="1908" spans="1:8" x14ac:dyDescent="0.3">
      <c r="A1908" s="123"/>
      <c r="B1908" s="122"/>
      <c r="H1908" s="124"/>
    </row>
    <row r="1909" spans="1:8" x14ac:dyDescent="0.3">
      <c r="A1909" s="123"/>
      <c r="B1909" s="122"/>
      <c r="H1909" s="124"/>
    </row>
    <row r="1910" spans="1:8" x14ac:dyDescent="0.3">
      <c r="A1910" s="123"/>
      <c r="B1910" s="122"/>
      <c r="H1910" s="124"/>
    </row>
    <row r="1911" spans="1:8" x14ac:dyDescent="0.3">
      <c r="A1911" s="123"/>
      <c r="B1911" s="122"/>
      <c r="H1911" s="124"/>
    </row>
    <row r="1912" spans="1:8" x14ac:dyDescent="0.3">
      <c r="A1912" s="123"/>
      <c r="B1912" s="122"/>
      <c r="H1912" s="124"/>
    </row>
    <row r="1913" spans="1:8" x14ac:dyDescent="0.3">
      <c r="A1913" s="123"/>
      <c r="B1913" s="122"/>
      <c r="H1913" s="124"/>
    </row>
    <row r="1914" spans="1:8" x14ac:dyDescent="0.3">
      <c r="A1914" s="123"/>
      <c r="B1914" s="122"/>
      <c r="H1914" s="124"/>
    </row>
    <row r="1915" spans="1:8" x14ac:dyDescent="0.3">
      <c r="A1915" s="123"/>
      <c r="B1915" s="122"/>
      <c r="H1915" s="124"/>
    </row>
    <row r="1916" spans="1:8" x14ac:dyDescent="0.3">
      <c r="A1916" s="123"/>
      <c r="B1916" s="122"/>
      <c r="H1916" s="124"/>
    </row>
    <row r="1917" spans="1:8" x14ac:dyDescent="0.3">
      <c r="A1917" s="123"/>
      <c r="B1917" s="122"/>
      <c r="H1917" s="124"/>
    </row>
    <row r="1918" spans="1:8" x14ac:dyDescent="0.3">
      <c r="A1918" s="123"/>
      <c r="B1918" s="122"/>
      <c r="H1918" s="124"/>
    </row>
    <row r="1919" spans="1:8" x14ac:dyDescent="0.3">
      <c r="A1919" s="123"/>
      <c r="B1919" s="122"/>
      <c r="H1919" s="124"/>
    </row>
    <row r="1920" spans="1:8" x14ac:dyDescent="0.3">
      <c r="A1920" s="123"/>
      <c r="B1920" s="122"/>
      <c r="H1920" s="124"/>
    </row>
    <row r="1921" spans="1:8" x14ac:dyDescent="0.3">
      <c r="A1921" s="123"/>
      <c r="B1921" s="122"/>
      <c r="H1921" s="124"/>
    </row>
    <row r="1922" spans="1:8" x14ac:dyDescent="0.3">
      <c r="A1922" s="123"/>
      <c r="B1922" s="122"/>
      <c r="H1922" s="124"/>
    </row>
    <row r="1923" spans="1:8" x14ac:dyDescent="0.3">
      <c r="A1923" s="123"/>
      <c r="B1923" s="122"/>
      <c r="H1923" s="124"/>
    </row>
    <row r="1924" spans="1:8" x14ac:dyDescent="0.3">
      <c r="A1924" s="123"/>
      <c r="B1924" s="122"/>
      <c r="H1924" s="124"/>
    </row>
    <row r="1925" spans="1:8" x14ac:dyDescent="0.3">
      <c r="A1925" s="123"/>
      <c r="B1925" s="122"/>
      <c r="H1925" s="124"/>
    </row>
    <row r="1926" spans="1:8" x14ac:dyDescent="0.3">
      <c r="A1926" s="123"/>
      <c r="B1926" s="122"/>
      <c r="H1926" s="124"/>
    </row>
    <row r="1927" spans="1:8" x14ac:dyDescent="0.3">
      <c r="A1927" s="123"/>
      <c r="B1927" s="122"/>
      <c r="H1927" s="124"/>
    </row>
    <row r="1928" spans="1:8" x14ac:dyDescent="0.3">
      <c r="A1928" s="123"/>
      <c r="B1928" s="122"/>
      <c r="H1928" s="124"/>
    </row>
    <row r="1929" spans="1:8" x14ac:dyDescent="0.3">
      <c r="A1929" s="123"/>
      <c r="B1929" s="122"/>
      <c r="H1929" s="124"/>
    </row>
    <row r="1930" spans="1:8" x14ac:dyDescent="0.3">
      <c r="A1930" s="123"/>
      <c r="B1930" s="122"/>
      <c r="H1930" s="124"/>
    </row>
    <row r="1931" spans="1:8" x14ac:dyDescent="0.3">
      <c r="A1931" s="123"/>
      <c r="B1931" s="122"/>
      <c r="H1931" s="124"/>
    </row>
    <row r="1932" spans="1:8" x14ac:dyDescent="0.3">
      <c r="A1932" s="123"/>
      <c r="B1932" s="122"/>
      <c r="H1932" s="124"/>
    </row>
    <row r="1933" spans="1:8" x14ac:dyDescent="0.3">
      <c r="A1933" s="123"/>
      <c r="B1933" s="122"/>
      <c r="H1933" s="124"/>
    </row>
    <row r="1934" spans="1:8" x14ac:dyDescent="0.3">
      <c r="A1934" s="123"/>
      <c r="B1934" s="122"/>
      <c r="H1934" s="124"/>
    </row>
    <row r="1935" spans="1:8" x14ac:dyDescent="0.3">
      <c r="A1935" s="123"/>
      <c r="B1935" s="122"/>
      <c r="H1935" s="124"/>
    </row>
    <row r="1936" spans="1:8" x14ac:dyDescent="0.3">
      <c r="A1936" s="123"/>
      <c r="B1936" s="122"/>
      <c r="H1936" s="124"/>
    </row>
    <row r="1937" spans="1:8" x14ac:dyDescent="0.3">
      <c r="A1937" s="123"/>
      <c r="B1937" s="122"/>
      <c r="H1937" s="124"/>
    </row>
    <row r="1938" spans="1:8" x14ac:dyDescent="0.3">
      <c r="A1938" s="123"/>
      <c r="B1938" s="122"/>
      <c r="H1938" s="124"/>
    </row>
    <row r="1939" spans="1:8" x14ac:dyDescent="0.3">
      <c r="A1939" s="123"/>
      <c r="B1939" s="122"/>
      <c r="H1939" s="124"/>
    </row>
    <row r="1940" spans="1:8" x14ac:dyDescent="0.3">
      <c r="A1940" s="123"/>
      <c r="B1940" s="122"/>
      <c r="H1940" s="124"/>
    </row>
    <row r="1941" spans="1:8" x14ac:dyDescent="0.3">
      <c r="A1941" s="123"/>
      <c r="B1941" s="122"/>
      <c r="H1941" s="124"/>
    </row>
    <row r="1942" spans="1:8" x14ac:dyDescent="0.3">
      <c r="A1942" s="123"/>
      <c r="B1942" s="122"/>
      <c r="H1942" s="124"/>
    </row>
    <row r="1943" spans="1:8" x14ac:dyDescent="0.3">
      <c r="A1943" s="123"/>
      <c r="B1943" s="122"/>
      <c r="H1943" s="124"/>
    </row>
    <row r="1944" spans="1:8" x14ac:dyDescent="0.3">
      <c r="A1944" s="123"/>
      <c r="B1944" s="122"/>
      <c r="H1944" s="124"/>
    </row>
    <row r="1945" spans="1:8" x14ac:dyDescent="0.3">
      <c r="A1945" s="123"/>
      <c r="B1945" s="122"/>
      <c r="H1945" s="124"/>
    </row>
    <row r="1946" spans="1:8" x14ac:dyDescent="0.3">
      <c r="A1946" s="123"/>
      <c r="B1946" s="122"/>
      <c r="H1946" s="124"/>
    </row>
    <row r="1947" spans="1:8" x14ac:dyDescent="0.3">
      <c r="A1947" s="123"/>
      <c r="B1947" s="122"/>
      <c r="H1947" s="124"/>
    </row>
    <row r="1948" spans="1:8" x14ac:dyDescent="0.3">
      <c r="A1948" s="123"/>
      <c r="B1948" s="122"/>
      <c r="H1948" s="124"/>
    </row>
    <row r="1949" spans="1:8" x14ac:dyDescent="0.3">
      <c r="A1949" s="123"/>
      <c r="B1949" s="122"/>
      <c r="H1949" s="124"/>
    </row>
    <row r="1950" spans="1:8" x14ac:dyDescent="0.3">
      <c r="A1950" s="123"/>
      <c r="B1950" s="122"/>
      <c r="H1950" s="124"/>
    </row>
    <row r="1951" spans="1:8" x14ac:dyDescent="0.3">
      <c r="A1951" s="123"/>
      <c r="B1951" s="122"/>
      <c r="H1951" s="124"/>
    </row>
    <row r="1952" spans="1:8" x14ac:dyDescent="0.3">
      <c r="A1952" s="123"/>
      <c r="B1952" s="122"/>
      <c r="H1952" s="124"/>
    </row>
    <row r="1953" spans="1:8" x14ac:dyDescent="0.3">
      <c r="A1953" s="123"/>
      <c r="B1953" s="122"/>
      <c r="H1953" s="124"/>
    </row>
    <row r="1954" spans="1:8" x14ac:dyDescent="0.3">
      <c r="A1954" s="123"/>
      <c r="B1954" s="122"/>
      <c r="H1954" s="124"/>
    </row>
    <row r="1955" spans="1:8" x14ac:dyDescent="0.3">
      <c r="A1955" s="123"/>
      <c r="B1955" s="122"/>
      <c r="H1955" s="124"/>
    </row>
    <row r="1956" spans="1:8" x14ac:dyDescent="0.3">
      <c r="A1956" s="123"/>
      <c r="B1956" s="122"/>
      <c r="H1956" s="124"/>
    </row>
    <row r="1957" spans="1:8" x14ac:dyDescent="0.3">
      <c r="A1957" s="123"/>
      <c r="B1957" s="122"/>
      <c r="H1957" s="124"/>
    </row>
    <row r="1958" spans="1:8" x14ac:dyDescent="0.3">
      <c r="A1958" s="123"/>
      <c r="B1958" s="122"/>
      <c r="H1958" s="124"/>
    </row>
    <row r="1959" spans="1:8" x14ac:dyDescent="0.3">
      <c r="A1959" s="123"/>
      <c r="B1959" s="122"/>
      <c r="H1959" s="124"/>
    </row>
    <row r="1960" spans="1:8" x14ac:dyDescent="0.3">
      <c r="A1960" s="123"/>
      <c r="B1960" s="122"/>
      <c r="H1960" s="124"/>
    </row>
    <row r="1961" spans="1:8" x14ac:dyDescent="0.3">
      <c r="A1961" s="123"/>
      <c r="B1961" s="122"/>
      <c r="H1961" s="124"/>
    </row>
    <row r="1962" spans="1:8" x14ac:dyDescent="0.3">
      <c r="A1962" s="123"/>
      <c r="B1962" s="122"/>
      <c r="H1962" s="124"/>
    </row>
    <row r="1963" spans="1:8" x14ac:dyDescent="0.3">
      <c r="A1963" s="123"/>
      <c r="B1963" s="122"/>
      <c r="H1963" s="124"/>
    </row>
    <row r="1964" spans="1:8" x14ac:dyDescent="0.3">
      <c r="A1964" s="123"/>
      <c r="B1964" s="122"/>
      <c r="H1964" s="124"/>
    </row>
    <row r="1965" spans="1:8" x14ac:dyDescent="0.3">
      <c r="A1965" s="123"/>
      <c r="B1965" s="122"/>
      <c r="H1965" s="124"/>
    </row>
    <row r="1966" spans="1:8" x14ac:dyDescent="0.3">
      <c r="A1966" s="123"/>
      <c r="B1966" s="122"/>
      <c r="H1966" s="124"/>
    </row>
    <row r="1967" spans="1:8" x14ac:dyDescent="0.3">
      <c r="A1967" s="123"/>
      <c r="B1967" s="122"/>
      <c r="H1967" s="124"/>
    </row>
    <row r="1968" spans="1:8" x14ac:dyDescent="0.3">
      <c r="A1968" s="123"/>
      <c r="B1968" s="122"/>
      <c r="H1968" s="124"/>
    </row>
    <row r="1969" spans="1:8" x14ac:dyDescent="0.3">
      <c r="A1969" s="123"/>
      <c r="B1969" s="122"/>
      <c r="H1969" s="124"/>
    </row>
    <row r="1970" spans="1:8" x14ac:dyDescent="0.3">
      <c r="A1970" s="123"/>
      <c r="B1970" s="122"/>
      <c r="H1970" s="124"/>
    </row>
    <row r="1971" spans="1:8" x14ac:dyDescent="0.3">
      <c r="A1971" s="123"/>
      <c r="B1971" s="122"/>
      <c r="H1971" s="124"/>
    </row>
    <row r="1972" spans="1:8" x14ac:dyDescent="0.3">
      <c r="A1972" s="123"/>
      <c r="B1972" s="122"/>
      <c r="H1972" s="124"/>
    </row>
    <row r="1973" spans="1:8" x14ac:dyDescent="0.3">
      <c r="A1973" s="123"/>
      <c r="B1973" s="122"/>
      <c r="H1973" s="124"/>
    </row>
    <row r="1974" spans="1:8" x14ac:dyDescent="0.3">
      <c r="A1974" s="123"/>
      <c r="B1974" s="122"/>
      <c r="H1974" s="124"/>
    </row>
    <row r="1975" spans="1:8" x14ac:dyDescent="0.3">
      <c r="A1975" s="123"/>
      <c r="B1975" s="122"/>
      <c r="H1975" s="124"/>
    </row>
    <row r="1976" spans="1:8" x14ac:dyDescent="0.3">
      <c r="A1976" s="123"/>
      <c r="B1976" s="122"/>
      <c r="H1976" s="124"/>
    </row>
    <row r="1977" spans="1:8" x14ac:dyDescent="0.3">
      <c r="A1977" s="123"/>
      <c r="B1977" s="122"/>
      <c r="H1977" s="124"/>
    </row>
    <row r="1978" spans="1:8" x14ac:dyDescent="0.3">
      <c r="A1978" s="123"/>
      <c r="B1978" s="122"/>
      <c r="H1978" s="124"/>
    </row>
    <row r="1979" spans="1:8" x14ac:dyDescent="0.3">
      <c r="A1979" s="123"/>
      <c r="B1979" s="122"/>
      <c r="H1979" s="124"/>
    </row>
    <row r="1980" spans="1:8" x14ac:dyDescent="0.3">
      <c r="A1980" s="123"/>
      <c r="B1980" s="122"/>
      <c r="H1980" s="124"/>
    </row>
    <row r="1981" spans="1:8" x14ac:dyDescent="0.3">
      <c r="A1981" s="123"/>
      <c r="B1981" s="122"/>
      <c r="H1981" s="124"/>
    </row>
    <row r="1982" spans="1:8" x14ac:dyDescent="0.3">
      <c r="A1982" s="123"/>
      <c r="B1982" s="122"/>
      <c r="H1982" s="124"/>
    </row>
    <row r="1983" spans="1:8" x14ac:dyDescent="0.3">
      <c r="A1983" s="123"/>
      <c r="B1983" s="122"/>
      <c r="H1983" s="124"/>
    </row>
    <row r="1984" spans="1:8" x14ac:dyDescent="0.3">
      <c r="A1984" s="123"/>
      <c r="B1984" s="122"/>
      <c r="H1984" s="124"/>
    </row>
    <row r="1985" spans="1:8" x14ac:dyDescent="0.3">
      <c r="A1985" s="123"/>
      <c r="B1985" s="122"/>
      <c r="H1985" s="124"/>
    </row>
    <row r="1986" spans="1:8" x14ac:dyDescent="0.3">
      <c r="A1986" s="123"/>
      <c r="B1986" s="122"/>
      <c r="H1986" s="124"/>
    </row>
    <row r="1987" spans="1:8" x14ac:dyDescent="0.3">
      <c r="A1987" s="123"/>
      <c r="B1987" s="122"/>
      <c r="H1987" s="124"/>
    </row>
    <row r="1988" spans="1:8" x14ac:dyDescent="0.3">
      <c r="A1988" s="123"/>
      <c r="B1988" s="122"/>
      <c r="H1988" s="124"/>
    </row>
    <row r="1989" spans="1:8" x14ac:dyDescent="0.3">
      <c r="A1989" s="123"/>
      <c r="B1989" s="122"/>
      <c r="H1989" s="124"/>
    </row>
    <row r="1990" spans="1:8" x14ac:dyDescent="0.3">
      <c r="A1990" s="123"/>
      <c r="B1990" s="122"/>
      <c r="H1990" s="124"/>
    </row>
    <row r="1991" spans="1:8" x14ac:dyDescent="0.3">
      <c r="A1991" s="123"/>
      <c r="B1991" s="122"/>
      <c r="H1991" s="124"/>
    </row>
    <row r="1992" spans="1:8" x14ac:dyDescent="0.3">
      <c r="A1992" s="123"/>
      <c r="B1992" s="122"/>
      <c r="H1992" s="124"/>
    </row>
    <row r="1993" spans="1:8" x14ac:dyDescent="0.3">
      <c r="A1993" s="123"/>
      <c r="B1993" s="122"/>
      <c r="H1993" s="124"/>
    </row>
    <row r="1994" spans="1:8" x14ac:dyDescent="0.3">
      <c r="A1994" s="123"/>
      <c r="B1994" s="122"/>
      <c r="H1994" s="124"/>
    </row>
    <row r="1995" spans="1:8" x14ac:dyDescent="0.3">
      <c r="A1995" s="123"/>
      <c r="B1995" s="122"/>
      <c r="H1995" s="124"/>
    </row>
    <row r="1996" spans="1:8" x14ac:dyDescent="0.3">
      <c r="A1996" s="123"/>
      <c r="B1996" s="122"/>
      <c r="H1996" s="124"/>
    </row>
    <row r="1997" spans="1:8" x14ac:dyDescent="0.3">
      <c r="A1997" s="123"/>
      <c r="B1997" s="122"/>
      <c r="H1997" s="124"/>
    </row>
    <row r="1998" spans="1:8" x14ac:dyDescent="0.3">
      <c r="A1998" s="123"/>
      <c r="B1998" s="122"/>
      <c r="H1998" s="124"/>
    </row>
    <row r="1999" spans="1:8" x14ac:dyDescent="0.3">
      <c r="A1999" s="123"/>
      <c r="B1999" s="122"/>
      <c r="H1999" s="124"/>
    </row>
    <row r="2000" spans="1:8" x14ac:dyDescent="0.3">
      <c r="A2000" s="123"/>
      <c r="B2000" s="122"/>
      <c r="H2000" s="124"/>
    </row>
    <row r="2001" spans="1:8" x14ac:dyDescent="0.3">
      <c r="A2001" s="123"/>
      <c r="B2001" s="122"/>
      <c r="H2001" s="124"/>
    </row>
    <row r="2002" spans="1:8" x14ac:dyDescent="0.3">
      <c r="A2002" s="123"/>
      <c r="B2002" s="122"/>
      <c r="H2002" s="124"/>
    </row>
    <row r="2003" spans="1:8" x14ac:dyDescent="0.3">
      <c r="A2003" s="123"/>
      <c r="B2003" s="122"/>
      <c r="H2003" s="124"/>
    </row>
    <row r="2004" spans="1:8" x14ac:dyDescent="0.3">
      <c r="A2004" s="123"/>
      <c r="B2004" s="122"/>
      <c r="H2004" s="124"/>
    </row>
    <row r="2005" spans="1:8" x14ac:dyDescent="0.3">
      <c r="A2005" s="123"/>
      <c r="B2005" s="122"/>
      <c r="H2005" s="124"/>
    </row>
    <row r="2006" spans="1:8" x14ac:dyDescent="0.3">
      <c r="A2006" s="123"/>
      <c r="B2006" s="122"/>
      <c r="H2006" s="124"/>
    </row>
    <row r="2007" spans="1:8" x14ac:dyDescent="0.3">
      <c r="A2007" s="123"/>
      <c r="B2007" s="122"/>
      <c r="H2007" s="124"/>
    </row>
    <row r="2008" spans="1:8" x14ac:dyDescent="0.3">
      <c r="A2008" s="123"/>
      <c r="B2008" s="122"/>
      <c r="H2008" s="124"/>
    </row>
    <row r="2009" spans="1:8" x14ac:dyDescent="0.3">
      <c r="A2009" s="123"/>
      <c r="B2009" s="122"/>
      <c r="H2009" s="124"/>
    </row>
    <row r="2010" spans="1:8" x14ac:dyDescent="0.3">
      <c r="A2010" s="123"/>
      <c r="B2010" s="122"/>
      <c r="H2010" s="124"/>
    </row>
    <row r="2011" spans="1:8" x14ac:dyDescent="0.3">
      <c r="A2011" s="123"/>
      <c r="B2011" s="122"/>
      <c r="H2011" s="124"/>
    </row>
    <row r="2012" spans="1:8" x14ac:dyDescent="0.3">
      <c r="A2012" s="123"/>
      <c r="B2012" s="122"/>
      <c r="H2012" s="124"/>
    </row>
    <row r="2013" spans="1:8" x14ac:dyDescent="0.3">
      <c r="A2013" s="123"/>
      <c r="B2013" s="122"/>
      <c r="H2013" s="124"/>
    </row>
    <row r="2014" spans="1:8" x14ac:dyDescent="0.3">
      <c r="A2014" s="123"/>
      <c r="B2014" s="122"/>
      <c r="H2014" s="124"/>
    </row>
    <row r="2015" spans="1:8" x14ac:dyDescent="0.3">
      <c r="A2015" s="123"/>
      <c r="B2015" s="122"/>
      <c r="H2015" s="124"/>
    </row>
    <row r="2016" spans="1:8" x14ac:dyDescent="0.3">
      <c r="A2016" s="123"/>
      <c r="B2016" s="122"/>
      <c r="H2016" s="124"/>
    </row>
    <row r="2017" spans="1:8" x14ac:dyDescent="0.3">
      <c r="A2017" s="123"/>
      <c r="B2017" s="122"/>
      <c r="H2017" s="124"/>
    </row>
    <row r="2018" spans="1:8" x14ac:dyDescent="0.3">
      <c r="A2018" s="123"/>
      <c r="B2018" s="122"/>
      <c r="H2018" s="124"/>
    </row>
    <row r="2019" spans="1:8" x14ac:dyDescent="0.3">
      <c r="A2019" s="123"/>
      <c r="B2019" s="122"/>
      <c r="H2019" s="124"/>
    </row>
    <row r="2020" spans="1:8" x14ac:dyDescent="0.3">
      <c r="A2020" s="123"/>
      <c r="B2020" s="122"/>
      <c r="H2020" s="124"/>
    </row>
    <row r="2021" spans="1:8" x14ac:dyDescent="0.3">
      <c r="A2021" s="123"/>
      <c r="B2021" s="122"/>
      <c r="H2021" s="124"/>
    </row>
    <row r="2022" spans="1:8" x14ac:dyDescent="0.3">
      <c r="A2022" s="123"/>
      <c r="B2022" s="122"/>
      <c r="H2022" s="124"/>
    </row>
    <row r="2023" spans="1:8" x14ac:dyDescent="0.3">
      <c r="A2023" s="123"/>
      <c r="B2023" s="122"/>
      <c r="H2023" s="124"/>
    </row>
    <row r="2024" spans="1:8" x14ac:dyDescent="0.3">
      <c r="A2024" s="123"/>
      <c r="B2024" s="122"/>
      <c r="H2024" s="124"/>
    </row>
    <row r="2025" spans="1:8" x14ac:dyDescent="0.3">
      <c r="A2025" s="123"/>
      <c r="B2025" s="122"/>
      <c r="H2025" s="124"/>
    </row>
    <row r="2026" spans="1:8" x14ac:dyDescent="0.3">
      <c r="A2026" s="123"/>
      <c r="B2026" s="122"/>
      <c r="H2026" s="124"/>
    </row>
    <row r="2027" spans="1:8" x14ac:dyDescent="0.3">
      <c r="A2027" s="123"/>
      <c r="B2027" s="122"/>
      <c r="H2027" s="124"/>
    </row>
    <row r="2028" spans="1:8" x14ac:dyDescent="0.3">
      <c r="A2028" s="123"/>
      <c r="B2028" s="122"/>
      <c r="H2028" s="124"/>
    </row>
    <row r="2029" spans="1:8" x14ac:dyDescent="0.3">
      <c r="A2029" s="123"/>
      <c r="B2029" s="122"/>
      <c r="H2029" s="124"/>
    </row>
    <row r="2030" spans="1:8" x14ac:dyDescent="0.3">
      <c r="A2030" s="123"/>
      <c r="B2030" s="122"/>
      <c r="H2030" s="124"/>
    </row>
    <row r="2031" spans="1:8" x14ac:dyDescent="0.3">
      <c r="A2031" s="123"/>
      <c r="B2031" s="122"/>
      <c r="H2031" s="124"/>
    </row>
    <row r="2032" spans="1:8" x14ac:dyDescent="0.3">
      <c r="A2032" s="123"/>
      <c r="B2032" s="122"/>
      <c r="H2032" s="124"/>
    </row>
    <row r="2033" spans="1:8" x14ac:dyDescent="0.3">
      <c r="A2033" s="123"/>
      <c r="B2033" s="122"/>
      <c r="H2033" s="124"/>
    </row>
    <row r="2034" spans="1:8" x14ac:dyDescent="0.3">
      <c r="A2034" s="123"/>
      <c r="B2034" s="122"/>
      <c r="H2034" s="124"/>
    </row>
    <row r="2035" spans="1:8" x14ac:dyDescent="0.3">
      <c r="A2035" s="123"/>
      <c r="B2035" s="122"/>
      <c r="H2035" s="124"/>
    </row>
    <row r="2036" spans="1:8" x14ac:dyDescent="0.3">
      <c r="A2036" s="123"/>
      <c r="B2036" s="122"/>
      <c r="H2036" s="124"/>
    </row>
    <row r="2037" spans="1:8" x14ac:dyDescent="0.3">
      <c r="A2037" s="123"/>
      <c r="B2037" s="122"/>
      <c r="H2037" s="124"/>
    </row>
    <row r="2038" spans="1:8" x14ac:dyDescent="0.3">
      <c r="A2038" s="123"/>
      <c r="B2038" s="122"/>
      <c r="H2038" s="124"/>
    </row>
    <row r="2039" spans="1:8" x14ac:dyDescent="0.3">
      <c r="A2039" s="123"/>
      <c r="B2039" s="122"/>
      <c r="H2039" s="124"/>
    </row>
    <row r="2040" spans="1:8" x14ac:dyDescent="0.3">
      <c r="A2040" s="123"/>
      <c r="B2040" s="122"/>
      <c r="H2040" s="124"/>
    </row>
    <row r="2041" spans="1:8" x14ac:dyDescent="0.3">
      <c r="A2041" s="123"/>
      <c r="B2041" s="122"/>
      <c r="H2041" s="124"/>
    </row>
    <row r="2042" spans="1:8" x14ac:dyDescent="0.3">
      <c r="A2042" s="123"/>
      <c r="B2042" s="122"/>
      <c r="H2042" s="124"/>
    </row>
    <row r="2043" spans="1:8" x14ac:dyDescent="0.3">
      <c r="A2043" s="123"/>
      <c r="B2043" s="122"/>
      <c r="H2043" s="124"/>
    </row>
    <row r="2044" spans="1:8" x14ac:dyDescent="0.3">
      <c r="A2044" s="123"/>
      <c r="B2044" s="122"/>
      <c r="H2044" s="124"/>
    </row>
    <row r="2045" spans="1:8" x14ac:dyDescent="0.3">
      <c r="A2045" s="123"/>
      <c r="B2045" s="122"/>
      <c r="H2045" s="124"/>
    </row>
    <row r="2046" spans="1:8" x14ac:dyDescent="0.3">
      <c r="A2046" s="123"/>
      <c r="B2046" s="122"/>
      <c r="H2046" s="124"/>
    </row>
    <row r="2047" spans="1:8" x14ac:dyDescent="0.3">
      <c r="A2047" s="123"/>
      <c r="B2047" s="122"/>
      <c r="H2047" s="124"/>
    </row>
    <row r="2048" spans="1:8" x14ac:dyDescent="0.3">
      <c r="A2048" s="123"/>
      <c r="B2048" s="122"/>
      <c r="H2048" s="124"/>
    </row>
    <row r="2049" spans="1:8" x14ac:dyDescent="0.3">
      <c r="A2049" s="123"/>
      <c r="B2049" s="122"/>
      <c r="H2049" s="124"/>
    </row>
    <row r="2050" spans="1:8" x14ac:dyDescent="0.3">
      <c r="A2050" s="123"/>
      <c r="B2050" s="122"/>
      <c r="H2050" s="124"/>
    </row>
    <row r="2051" spans="1:8" x14ac:dyDescent="0.3">
      <c r="A2051" s="123"/>
      <c r="B2051" s="122"/>
      <c r="H2051" s="124"/>
    </row>
    <row r="2052" spans="1:8" x14ac:dyDescent="0.3">
      <c r="A2052" s="123"/>
      <c r="B2052" s="122"/>
      <c r="H2052" s="124"/>
    </row>
    <row r="2053" spans="1:8" x14ac:dyDescent="0.3">
      <c r="A2053" s="123"/>
      <c r="B2053" s="122"/>
      <c r="H2053" s="124"/>
    </row>
    <row r="2054" spans="1:8" x14ac:dyDescent="0.3">
      <c r="A2054" s="123"/>
      <c r="B2054" s="122"/>
      <c r="H2054" s="124"/>
    </row>
    <row r="2055" spans="1:8" x14ac:dyDescent="0.3">
      <c r="A2055" s="123"/>
      <c r="B2055" s="122"/>
      <c r="H2055" s="124"/>
    </row>
    <row r="2056" spans="1:8" x14ac:dyDescent="0.3">
      <c r="A2056" s="123"/>
      <c r="B2056" s="122"/>
      <c r="H2056" s="124"/>
    </row>
    <row r="2057" spans="1:8" x14ac:dyDescent="0.3">
      <c r="A2057" s="123"/>
      <c r="B2057" s="122"/>
      <c r="H2057" s="124"/>
    </row>
    <row r="2058" spans="1:8" x14ac:dyDescent="0.3">
      <c r="A2058" s="123"/>
      <c r="B2058" s="122"/>
      <c r="H2058" s="124"/>
    </row>
    <row r="2059" spans="1:8" x14ac:dyDescent="0.3">
      <c r="A2059" s="123"/>
      <c r="B2059" s="122"/>
      <c r="H2059" s="124"/>
    </row>
    <row r="2060" spans="1:8" x14ac:dyDescent="0.3">
      <c r="A2060" s="123"/>
      <c r="B2060" s="122"/>
      <c r="H2060" s="124"/>
    </row>
    <row r="2061" spans="1:8" x14ac:dyDescent="0.3">
      <c r="A2061" s="123"/>
      <c r="B2061" s="122"/>
      <c r="H2061" s="124"/>
    </row>
    <row r="2062" spans="1:8" x14ac:dyDescent="0.3">
      <c r="A2062" s="123"/>
      <c r="B2062" s="122"/>
      <c r="H2062" s="124"/>
    </row>
    <row r="2063" spans="1:8" x14ac:dyDescent="0.3">
      <c r="A2063" s="123"/>
      <c r="B2063" s="122"/>
      <c r="H2063" s="124"/>
    </row>
    <row r="2064" spans="1:8" x14ac:dyDescent="0.3">
      <c r="A2064" s="123"/>
      <c r="B2064" s="122"/>
      <c r="H2064" s="124"/>
    </row>
    <row r="2065" spans="1:8" x14ac:dyDescent="0.3">
      <c r="A2065" s="123"/>
      <c r="B2065" s="122"/>
      <c r="H2065" s="124"/>
    </row>
    <row r="2066" spans="1:8" x14ac:dyDescent="0.3">
      <c r="A2066" s="123"/>
      <c r="B2066" s="122"/>
      <c r="H2066" s="124"/>
    </row>
    <row r="2067" spans="1:8" x14ac:dyDescent="0.3">
      <c r="A2067" s="123"/>
      <c r="B2067" s="122"/>
      <c r="H2067" s="124"/>
    </row>
    <row r="2068" spans="1:8" x14ac:dyDescent="0.3">
      <c r="A2068" s="123"/>
      <c r="B2068" s="122"/>
      <c r="H2068" s="124"/>
    </row>
    <row r="2069" spans="1:8" x14ac:dyDescent="0.3">
      <c r="A2069" s="123"/>
      <c r="B2069" s="122"/>
      <c r="H2069" s="124"/>
    </row>
    <row r="2070" spans="1:8" x14ac:dyDescent="0.3">
      <c r="A2070" s="123"/>
      <c r="B2070" s="122"/>
      <c r="H2070" s="124"/>
    </row>
    <row r="2071" spans="1:8" x14ac:dyDescent="0.3">
      <c r="A2071" s="123"/>
      <c r="B2071" s="122"/>
      <c r="H2071" s="124"/>
    </row>
    <row r="2072" spans="1:8" x14ac:dyDescent="0.3">
      <c r="A2072" s="123"/>
      <c r="B2072" s="122"/>
      <c r="H2072" s="124"/>
    </row>
    <row r="2073" spans="1:8" x14ac:dyDescent="0.3">
      <c r="A2073" s="123"/>
      <c r="B2073" s="122"/>
      <c r="H2073" s="124"/>
    </row>
    <row r="2074" spans="1:8" x14ac:dyDescent="0.3">
      <c r="A2074" s="123"/>
      <c r="B2074" s="122"/>
      <c r="H2074" s="124"/>
    </row>
    <row r="2075" spans="1:8" x14ac:dyDescent="0.3">
      <c r="A2075" s="123"/>
      <c r="B2075" s="122"/>
      <c r="H2075" s="124"/>
    </row>
    <row r="2076" spans="1:8" x14ac:dyDescent="0.3">
      <c r="A2076" s="123"/>
      <c r="B2076" s="122"/>
      <c r="H2076" s="124"/>
    </row>
    <row r="2077" spans="1:8" x14ac:dyDescent="0.3">
      <c r="A2077" s="123"/>
      <c r="B2077" s="122"/>
      <c r="H2077" s="124"/>
    </row>
    <row r="2078" spans="1:8" x14ac:dyDescent="0.3">
      <c r="A2078" s="123"/>
      <c r="B2078" s="122"/>
      <c r="H2078" s="124"/>
    </row>
    <row r="2079" spans="1:8" x14ac:dyDescent="0.3">
      <c r="A2079" s="123"/>
      <c r="B2079" s="122"/>
      <c r="H2079" s="124"/>
    </row>
    <row r="2080" spans="1:8" x14ac:dyDescent="0.3">
      <c r="A2080" s="123"/>
      <c r="B2080" s="122"/>
      <c r="H2080" s="124"/>
    </row>
    <row r="2081" spans="1:8" x14ac:dyDescent="0.3">
      <c r="A2081" s="123"/>
      <c r="B2081" s="122"/>
      <c r="H2081" s="124"/>
    </row>
    <row r="2082" spans="1:8" x14ac:dyDescent="0.3">
      <c r="A2082" s="123"/>
      <c r="B2082" s="122"/>
      <c r="H2082" s="124"/>
    </row>
    <row r="2083" spans="1:8" x14ac:dyDescent="0.3">
      <c r="A2083" s="123"/>
      <c r="B2083" s="122"/>
      <c r="H2083" s="124"/>
    </row>
    <row r="2084" spans="1:8" x14ac:dyDescent="0.3">
      <c r="A2084" s="123"/>
      <c r="B2084" s="122"/>
      <c r="H2084" s="124"/>
    </row>
    <row r="2085" spans="1:8" x14ac:dyDescent="0.3">
      <c r="A2085" s="123"/>
      <c r="B2085" s="122"/>
      <c r="H2085" s="124"/>
    </row>
    <row r="2086" spans="1:8" x14ac:dyDescent="0.3">
      <c r="A2086" s="123"/>
      <c r="B2086" s="122"/>
      <c r="H2086" s="124"/>
    </row>
    <row r="2087" spans="1:8" x14ac:dyDescent="0.3">
      <c r="A2087" s="123"/>
      <c r="B2087" s="122"/>
      <c r="H2087" s="124"/>
    </row>
    <row r="2088" spans="1:8" x14ac:dyDescent="0.3">
      <c r="A2088" s="123"/>
      <c r="B2088" s="122"/>
      <c r="H2088" s="124"/>
    </row>
    <row r="2089" spans="1:8" x14ac:dyDescent="0.3">
      <c r="A2089" s="123"/>
      <c r="B2089" s="122"/>
      <c r="H2089" s="124"/>
    </row>
    <row r="2090" spans="1:8" x14ac:dyDescent="0.3">
      <c r="A2090" s="123"/>
      <c r="B2090" s="122"/>
      <c r="H2090" s="124"/>
    </row>
    <row r="2091" spans="1:8" x14ac:dyDescent="0.3">
      <c r="A2091" s="123"/>
      <c r="B2091" s="122"/>
      <c r="H2091" s="124"/>
    </row>
    <row r="2092" spans="1:8" x14ac:dyDescent="0.3">
      <c r="A2092" s="123"/>
      <c r="B2092" s="122"/>
      <c r="H2092" s="124"/>
    </row>
    <row r="2093" spans="1:8" x14ac:dyDescent="0.3">
      <c r="A2093" s="123"/>
      <c r="B2093" s="122"/>
      <c r="H2093" s="124"/>
    </row>
    <row r="2094" spans="1:8" x14ac:dyDescent="0.3">
      <c r="A2094" s="123"/>
      <c r="B2094" s="122"/>
      <c r="H2094" s="124"/>
    </row>
    <row r="2095" spans="1:8" x14ac:dyDescent="0.3">
      <c r="A2095" s="123"/>
      <c r="B2095" s="122"/>
      <c r="H2095" s="124"/>
    </row>
    <row r="2096" spans="1:8" x14ac:dyDescent="0.3">
      <c r="A2096" s="123"/>
      <c r="B2096" s="122"/>
      <c r="H2096" s="124"/>
    </row>
    <row r="2097" spans="1:8" x14ac:dyDescent="0.3">
      <c r="A2097" s="123"/>
      <c r="B2097" s="122"/>
      <c r="H2097" s="124"/>
    </row>
    <row r="2098" spans="1:8" x14ac:dyDescent="0.3">
      <c r="A2098" s="123"/>
      <c r="B2098" s="122"/>
      <c r="H2098" s="124"/>
    </row>
    <row r="2099" spans="1:8" x14ac:dyDescent="0.3">
      <c r="A2099" s="123"/>
      <c r="B2099" s="122"/>
      <c r="H2099" s="124"/>
    </row>
    <row r="2100" spans="1:8" x14ac:dyDescent="0.3">
      <c r="A2100" s="123"/>
      <c r="B2100" s="122"/>
      <c r="H2100" s="124"/>
    </row>
    <row r="2101" spans="1:8" x14ac:dyDescent="0.3">
      <c r="A2101" s="123"/>
      <c r="B2101" s="122"/>
      <c r="H2101" s="124"/>
    </row>
    <row r="2102" spans="1:8" x14ac:dyDescent="0.3">
      <c r="A2102" s="123"/>
      <c r="B2102" s="122"/>
      <c r="H2102" s="124"/>
    </row>
    <row r="2103" spans="1:8" x14ac:dyDescent="0.3">
      <c r="A2103" s="123"/>
      <c r="B2103" s="122"/>
      <c r="H2103" s="124"/>
    </row>
    <row r="2104" spans="1:8" x14ac:dyDescent="0.3">
      <c r="A2104" s="123"/>
      <c r="B2104" s="122"/>
      <c r="H2104" s="124"/>
    </row>
    <row r="2105" spans="1:8" x14ac:dyDescent="0.3">
      <c r="A2105" s="123"/>
      <c r="B2105" s="122"/>
      <c r="H2105" s="124"/>
    </row>
    <row r="2106" spans="1:8" x14ac:dyDescent="0.3">
      <c r="A2106" s="123"/>
      <c r="B2106" s="122"/>
      <c r="H2106" s="124"/>
    </row>
    <row r="2107" spans="1:8" x14ac:dyDescent="0.3">
      <c r="A2107" s="123"/>
      <c r="B2107" s="122"/>
      <c r="H2107" s="124"/>
    </row>
    <row r="2108" spans="1:8" x14ac:dyDescent="0.3">
      <c r="A2108" s="123"/>
      <c r="B2108" s="122"/>
      <c r="H2108" s="124"/>
    </row>
    <row r="2109" spans="1:8" x14ac:dyDescent="0.3">
      <c r="A2109" s="123"/>
      <c r="B2109" s="122"/>
      <c r="H2109" s="124"/>
    </row>
    <row r="2110" spans="1:8" x14ac:dyDescent="0.3">
      <c r="A2110" s="123"/>
      <c r="B2110" s="122"/>
      <c r="H2110" s="124"/>
    </row>
    <row r="2111" spans="1:8" x14ac:dyDescent="0.3">
      <c r="A2111" s="123"/>
      <c r="B2111" s="122"/>
      <c r="H2111" s="124"/>
    </row>
    <row r="2112" spans="1:8" x14ac:dyDescent="0.3">
      <c r="A2112" s="123"/>
      <c r="B2112" s="122"/>
      <c r="H2112" s="124"/>
    </row>
    <row r="2113" spans="1:8" x14ac:dyDescent="0.3">
      <c r="A2113" s="123"/>
      <c r="B2113" s="122"/>
      <c r="H2113" s="124"/>
    </row>
    <row r="2114" spans="1:8" x14ac:dyDescent="0.3">
      <c r="A2114" s="123"/>
      <c r="B2114" s="122"/>
      <c r="H2114" s="124"/>
    </row>
    <row r="2115" spans="1:8" x14ac:dyDescent="0.3">
      <c r="A2115" s="123"/>
      <c r="B2115" s="122"/>
      <c r="H2115" s="124"/>
    </row>
    <row r="2116" spans="1:8" x14ac:dyDescent="0.3">
      <c r="A2116" s="123"/>
      <c r="B2116" s="122"/>
      <c r="H2116" s="124"/>
    </row>
    <row r="2117" spans="1:8" x14ac:dyDescent="0.3">
      <c r="A2117" s="123"/>
      <c r="B2117" s="122"/>
      <c r="H2117" s="124"/>
    </row>
    <row r="2118" spans="1:8" x14ac:dyDescent="0.3">
      <c r="A2118" s="123"/>
      <c r="B2118" s="122"/>
      <c r="H2118" s="124"/>
    </row>
    <row r="2119" spans="1:8" x14ac:dyDescent="0.3">
      <c r="A2119" s="123"/>
      <c r="B2119" s="122"/>
      <c r="H2119" s="124"/>
    </row>
    <row r="2120" spans="1:8" x14ac:dyDescent="0.3">
      <c r="A2120" s="123"/>
      <c r="B2120" s="122"/>
      <c r="H2120" s="124"/>
    </row>
    <row r="2121" spans="1:8" x14ac:dyDescent="0.3">
      <c r="A2121" s="123"/>
      <c r="B2121" s="122"/>
      <c r="H2121" s="124"/>
    </row>
    <row r="2122" spans="1:8" x14ac:dyDescent="0.3">
      <c r="A2122" s="123"/>
      <c r="B2122" s="122"/>
      <c r="H2122" s="124"/>
    </row>
    <row r="2123" spans="1:8" x14ac:dyDescent="0.3">
      <c r="A2123" s="123"/>
      <c r="B2123" s="122"/>
      <c r="H2123" s="124"/>
    </row>
    <row r="2124" spans="1:8" x14ac:dyDescent="0.3">
      <c r="A2124" s="123"/>
      <c r="B2124" s="122"/>
      <c r="H2124" s="124"/>
    </row>
    <row r="2125" spans="1:8" x14ac:dyDescent="0.3">
      <c r="A2125" s="123"/>
      <c r="B2125" s="122"/>
      <c r="H2125" s="124"/>
    </row>
    <row r="2126" spans="1:8" x14ac:dyDescent="0.3">
      <c r="A2126" s="123"/>
      <c r="B2126" s="122"/>
      <c r="H2126" s="124"/>
    </row>
    <row r="2127" spans="1:8" x14ac:dyDescent="0.3">
      <c r="A2127" s="123"/>
      <c r="B2127" s="122"/>
      <c r="H2127" s="124"/>
    </row>
    <row r="2128" spans="1:8" x14ac:dyDescent="0.3">
      <c r="A2128" s="123"/>
      <c r="B2128" s="122"/>
      <c r="H2128" s="124"/>
    </row>
    <row r="2129" spans="1:8" x14ac:dyDescent="0.3">
      <c r="A2129" s="123"/>
      <c r="B2129" s="122"/>
      <c r="H2129" s="124"/>
    </row>
    <row r="2130" spans="1:8" x14ac:dyDescent="0.3">
      <c r="A2130" s="123"/>
      <c r="B2130" s="122"/>
      <c r="H2130" s="124"/>
    </row>
    <row r="2131" spans="1:8" x14ac:dyDescent="0.3">
      <c r="A2131" s="123"/>
      <c r="B2131" s="122"/>
      <c r="H2131" s="124"/>
    </row>
    <row r="2132" spans="1:8" x14ac:dyDescent="0.3">
      <c r="A2132" s="123"/>
      <c r="B2132" s="122"/>
      <c r="H2132" s="124"/>
    </row>
    <row r="2133" spans="1:8" x14ac:dyDescent="0.3">
      <c r="A2133" s="123"/>
      <c r="B2133" s="122"/>
      <c r="H2133" s="124"/>
    </row>
    <row r="2134" spans="1:8" x14ac:dyDescent="0.3">
      <c r="A2134" s="123"/>
      <c r="B2134" s="122"/>
      <c r="H2134" s="124"/>
    </row>
    <row r="2135" spans="1:8" x14ac:dyDescent="0.3">
      <c r="A2135" s="123"/>
      <c r="B2135" s="122"/>
      <c r="H2135" s="124"/>
    </row>
    <row r="2136" spans="1:8" x14ac:dyDescent="0.3">
      <c r="A2136" s="123"/>
      <c r="B2136" s="122"/>
      <c r="H2136" s="124"/>
    </row>
    <row r="2137" spans="1:8" x14ac:dyDescent="0.3">
      <c r="A2137" s="123"/>
      <c r="B2137" s="122"/>
      <c r="H2137" s="124"/>
    </row>
    <row r="2138" spans="1:8" x14ac:dyDescent="0.3">
      <c r="A2138" s="123"/>
      <c r="B2138" s="122"/>
      <c r="H2138" s="124"/>
    </row>
    <row r="2139" spans="1:8" x14ac:dyDescent="0.3">
      <c r="A2139" s="123"/>
      <c r="B2139" s="122"/>
      <c r="H2139" s="124"/>
    </row>
    <row r="2140" spans="1:8" x14ac:dyDescent="0.3">
      <c r="A2140" s="123"/>
      <c r="B2140" s="122"/>
      <c r="H2140" s="124"/>
    </row>
    <row r="2141" spans="1:8" x14ac:dyDescent="0.3">
      <c r="A2141" s="123"/>
      <c r="B2141" s="122"/>
      <c r="H2141" s="124"/>
    </row>
    <row r="2142" spans="1:8" x14ac:dyDescent="0.3">
      <c r="A2142" s="123"/>
      <c r="B2142" s="122"/>
      <c r="H2142" s="124"/>
    </row>
    <row r="2143" spans="1:8" x14ac:dyDescent="0.3">
      <c r="A2143" s="123"/>
      <c r="B2143" s="122"/>
      <c r="H2143" s="124"/>
    </row>
    <row r="2144" spans="1:8" x14ac:dyDescent="0.3">
      <c r="A2144" s="123"/>
      <c r="B2144" s="122"/>
      <c r="H2144" s="124"/>
    </row>
    <row r="2145" spans="1:8" x14ac:dyDescent="0.3">
      <c r="A2145" s="123"/>
      <c r="B2145" s="122"/>
      <c r="H2145" s="124"/>
    </row>
    <row r="2146" spans="1:8" x14ac:dyDescent="0.3">
      <c r="A2146" s="123"/>
      <c r="B2146" s="122"/>
      <c r="H2146" s="124"/>
    </row>
    <row r="2147" spans="1:8" x14ac:dyDescent="0.3">
      <c r="A2147" s="123"/>
      <c r="B2147" s="122"/>
      <c r="H2147" s="124"/>
    </row>
    <row r="2148" spans="1:8" x14ac:dyDescent="0.3">
      <c r="A2148" s="123"/>
      <c r="B2148" s="122"/>
      <c r="H2148" s="124"/>
    </row>
    <row r="2149" spans="1:8" x14ac:dyDescent="0.3">
      <c r="A2149" s="123"/>
      <c r="B2149" s="122"/>
      <c r="H2149" s="124"/>
    </row>
    <row r="2150" spans="1:8" x14ac:dyDescent="0.3">
      <c r="A2150" s="123"/>
      <c r="B2150" s="122"/>
      <c r="H2150" s="124"/>
    </row>
    <row r="2151" spans="1:8" x14ac:dyDescent="0.3">
      <c r="A2151" s="123"/>
      <c r="B2151" s="122"/>
      <c r="H2151" s="124"/>
    </row>
    <row r="2152" spans="1:8" x14ac:dyDescent="0.3">
      <c r="A2152" s="123"/>
      <c r="B2152" s="122"/>
      <c r="H2152" s="124"/>
    </row>
    <row r="2153" spans="1:8" x14ac:dyDescent="0.3">
      <c r="A2153" s="123"/>
      <c r="B2153" s="122"/>
      <c r="H2153" s="124"/>
    </row>
    <row r="2154" spans="1:8" x14ac:dyDescent="0.3">
      <c r="A2154" s="123"/>
      <c r="B2154" s="122"/>
      <c r="H2154" s="124"/>
    </row>
    <row r="2155" spans="1:8" x14ac:dyDescent="0.3">
      <c r="A2155" s="123"/>
      <c r="B2155" s="122"/>
      <c r="H2155" s="124"/>
    </row>
    <row r="2156" spans="1:8" x14ac:dyDescent="0.3">
      <c r="A2156" s="123"/>
      <c r="B2156" s="122"/>
      <c r="H2156" s="124"/>
    </row>
    <row r="2157" spans="1:8" x14ac:dyDescent="0.3">
      <c r="A2157" s="123"/>
      <c r="B2157" s="122"/>
      <c r="H2157" s="124"/>
    </row>
    <row r="2158" spans="1:8" x14ac:dyDescent="0.3">
      <c r="A2158" s="123"/>
      <c r="B2158" s="122"/>
      <c r="H2158" s="124"/>
    </row>
    <row r="2159" spans="1:8" x14ac:dyDescent="0.3">
      <c r="A2159" s="123"/>
      <c r="B2159" s="122"/>
      <c r="H2159" s="124"/>
    </row>
    <row r="2160" spans="1:8" x14ac:dyDescent="0.3">
      <c r="A2160" s="123"/>
      <c r="B2160" s="122"/>
      <c r="H2160" s="124"/>
    </row>
    <row r="2161" spans="1:8" x14ac:dyDescent="0.3">
      <c r="A2161" s="123"/>
      <c r="B2161" s="122"/>
      <c r="H2161" s="124"/>
    </row>
    <row r="2162" spans="1:8" x14ac:dyDescent="0.3">
      <c r="A2162" s="123"/>
      <c r="B2162" s="122"/>
      <c r="H2162" s="124"/>
    </row>
    <row r="2163" spans="1:8" x14ac:dyDescent="0.3">
      <c r="A2163" s="123"/>
      <c r="B2163" s="122"/>
      <c r="H2163" s="124"/>
    </row>
    <row r="2164" spans="1:8" x14ac:dyDescent="0.3">
      <c r="A2164" s="123"/>
      <c r="B2164" s="122"/>
      <c r="H2164" s="124"/>
    </row>
    <row r="2165" spans="1:8" x14ac:dyDescent="0.3">
      <c r="A2165" s="123"/>
      <c r="B2165" s="122"/>
      <c r="H2165" s="124"/>
    </row>
    <row r="2166" spans="1:8" x14ac:dyDescent="0.3">
      <c r="A2166" s="123"/>
      <c r="B2166" s="122"/>
      <c r="H2166" s="124"/>
    </row>
    <row r="2167" spans="1:8" x14ac:dyDescent="0.3">
      <c r="A2167" s="123"/>
      <c r="B2167" s="122"/>
      <c r="H2167" s="124"/>
    </row>
    <row r="2168" spans="1:8" x14ac:dyDescent="0.3">
      <c r="A2168" s="123"/>
      <c r="B2168" s="122"/>
      <c r="H2168" s="124"/>
    </row>
    <row r="2169" spans="1:8" x14ac:dyDescent="0.3">
      <c r="A2169" s="123"/>
      <c r="B2169" s="122"/>
      <c r="H2169" s="124"/>
    </row>
    <row r="2170" spans="1:8" x14ac:dyDescent="0.3">
      <c r="A2170" s="123"/>
      <c r="B2170" s="122"/>
      <c r="H2170" s="124"/>
    </row>
    <row r="2171" spans="1:8" x14ac:dyDescent="0.3">
      <c r="A2171" s="123"/>
      <c r="B2171" s="122"/>
      <c r="H2171" s="124"/>
    </row>
    <row r="2172" spans="1:8" x14ac:dyDescent="0.3">
      <c r="A2172" s="123"/>
      <c r="B2172" s="122"/>
      <c r="H2172" s="124"/>
    </row>
    <row r="2173" spans="1:8" x14ac:dyDescent="0.3">
      <c r="A2173" s="123"/>
      <c r="B2173" s="122"/>
      <c r="H2173" s="124"/>
    </row>
    <row r="2174" spans="1:8" x14ac:dyDescent="0.3">
      <c r="A2174" s="123"/>
      <c r="B2174" s="122"/>
      <c r="H2174" s="124"/>
    </row>
    <row r="2175" spans="1:8" x14ac:dyDescent="0.3">
      <c r="A2175" s="123"/>
      <c r="B2175" s="122"/>
      <c r="H2175" s="124"/>
    </row>
    <row r="2176" spans="1:8" x14ac:dyDescent="0.3">
      <c r="A2176" s="123"/>
      <c r="B2176" s="122"/>
      <c r="H2176" s="124"/>
    </row>
    <row r="2177" spans="1:8" x14ac:dyDescent="0.3">
      <c r="A2177" s="123"/>
      <c r="B2177" s="122"/>
      <c r="H2177" s="124"/>
    </row>
    <row r="2178" spans="1:8" x14ac:dyDescent="0.3">
      <c r="A2178" s="123"/>
      <c r="B2178" s="122"/>
      <c r="H2178" s="124"/>
    </row>
    <row r="2179" spans="1:8" x14ac:dyDescent="0.3">
      <c r="A2179" s="123"/>
      <c r="B2179" s="122"/>
      <c r="H2179" s="124"/>
    </row>
    <row r="2180" spans="1:8" x14ac:dyDescent="0.3">
      <c r="A2180" s="123"/>
      <c r="B2180" s="122"/>
      <c r="H2180" s="124"/>
    </row>
    <row r="2181" spans="1:8" x14ac:dyDescent="0.3">
      <c r="A2181" s="123"/>
      <c r="B2181" s="122"/>
      <c r="H2181" s="124"/>
    </row>
    <row r="2182" spans="1:8" x14ac:dyDescent="0.3">
      <c r="A2182" s="123"/>
      <c r="B2182" s="122"/>
      <c r="H2182" s="124"/>
    </row>
    <row r="2183" spans="1:8" x14ac:dyDescent="0.3">
      <c r="A2183" s="123"/>
      <c r="B2183" s="122"/>
      <c r="H2183" s="124"/>
    </row>
    <row r="2184" spans="1:8" x14ac:dyDescent="0.3">
      <c r="A2184" s="123"/>
      <c r="B2184" s="122"/>
      <c r="H2184" s="124"/>
    </row>
    <row r="2185" spans="1:8" x14ac:dyDescent="0.3">
      <c r="A2185" s="123"/>
      <c r="B2185" s="122"/>
      <c r="H2185" s="124"/>
    </row>
    <row r="2186" spans="1:8" x14ac:dyDescent="0.3">
      <c r="A2186" s="123"/>
      <c r="B2186" s="122"/>
      <c r="H2186" s="124"/>
    </row>
    <row r="2187" spans="1:8" x14ac:dyDescent="0.3">
      <c r="A2187" s="123"/>
      <c r="B2187" s="122"/>
      <c r="H2187" s="124"/>
    </row>
    <row r="2188" spans="1:8" x14ac:dyDescent="0.3">
      <c r="A2188" s="123"/>
      <c r="B2188" s="122"/>
      <c r="H2188" s="124"/>
    </row>
    <row r="2189" spans="1:8" x14ac:dyDescent="0.3">
      <c r="A2189" s="123"/>
      <c r="B2189" s="122"/>
      <c r="H2189" s="124"/>
    </row>
    <row r="2190" spans="1:8" x14ac:dyDescent="0.3">
      <c r="A2190" s="123"/>
      <c r="B2190" s="122"/>
      <c r="H2190" s="124"/>
    </row>
    <row r="2191" spans="1:8" x14ac:dyDescent="0.3">
      <c r="A2191" s="123"/>
      <c r="B2191" s="122"/>
      <c r="H2191" s="124"/>
    </row>
    <row r="2192" spans="1:8" x14ac:dyDescent="0.3">
      <c r="A2192" s="123"/>
      <c r="B2192" s="122"/>
      <c r="H2192" s="124"/>
    </row>
    <row r="2193" spans="1:8" x14ac:dyDescent="0.3">
      <c r="A2193" s="123"/>
      <c r="B2193" s="122"/>
      <c r="H2193" s="124"/>
    </row>
    <row r="2194" spans="1:8" x14ac:dyDescent="0.3">
      <c r="A2194" s="123"/>
      <c r="B2194" s="122"/>
      <c r="H2194" s="124"/>
    </row>
    <row r="2195" spans="1:8" x14ac:dyDescent="0.3">
      <c r="A2195" s="123"/>
      <c r="B2195" s="122"/>
      <c r="H2195" s="124"/>
    </row>
    <row r="2196" spans="1:8" x14ac:dyDescent="0.3">
      <c r="A2196" s="123"/>
      <c r="B2196" s="122"/>
      <c r="H2196" s="124"/>
    </row>
    <row r="2197" spans="1:8" x14ac:dyDescent="0.3">
      <c r="A2197" s="123"/>
      <c r="B2197" s="122"/>
      <c r="H2197" s="124"/>
    </row>
    <row r="2198" spans="1:8" x14ac:dyDescent="0.3">
      <c r="A2198" s="123"/>
      <c r="B2198" s="122"/>
      <c r="H2198" s="124"/>
    </row>
    <row r="2199" spans="1:8" x14ac:dyDescent="0.3">
      <c r="A2199" s="123"/>
      <c r="B2199" s="122"/>
      <c r="H2199" s="124"/>
    </row>
    <row r="2200" spans="1:8" x14ac:dyDescent="0.3">
      <c r="A2200" s="123"/>
      <c r="B2200" s="122"/>
      <c r="H2200" s="124"/>
    </row>
    <row r="2201" spans="1:8" x14ac:dyDescent="0.3">
      <c r="A2201" s="123"/>
      <c r="B2201" s="122"/>
      <c r="H2201" s="124"/>
    </row>
    <row r="2202" spans="1:8" x14ac:dyDescent="0.3">
      <c r="A2202" s="123"/>
      <c r="B2202" s="122"/>
      <c r="H2202" s="124"/>
    </row>
    <row r="2203" spans="1:8" x14ac:dyDescent="0.3">
      <c r="A2203" s="123"/>
      <c r="B2203" s="122"/>
      <c r="H2203" s="124"/>
    </row>
    <row r="2204" spans="1:8" x14ac:dyDescent="0.3">
      <c r="A2204" s="123"/>
      <c r="B2204" s="122"/>
      <c r="H2204" s="124"/>
    </row>
    <row r="2205" spans="1:8" x14ac:dyDescent="0.3">
      <c r="A2205" s="123"/>
      <c r="B2205" s="122"/>
      <c r="H2205" s="124"/>
    </row>
    <row r="2206" spans="1:8" x14ac:dyDescent="0.3">
      <c r="A2206" s="123"/>
      <c r="B2206" s="122"/>
      <c r="H2206" s="124"/>
    </row>
    <row r="2207" spans="1:8" x14ac:dyDescent="0.3">
      <c r="A2207" s="123"/>
      <c r="B2207" s="122"/>
      <c r="H2207" s="124"/>
    </row>
    <row r="2208" spans="1:8" x14ac:dyDescent="0.3">
      <c r="A2208" s="123"/>
      <c r="B2208" s="122"/>
      <c r="H2208" s="124"/>
    </row>
    <row r="2209" spans="1:8" x14ac:dyDescent="0.3">
      <c r="A2209" s="123"/>
      <c r="B2209" s="122"/>
      <c r="H2209" s="124"/>
    </row>
    <row r="2210" spans="1:8" x14ac:dyDescent="0.3">
      <c r="A2210" s="123"/>
      <c r="B2210" s="122"/>
      <c r="H2210" s="124"/>
    </row>
    <row r="2211" spans="1:8" x14ac:dyDescent="0.3">
      <c r="A2211" s="123"/>
      <c r="B2211" s="122"/>
      <c r="H2211" s="124"/>
    </row>
    <row r="2212" spans="1:8" x14ac:dyDescent="0.3">
      <c r="A2212" s="123"/>
      <c r="B2212" s="122"/>
      <c r="H2212" s="124"/>
    </row>
    <row r="2213" spans="1:8" x14ac:dyDescent="0.3">
      <c r="A2213" s="123"/>
      <c r="B2213" s="122"/>
      <c r="H2213" s="124"/>
    </row>
    <row r="2214" spans="1:8" x14ac:dyDescent="0.3">
      <c r="A2214" s="123"/>
      <c r="B2214" s="122"/>
      <c r="H2214" s="124"/>
    </row>
    <row r="2215" spans="1:8" x14ac:dyDescent="0.3">
      <c r="A2215" s="123"/>
      <c r="B2215" s="122"/>
      <c r="H2215" s="124"/>
    </row>
    <row r="2216" spans="1:8" x14ac:dyDescent="0.3">
      <c r="A2216" s="123"/>
      <c r="B2216" s="122"/>
      <c r="H2216" s="124"/>
    </row>
    <row r="2217" spans="1:8" x14ac:dyDescent="0.3">
      <c r="A2217" s="123"/>
      <c r="B2217" s="122"/>
      <c r="H2217" s="124"/>
    </row>
    <row r="2218" spans="1:8" x14ac:dyDescent="0.3">
      <c r="A2218" s="123"/>
      <c r="B2218" s="122"/>
      <c r="H2218" s="124"/>
    </row>
    <row r="2219" spans="1:8" x14ac:dyDescent="0.3">
      <c r="A2219" s="123"/>
      <c r="B2219" s="122"/>
      <c r="H2219" s="124"/>
    </row>
    <row r="2220" spans="1:8" x14ac:dyDescent="0.3">
      <c r="A2220" s="123"/>
      <c r="B2220" s="122"/>
      <c r="H2220" s="124"/>
    </row>
    <row r="2221" spans="1:8" x14ac:dyDescent="0.3">
      <c r="A2221" s="123"/>
      <c r="B2221" s="122"/>
      <c r="H2221" s="124"/>
    </row>
    <row r="2222" spans="1:8" x14ac:dyDescent="0.3">
      <c r="A2222" s="123"/>
      <c r="B2222" s="122"/>
      <c r="H2222" s="124"/>
    </row>
    <row r="2223" spans="1:8" x14ac:dyDescent="0.3">
      <c r="A2223" s="123"/>
      <c r="B2223" s="122"/>
      <c r="H2223" s="124"/>
    </row>
    <row r="2224" spans="1:8" x14ac:dyDescent="0.3">
      <c r="A2224" s="123"/>
      <c r="B2224" s="122"/>
      <c r="H2224" s="124"/>
    </row>
    <row r="2225" spans="1:8" x14ac:dyDescent="0.3">
      <c r="A2225" s="123"/>
      <c r="B2225" s="122"/>
      <c r="H2225" s="124"/>
    </row>
    <row r="2226" spans="1:8" x14ac:dyDescent="0.3">
      <c r="A2226" s="123"/>
      <c r="B2226" s="122"/>
      <c r="H2226" s="124"/>
    </row>
    <row r="2227" spans="1:8" x14ac:dyDescent="0.3">
      <c r="A2227" s="123"/>
      <c r="B2227" s="122"/>
      <c r="H2227" s="124"/>
    </row>
    <row r="2228" spans="1:8" x14ac:dyDescent="0.3">
      <c r="A2228" s="123"/>
      <c r="B2228" s="122"/>
      <c r="H2228" s="124"/>
    </row>
    <row r="2229" spans="1:8" x14ac:dyDescent="0.3">
      <c r="A2229" s="123"/>
      <c r="B2229" s="122"/>
      <c r="H2229" s="124"/>
    </row>
    <row r="2230" spans="1:8" x14ac:dyDescent="0.3">
      <c r="A2230" s="123"/>
      <c r="B2230" s="122"/>
      <c r="H2230" s="124"/>
    </row>
    <row r="2231" spans="1:8" x14ac:dyDescent="0.3">
      <c r="A2231" s="123"/>
      <c r="B2231" s="122"/>
      <c r="H2231" s="124"/>
    </row>
    <row r="2232" spans="1:8" x14ac:dyDescent="0.3">
      <c r="A2232" s="123"/>
      <c r="B2232" s="122"/>
      <c r="H2232" s="124"/>
    </row>
    <row r="2233" spans="1:8" x14ac:dyDescent="0.3">
      <c r="A2233" s="123"/>
      <c r="B2233" s="122"/>
      <c r="H2233" s="124"/>
    </row>
    <row r="2234" spans="1:8" x14ac:dyDescent="0.3">
      <c r="A2234" s="123"/>
      <c r="B2234" s="122"/>
      <c r="H2234" s="124"/>
    </row>
    <row r="2235" spans="1:8" x14ac:dyDescent="0.3">
      <c r="A2235" s="123"/>
      <c r="B2235" s="122"/>
      <c r="H2235" s="124"/>
    </row>
    <row r="2236" spans="1:8" x14ac:dyDescent="0.3">
      <c r="A2236" s="123"/>
      <c r="B2236" s="122"/>
      <c r="H2236" s="124"/>
    </row>
    <row r="2237" spans="1:8" x14ac:dyDescent="0.3">
      <c r="A2237" s="123"/>
      <c r="B2237" s="122"/>
      <c r="H2237" s="124"/>
    </row>
    <row r="2238" spans="1:8" x14ac:dyDescent="0.3">
      <c r="A2238" s="123"/>
      <c r="B2238" s="122"/>
      <c r="H2238" s="124"/>
    </row>
    <row r="2239" spans="1:8" x14ac:dyDescent="0.3">
      <c r="A2239" s="123"/>
      <c r="B2239" s="122"/>
      <c r="H2239" s="124"/>
    </row>
    <row r="2240" spans="1:8" x14ac:dyDescent="0.3">
      <c r="A2240" s="123"/>
      <c r="B2240" s="122"/>
      <c r="H2240" s="124"/>
    </row>
    <row r="2241" spans="1:8" x14ac:dyDescent="0.3">
      <c r="A2241" s="123"/>
      <c r="B2241" s="122"/>
      <c r="H2241" s="124"/>
    </row>
    <row r="2242" spans="1:8" x14ac:dyDescent="0.3">
      <c r="A2242" s="123"/>
      <c r="B2242" s="122"/>
      <c r="H2242" s="124"/>
    </row>
    <row r="2243" spans="1:8" x14ac:dyDescent="0.3">
      <c r="A2243" s="123"/>
      <c r="B2243" s="122"/>
      <c r="H2243" s="124"/>
    </row>
    <row r="2244" spans="1:8" x14ac:dyDescent="0.3">
      <c r="A2244" s="123"/>
      <c r="B2244" s="122"/>
      <c r="H2244" s="124"/>
    </row>
    <row r="2245" spans="1:8" x14ac:dyDescent="0.3">
      <c r="A2245" s="123"/>
      <c r="B2245" s="122"/>
      <c r="H2245" s="124"/>
    </row>
    <row r="2246" spans="1:8" x14ac:dyDescent="0.3">
      <c r="A2246" s="123"/>
      <c r="B2246" s="122"/>
      <c r="H2246" s="124"/>
    </row>
    <row r="2247" spans="1:8" x14ac:dyDescent="0.3">
      <c r="A2247" s="123"/>
      <c r="B2247" s="122"/>
      <c r="H2247" s="124"/>
    </row>
    <row r="2248" spans="1:8" x14ac:dyDescent="0.3">
      <c r="A2248" s="123"/>
      <c r="B2248" s="122"/>
      <c r="H2248" s="124"/>
    </row>
    <row r="2249" spans="1:8" x14ac:dyDescent="0.3">
      <c r="A2249" s="123"/>
      <c r="B2249" s="122"/>
      <c r="H2249" s="124"/>
    </row>
    <row r="2250" spans="1:8" x14ac:dyDescent="0.3">
      <c r="A2250" s="123"/>
      <c r="B2250" s="122"/>
      <c r="H2250" s="124"/>
    </row>
    <row r="2251" spans="1:8" x14ac:dyDescent="0.3">
      <c r="A2251" s="123"/>
      <c r="B2251" s="122"/>
      <c r="H2251" s="124"/>
    </row>
    <row r="2252" spans="1:8" x14ac:dyDescent="0.3">
      <c r="A2252" s="123"/>
      <c r="B2252" s="122"/>
      <c r="H2252" s="124"/>
    </row>
    <row r="2253" spans="1:8" x14ac:dyDescent="0.3">
      <c r="A2253" s="123"/>
      <c r="B2253" s="122"/>
      <c r="H2253" s="124"/>
    </row>
    <row r="2254" spans="1:8" x14ac:dyDescent="0.3">
      <c r="A2254" s="123"/>
      <c r="B2254" s="122"/>
      <c r="H2254" s="124"/>
    </row>
    <row r="2255" spans="1:8" x14ac:dyDescent="0.3">
      <c r="A2255" s="123"/>
      <c r="B2255" s="122"/>
      <c r="H2255" s="124"/>
    </row>
    <row r="2256" spans="1:8" x14ac:dyDescent="0.3">
      <c r="A2256" s="123"/>
      <c r="B2256" s="122"/>
      <c r="H2256" s="124"/>
    </row>
    <row r="2257" spans="1:8" x14ac:dyDescent="0.3">
      <c r="A2257" s="123"/>
      <c r="B2257" s="122"/>
      <c r="H2257" s="124"/>
    </row>
    <row r="2258" spans="1:8" x14ac:dyDescent="0.3">
      <c r="A2258" s="123"/>
      <c r="B2258" s="122"/>
      <c r="H2258" s="124"/>
    </row>
    <row r="2259" spans="1:8" x14ac:dyDescent="0.3">
      <c r="A2259" s="123"/>
      <c r="B2259" s="122"/>
      <c r="H2259" s="124"/>
    </row>
    <row r="2260" spans="1:8" x14ac:dyDescent="0.3">
      <c r="A2260" s="123"/>
      <c r="B2260" s="122"/>
      <c r="H2260" s="124"/>
    </row>
    <row r="2261" spans="1:8" x14ac:dyDescent="0.3">
      <c r="A2261" s="123"/>
      <c r="B2261" s="122"/>
      <c r="H2261" s="124"/>
    </row>
    <row r="2262" spans="1:8" x14ac:dyDescent="0.3">
      <c r="A2262" s="123"/>
      <c r="B2262" s="122"/>
      <c r="H2262" s="124"/>
    </row>
    <row r="2263" spans="1:8" x14ac:dyDescent="0.3">
      <c r="A2263" s="123"/>
      <c r="B2263" s="122"/>
      <c r="H2263" s="124"/>
    </row>
    <row r="2264" spans="1:8" x14ac:dyDescent="0.3">
      <c r="A2264" s="123"/>
      <c r="B2264" s="122"/>
      <c r="H2264" s="124"/>
    </row>
    <row r="2265" spans="1:8" x14ac:dyDescent="0.3">
      <c r="A2265" s="123"/>
      <c r="B2265" s="122"/>
      <c r="H2265" s="124"/>
    </row>
    <row r="2266" spans="1:8" x14ac:dyDescent="0.3">
      <c r="A2266" s="123"/>
      <c r="B2266" s="122"/>
      <c r="H2266" s="124"/>
    </row>
    <row r="2267" spans="1:8" x14ac:dyDescent="0.3">
      <c r="A2267" s="123"/>
      <c r="B2267" s="122"/>
      <c r="H2267" s="124"/>
    </row>
    <row r="2268" spans="1:8" x14ac:dyDescent="0.3">
      <c r="A2268" s="123"/>
      <c r="B2268" s="122"/>
      <c r="H2268" s="124"/>
    </row>
    <row r="2269" spans="1:8" x14ac:dyDescent="0.3">
      <c r="A2269" s="123"/>
      <c r="B2269" s="122"/>
      <c r="H2269" s="124"/>
    </row>
    <row r="2270" spans="1:8" x14ac:dyDescent="0.3">
      <c r="A2270" s="123"/>
      <c r="B2270" s="122"/>
      <c r="H2270" s="124"/>
    </row>
    <row r="2271" spans="1:8" x14ac:dyDescent="0.3">
      <c r="A2271" s="123"/>
      <c r="B2271" s="122"/>
      <c r="H2271" s="124"/>
    </row>
    <row r="2272" spans="1:8" x14ac:dyDescent="0.3">
      <c r="A2272" s="123"/>
      <c r="B2272" s="122"/>
      <c r="H2272" s="124"/>
    </row>
    <row r="2273" spans="1:8" x14ac:dyDescent="0.3">
      <c r="A2273" s="123"/>
      <c r="B2273" s="122"/>
      <c r="H2273" s="124"/>
    </row>
    <row r="2274" spans="1:8" x14ac:dyDescent="0.3">
      <c r="A2274" s="123"/>
      <c r="B2274" s="122"/>
      <c r="H2274" s="124"/>
    </row>
    <row r="2275" spans="1:8" x14ac:dyDescent="0.3">
      <c r="A2275" s="123"/>
      <c r="B2275" s="122"/>
      <c r="H2275" s="124"/>
    </row>
    <row r="2276" spans="1:8" x14ac:dyDescent="0.3">
      <c r="A2276" s="123"/>
      <c r="B2276" s="122"/>
      <c r="H2276" s="124"/>
    </row>
    <row r="2277" spans="1:8" x14ac:dyDescent="0.3">
      <c r="A2277" s="123"/>
      <c r="B2277" s="122"/>
      <c r="H2277" s="124"/>
    </row>
    <row r="2278" spans="1:8" x14ac:dyDescent="0.3">
      <c r="A2278" s="123"/>
      <c r="B2278" s="122"/>
      <c r="H2278" s="124"/>
    </row>
    <row r="2279" spans="1:8" x14ac:dyDescent="0.3">
      <c r="A2279" s="123"/>
      <c r="B2279" s="122"/>
      <c r="H2279" s="124"/>
    </row>
    <row r="2280" spans="1:8" x14ac:dyDescent="0.3">
      <c r="A2280" s="123"/>
      <c r="B2280" s="122"/>
      <c r="H2280" s="124"/>
    </row>
    <row r="2281" spans="1:8" x14ac:dyDescent="0.3">
      <c r="A2281" s="123"/>
      <c r="B2281" s="122"/>
      <c r="H2281" s="124"/>
    </row>
    <row r="2282" spans="1:8" x14ac:dyDescent="0.3">
      <c r="A2282" s="123"/>
      <c r="B2282" s="122"/>
      <c r="H2282" s="124"/>
    </row>
    <row r="2283" spans="1:8" x14ac:dyDescent="0.3">
      <c r="A2283" s="123"/>
      <c r="B2283" s="122"/>
      <c r="H2283" s="124"/>
    </row>
    <row r="2284" spans="1:8" x14ac:dyDescent="0.3">
      <c r="A2284" s="123"/>
      <c r="B2284" s="122"/>
      <c r="H2284" s="124"/>
    </row>
    <row r="2285" spans="1:8" x14ac:dyDescent="0.3">
      <c r="A2285" s="123"/>
      <c r="B2285" s="122"/>
      <c r="H2285" s="124"/>
    </row>
    <row r="2286" spans="1:8" x14ac:dyDescent="0.3">
      <c r="A2286" s="123"/>
      <c r="B2286" s="122"/>
      <c r="H2286" s="124"/>
    </row>
    <row r="2287" spans="1:8" x14ac:dyDescent="0.3">
      <c r="A2287" s="123"/>
      <c r="B2287" s="122"/>
      <c r="H2287" s="124"/>
    </row>
    <row r="2288" spans="1:8" x14ac:dyDescent="0.3">
      <c r="A2288" s="123"/>
      <c r="B2288" s="122"/>
      <c r="H2288" s="124"/>
    </row>
    <row r="2289" spans="1:8" x14ac:dyDescent="0.3">
      <c r="A2289" s="123"/>
      <c r="B2289" s="122"/>
      <c r="H2289" s="124"/>
    </row>
    <row r="2290" spans="1:8" x14ac:dyDescent="0.3">
      <c r="A2290" s="123"/>
      <c r="B2290" s="122"/>
      <c r="H2290" s="124"/>
    </row>
    <row r="2291" spans="1:8" x14ac:dyDescent="0.3">
      <c r="A2291" s="123"/>
      <c r="B2291" s="122"/>
      <c r="H2291" s="124"/>
    </row>
    <row r="2292" spans="1:8" x14ac:dyDescent="0.3">
      <c r="A2292" s="123"/>
      <c r="B2292" s="122"/>
      <c r="H2292" s="124"/>
    </row>
    <row r="2293" spans="1:8" x14ac:dyDescent="0.3">
      <c r="A2293" s="123"/>
      <c r="B2293" s="122"/>
      <c r="H2293" s="124"/>
    </row>
    <row r="2294" spans="1:8" x14ac:dyDescent="0.3">
      <c r="A2294" s="123"/>
      <c r="B2294" s="122"/>
      <c r="H2294" s="124"/>
    </row>
    <row r="2295" spans="1:8" x14ac:dyDescent="0.3">
      <c r="A2295" s="123"/>
      <c r="B2295" s="122"/>
      <c r="H2295" s="124"/>
    </row>
    <row r="2296" spans="1:8" x14ac:dyDescent="0.3">
      <c r="A2296" s="123"/>
      <c r="B2296" s="122"/>
      <c r="H2296" s="124"/>
    </row>
    <row r="2297" spans="1:8" x14ac:dyDescent="0.3">
      <c r="A2297" s="123"/>
      <c r="B2297" s="122"/>
      <c r="H2297" s="124"/>
    </row>
    <row r="2298" spans="1:8" x14ac:dyDescent="0.3">
      <c r="A2298" s="123"/>
      <c r="B2298" s="122"/>
      <c r="H2298" s="124"/>
    </row>
    <row r="2299" spans="1:8" x14ac:dyDescent="0.3">
      <c r="A2299" s="123"/>
      <c r="B2299" s="122"/>
      <c r="H2299" s="124"/>
    </row>
    <row r="2300" spans="1:8" x14ac:dyDescent="0.3">
      <c r="A2300" s="123"/>
      <c r="B2300" s="122"/>
      <c r="H2300" s="124"/>
    </row>
    <row r="2301" spans="1:8" x14ac:dyDescent="0.3">
      <c r="A2301" s="123"/>
      <c r="B2301" s="122"/>
      <c r="H2301" s="124"/>
    </row>
    <row r="2302" spans="1:8" x14ac:dyDescent="0.3">
      <c r="A2302" s="123"/>
      <c r="B2302" s="122"/>
      <c r="H2302" s="124"/>
    </row>
    <row r="2303" spans="1:8" x14ac:dyDescent="0.3">
      <c r="A2303" s="123"/>
      <c r="B2303" s="122"/>
      <c r="H2303" s="124"/>
    </row>
    <row r="2304" spans="1:8" x14ac:dyDescent="0.3">
      <c r="A2304" s="123"/>
      <c r="B2304" s="122"/>
      <c r="H2304" s="124"/>
    </row>
    <row r="2305" spans="1:8" x14ac:dyDescent="0.3">
      <c r="A2305" s="123"/>
      <c r="B2305" s="122"/>
      <c r="H2305" s="124"/>
    </row>
    <row r="2306" spans="1:8" x14ac:dyDescent="0.3">
      <c r="A2306" s="123"/>
      <c r="B2306" s="122"/>
      <c r="H2306" s="124"/>
    </row>
    <row r="2307" spans="1:8" x14ac:dyDescent="0.3">
      <c r="A2307" s="123"/>
      <c r="B2307" s="122"/>
      <c r="H2307" s="124"/>
    </row>
    <row r="2308" spans="1:8" x14ac:dyDescent="0.3">
      <c r="A2308" s="123"/>
      <c r="B2308" s="122"/>
      <c r="H2308" s="124"/>
    </row>
    <row r="2309" spans="1:8" x14ac:dyDescent="0.3">
      <c r="A2309" s="123"/>
      <c r="B2309" s="122"/>
      <c r="H2309" s="124"/>
    </row>
    <row r="2310" spans="1:8" x14ac:dyDescent="0.3">
      <c r="A2310" s="123"/>
      <c r="B2310" s="122"/>
      <c r="H2310" s="124"/>
    </row>
    <row r="2311" spans="1:8" x14ac:dyDescent="0.3">
      <c r="A2311" s="123"/>
      <c r="B2311" s="122"/>
      <c r="H2311" s="124"/>
    </row>
    <row r="2312" spans="1:8" x14ac:dyDescent="0.3">
      <c r="A2312" s="123"/>
      <c r="B2312" s="122"/>
      <c r="H2312" s="124"/>
    </row>
    <row r="2313" spans="1:8" x14ac:dyDescent="0.3">
      <c r="A2313" s="123"/>
      <c r="B2313" s="122"/>
      <c r="H2313" s="124"/>
    </row>
    <row r="2314" spans="1:8" x14ac:dyDescent="0.3">
      <c r="A2314" s="123"/>
      <c r="B2314" s="122"/>
      <c r="H2314" s="124"/>
    </row>
    <row r="2315" spans="1:8" x14ac:dyDescent="0.3">
      <c r="A2315" s="123"/>
      <c r="B2315" s="122"/>
      <c r="H2315" s="124"/>
    </row>
    <row r="2316" spans="1:8" x14ac:dyDescent="0.3">
      <c r="A2316" s="123"/>
      <c r="B2316" s="122"/>
      <c r="H2316" s="124"/>
    </row>
    <row r="2317" spans="1:8" x14ac:dyDescent="0.3">
      <c r="A2317" s="123"/>
      <c r="B2317" s="122"/>
      <c r="H2317" s="124"/>
    </row>
    <row r="2318" spans="1:8" x14ac:dyDescent="0.3">
      <c r="A2318" s="123"/>
      <c r="B2318" s="122"/>
      <c r="H2318" s="124"/>
    </row>
    <row r="2319" spans="1:8" x14ac:dyDescent="0.3">
      <c r="A2319" s="123"/>
      <c r="B2319" s="122"/>
      <c r="H2319" s="124"/>
    </row>
    <row r="2320" spans="1:8" x14ac:dyDescent="0.3">
      <c r="A2320" s="123"/>
      <c r="B2320" s="122"/>
      <c r="H2320" s="124"/>
    </row>
    <row r="2321" spans="1:8" x14ac:dyDescent="0.3">
      <c r="A2321" s="123"/>
      <c r="B2321" s="122"/>
      <c r="H2321" s="124"/>
    </row>
    <row r="2322" spans="1:8" x14ac:dyDescent="0.3">
      <c r="A2322" s="123"/>
      <c r="B2322" s="122"/>
      <c r="H2322" s="124"/>
    </row>
    <row r="2323" spans="1:8" x14ac:dyDescent="0.3">
      <c r="A2323" s="123"/>
      <c r="B2323" s="122"/>
      <c r="H2323" s="124"/>
    </row>
    <row r="2324" spans="1:8" x14ac:dyDescent="0.3">
      <c r="A2324" s="123"/>
      <c r="B2324" s="122"/>
      <c r="H2324" s="124"/>
    </row>
    <row r="2325" spans="1:8" x14ac:dyDescent="0.3">
      <c r="A2325" s="123"/>
      <c r="B2325" s="122"/>
      <c r="H2325" s="124"/>
    </row>
    <row r="2326" spans="1:8" x14ac:dyDescent="0.3">
      <c r="A2326" s="123"/>
      <c r="B2326" s="122"/>
      <c r="H2326" s="124"/>
    </row>
    <row r="2327" spans="1:8" x14ac:dyDescent="0.3">
      <c r="A2327" s="123"/>
      <c r="B2327" s="122"/>
      <c r="H2327" s="124"/>
    </row>
    <row r="2328" spans="1:8" x14ac:dyDescent="0.3">
      <c r="A2328" s="123"/>
      <c r="B2328" s="122"/>
      <c r="H2328" s="124"/>
    </row>
    <row r="2329" spans="1:8" x14ac:dyDescent="0.3">
      <c r="A2329" s="123"/>
      <c r="B2329" s="122"/>
      <c r="H2329" s="124"/>
    </row>
    <row r="2330" spans="1:8" x14ac:dyDescent="0.3">
      <c r="A2330" s="123"/>
      <c r="B2330" s="122"/>
      <c r="H2330" s="124"/>
    </row>
    <row r="2331" spans="1:8" x14ac:dyDescent="0.3">
      <c r="A2331" s="123"/>
      <c r="B2331" s="122"/>
      <c r="H2331" s="124"/>
    </row>
    <row r="2332" spans="1:8" x14ac:dyDescent="0.3">
      <c r="A2332" s="123"/>
      <c r="B2332" s="122"/>
      <c r="H2332" s="124"/>
    </row>
    <row r="2333" spans="1:8" x14ac:dyDescent="0.3">
      <c r="A2333" s="123"/>
      <c r="B2333" s="122"/>
      <c r="H2333" s="124"/>
    </row>
    <row r="2334" spans="1:8" x14ac:dyDescent="0.3">
      <c r="A2334" s="123"/>
      <c r="B2334" s="122"/>
      <c r="H2334" s="124"/>
    </row>
    <row r="2335" spans="1:8" x14ac:dyDescent="0.3">
      <c r="A2335" s="123"/>
      <c r="B2335" s="122"/>
      <c r="H2335" s="124"/>
    </row>
    <row r="2336" spans="1:8" x14ac:dyDescent="0.3">
      <c r="A2336" s="123"/>
      <c r="B2336" s="122"/>
      <c r="H2336" s="124"/>
    </row>
    <row r="2337" spans="1:8" x14ac:dyDescent="0.3">
      <c r="A2337" s="123"/>
      <c r="B2337" s="122"/>
      <c r="H2337" s="124"/>
    </row>
    <row r="2338" spans="1:8" x14ac:dyDescent="0.3">
      <c r="A2338" s="123"/>
      <c r="B2338" s="122"/>
      <c r="H2338" s="124"/>
    </row>
    <row r="2339" spans="1:8" x14ac:dyDescent="0.3">
      <c r="A2339" s="123"/>
      <c r="B2339" s="122"/>
      <c r="H2339" s="124"/>
    </row>
    <row r="2340" spans="1:8" x14ac:dyDescent="0.3">
      <c r="A2340" s="123"/>
      <c r="B2340" s="122"/>
      <c r="H2340" s="124"/>
    </row>
    <row r="2341" spans="1:8" x14ac:dyDescent="0.3">
      <c r="A2341" s="123"/>
      <c r="B2341" s="122"/>
      <c r="H2341" s="124"/>
    </row>
    <row r="2342" spans="1:8" x14ac:dyDescent="0.3">
      <c r="A2342" s="123"/>
      <c r="B2342" s="122"/>
      <c r="H2342" s="124"/>
    </row>
    <row r="2343" spans="1:8" x14ac:dyDescent="0.3">
      <c r="A2343" s="123"/>
      <c r="B2343" s="122"/>
      <c r="H2343" s="124"/>
    </row>
    <row r="2344" spans="1:8" x14ac:dyDescent="0.3">
      <c r="A2344" s="123"/>
      <c r="B2344" s="122"/>
      <c r="H2344" s="124"/>
    </row>
    <row r="2345" spans="1:8" x14ac:dyDescent="0.3">
      <c r="A2345" s="123"/>
      <c r="B2345" s="122"/>
      <c r="H2345" s="124"/>
    </row>
    <row r="2346" spans="1:8" x14ac:dyDescent="0.3">
      <c r="A2346" s="123"/>
      <c r="B2346" s="122"/>
      <c r="H2346" s="124"/>
    </row>
    <row r="2347" spans="1:8" x14ac:dyDescent="0.3">
      <c r="A2347" s="123"/>
      <c r="B2347" s="122"/>
      <c r="H2347" s="124"/>
    </row>
    <row r="2348" spans="1:8" x14ac:dyDescent="0.3">
      <c r="A2348" s="123"/>
      <c r="B2348" s="122"/>
      <c r="H2348" s="124"/>
    </row>
    <row r="2349" spans="1:8" x14ac:dyDescent="0.3">
      <c r="A2349" s="123"/>
      <c r="B2349" s="122"/>
      <c r="H2349" s="124"/>
    </row>
    <row r="2350" spans="1:8" x14ac:dyDescent="0.3">
      <c r="A2350" s="123"/>
      <c r="B2350" s="122"/>
      <c r="H2350" s="124"/>
    </row>
    <row r="2351" spans="1:8" x14ac:dyDescent="0.3">
      <c r="A2351" s="123"/>
      <c r="B2351" s="122"/>
      <c r="H2351" s="124"/>
    </row>
    <row r="2352" spans="1:8" x14ac:dyDescent="0.3">
      <c r="A2352" s="123"/>
      <c r="B2352" s="122"/>
      <c r="H2352" s="124"/>
    </row>
    <row r="2353" spans="1:8" x14ac:dyDescent="0.3">
      <c r="A2353" s="123"/>
      <c r="B2353" s="122"/>
      <c r="H2353" s="124"/>
    </row>
    <row r="2354" spans="1:8" x14ac:dyDescent="0.3">
      <c r="A2354" s="123"/>
      <c r="B2354" s="122"/>
      <c r="H2354" s="124"/>
    </row>
    <row r="2355" spans="1:8" x14ac:dyDescent="0.3">
      <c r="A2355" s="123"/>
      <c r="B2355" s="122"/>
      <c r="H2355" s="124"/>
    </row>
    <row r="2356" spans="1:8" x14ac:dyDescent="0.3">
      <c r="A2356" s="123"/>
      <c r="B2356" s="122"/>
      <c r="H2356" s="124"/>
    </row>
    <row r="2357" spans="1:8" x14ac:dyDescent="0.3">
      <c r="A2357" s="123"/>
      <c r="B2357" s="122"/>
      <c r="H2357" s="124"/>
    </row>
    <row r="2358" spans="1:8" x14ac:dyDescent="0.3">
      <c r="A2358" s="123"/>
      <c r="B2358" s="122"/>
      <c r="H2358" s="124"/>
    </row>
    <row r="2359" spans="1:8" x14ac:dyDescent="0.3">
      <c r="A2359" s="123"/>
      <c r="B2359" s="122"/>
      <c r="H2359" s="124"/>
    </row>
    <row r="2360" spans="1:8" x14ac:dyDescent="0.3">
      <c r="A2360" s="123"/>
      <c r="B2360" s="122"/>
      <c r="H2360" s="124"/>
    </row>
    <row r="2361" spans="1:8" x14ac:dyDescent="0.3">
      <c r="A2361" s="123"/>
      <c r="B2361" s="122"/>
      <c r="H2361" s="124"/>
    </row>
    <row r="2362" spans="1:8" x14ac:dyDescent="0.3">
      <c r="A2362" s="123"/>
      <c r="B2362" s="122"/>
      <c r="H2362" s="124"/>
    </row>
    <row r="2363" spans="1:8" x14ac:dyDescent="0.3">
      <c r="A2363" s="123"/>
      <c r="B2363" s="122"/>
      <c r="H2363" s="124"/>
    </row>
    <row r="2364" spans="1:8" x14ac:dyDescent="0.3">
      <c r="A2364" s="123"/>
      <c r="B2364" s="122"/>
      <c r="H2364" s="124"/>
    </row>
    <row r="2365" spans="1:8" x14ac:dyDescent="0.3">
      <c r="A2365" s="123"/>
      <c r="B2365" s="122"/>
      <c r="H2365" s="124"/>
    </row>
    <row r="2366" spans="1:8" x14ac:dyDescent="0.3">
      <c r="A2366" s="123"/>
      <c r="B2366" s="122"/>
      <c r="H2366" s="124"/>
    </row>
    <row r="2367" spans="1:8" x14ac:dyDescent="0.3">
      <c r="A2367" s="123"/>
      <c r="B2367" s="122"/>
      <c r="H2367" s="124"/>
    </row>
    <row r="2368" spans="1:8" x14ac:dyDescent="0.3">
      <c r="A2368" s="123"/>
      <c r="B2368" s="122"/>
      <c r="H2368" s="124"/>
    </row>
    <row r="2369" spans="1:8" x14ac:dyDescent="0.3">
      <c r="A2369" s="123"/>
      <c r="B2369" s="122"/>
      <c r="H2369" s="124"/>
    </row>
    <row r="2370" spans="1:8" x14ac:dyDescent="0.3">
      <c r="A2370" s="123"/>
      <c r="B2370" s="122"/>
      <c r="H2370" s="124"/>
    </row>
    <row r="2371" spans="1:8" x14ac:dyDescent="0.3">
      <c r="A2371" s="123"/>
      <c r="B2371" s="122"/>
      <c r="H2371" s="124"/>
    </row>
    <row r="2372" spans="1:8" x14ac:dyDescent="0.3">
      <c r="A2372" s="123"/>
      <c r="B2372" s="122"/>
      <c r="H2372" s="124"/>
    </row>
    <row r="2373" spans="1:8" x14ac:dyDescent="0.3">
      <c r="A2373" s="123"/>
      <c r="B2373" s="122"/>
      <c r="H2373" s="124"/>
    </row>
    <row r="2374" spans="1:8" x14ac:dyDescent="0.3">
      <c r="A2374" s="123"/>
      <c r="B2374" s="122"/>
      <c r="H2374" s="124"/>
    </row>
    <row r="2375" spans="1:8" x14ac:dyDescent="0.3">
      <c r="A2375" s="123"/>
      <c r="B2375" s="122"/>
      <c r="H2375" s="124"/>
    </row>
    <row r="2376" spans="1:8" x14ac:dyDescent="0.3">
      <c r="A2376" s="123"/>
      <c r="B2376" s="122"/>
      <c r="H2376" s="124"/>
    </row>
    <row r="2377" spans="1:8" x14ac:dyDescent="0.3">
      <c r="A2377" s="123"/>
      <c r="B2377" s="122"/>
      <c r="H2377" s="124"/>
    </row>
    <row r="2378" spans="1:8" x14ac:dyDescent="0.3">
      <c r="A2378" s="123"/>
      <c r="B2378" s="122"/>
      <c r="H2378" s="124"/>
    </row>
    <row r="2379" spans="1:8" x14ac:dyDescent="0.3">
      <c r="A2379" s="123"/>
      <c r="B2379" s="122"/>
      <c r="H2379" s="124"/>
    </row>
    <row r="2380" spans="1:8" x14ac:dyDescent="0.3">
      <c r="A2380" s="123"/>
      <c r="B2380" s="122"/>
      <c r="H2380" s="124"/>
    </row>
    <row r="2381" spans="1:8" x14ac:dyDescent="0.3">
      <c r="A2381" s="123"/>
      <c r="B2381" s="122"/>
      <c r="H2381" s="124"/>
    </row>
    <row r="2382" spans="1:8" x14ac:dyDescent="0.3">
      <c r="A2382" s="123"/>
      <c r="B2382" s="122"/>
      <c r="H2382" s="124"/>
    </row>
    <row r="2383" spans="1:8" x14ac:dyDescent="0.3">
      <c r="A2383" s="123"/>
      <c r="B2383" s="122"/>
      <c r="H2383" s="124"/>
    </row>
    <row r="2384" spans="1:8" x14ac:dyDescent="0.3">
      <c r="A2384" s="123"/>
      <c r="B2384" s="122"/>
      <c r="H2384" s="124"/>
    </row>
    <row r="2385" spans="1:8" x14ac:dyDescent="0.3">
      <c r="A2385" s="123"/>
      <c r="B2385" s="122"/>
      <c r="H2385" s="124"/>
    </row>
    <row r="2386" spans="1:8" x14ac:dyDescent="0.3">
      <c r="A2386" s="123"/>
      <c r="B2386" s="122"/>
      <c r="H2386" s="124"/>
    </row>
    <row r="2387" spans="1:8" x14ac:dyDescent="0.3">
      <c r="A2387" s="123"/>
      <c r="B2387" s="122"/>
      <c r="H2387" s="124"/>
    </row>
    <row r="2388" spans="1:8" x14ac:dyDescent="0.3">
      <c r="A2388" s="123"/>
      <c r="B2388" s="122"/>
      <c r="H2388" s="124"/>
    </row>
    <row r="2389" spans="1:8" x14ac:dyDescent="0.3">
      <c r="A2389" s="123"/>
      <c r="B2389" s="122"/>
      <c r="H2389" s="124"/>
    </row>
    <row r="2390" spans="1:8" x14ac:dyDescent="0.3">
      <c r="A2390" s="123"/>
      <c r="B2390" s="122"/>
      <c r="H2390" s="124"/>
    </row>
    <row r="2391" spans="1:8" x14ac:dyDescent="0.3">
      <c r="A2391" s="123"/>
      <c r="B2391" s="122"/>
      <c r="H2391" s="124"/>
    </row>
    <row r="2392" spans="1:8" x14ac:dyDescent="0.3">
      <c r="A2392" s="123"/>
      <c r="B2392" s="122"/>
      <c r="H2392" s="124"/>
    </row>
    <row r="2393" spans="1:8" x14ac:dyDescent="0.3">
      <c r="A2393" s="123"/>
      <c r="B2393" s="122"/>
      <c r="H2393" s="124"/>
    </row>
    <row r="2394" spans="1:8" x14ac:dyDescent="0.3">
      <c r="A2394" s="123"/>
      <c r="B2394" s="122"/>
      <c r="H2394" s="124"/>
    </row>
    <row r="2395" spans="1:8" x14ac:dyDescent="0.3">
      <c r="A2395" s="123"/>
      <c r="B2395" s="122"/>
      <c r="H2395" s="124"/>
    </row>
    <row r="2396" spans="1:8" x14ac:dyDescent="0.3">
      <c r="A2396" s="123"/>
      <c r="B2396" s="122"/>
      <c r="H2396" s="124"/>
    </row>
    <row r="2397" spans="1:8" x14ac:dyDescent="0.3">
      <c r="A2397" s="123"/>
      <c r="B2397" s="122"/>
      <c r="H2397" s="124"/>
    </row>
    <row r="2398" spans="1:8" x14ac:dyDescent="0.3">
      <c r="A2398" s="123"/>
      <c r="B2398" s="122"/>
      <c r="H2398" s="124"/>
    </row>
    <row r="2399" spans="1:8" x14ac:dyDescent="0.3">
      <c r="A2399" s="123"/>
      <c r="B2399" s="122"/>
      <c r="H2399" s="124"/>
    </row>
    <row r="2400" spans="1:8" x14ac:dyDescent="0.3">
      <c r="A2400" s="123"/>
      <c r="B2400" s="122"/>
      <c r="H2400" s="124"/>
    </row>
    <row r="2401" spans="1:8" x14ac:dyDescent="0.3">
      <c r="A2401" s="123"/>
      <c r="B2401" s="122"/>
      <c r="H2401" s="124"/>
    </row>
    <row r="2402" spans="1:8" x14ac:dyDescent="0.3">
      <c r="A2402" s="123"/>
      <c r="B2402" s="122"/>
      <c r="H2402" s="124"/>
    </row>
    <row r="2403" spans="1:8" x14ac:dyDescent="0.3">
      <c r="A2403" s="123"/>
      <c r="B2403" s="122"/>
      <c r="H2403" s="124"/>
    </row>
    <row r="2404" spans="1:8" x14ac:dyDescent="0.3">
      <c r="A2404" s="123"/>
      <c r="B2404" s="122"/>
      <c r="H2404" s="124"/>
    </row>
    <row r="2405" spans="1:8" x14ac:dyDescent="0.3">
      <c r="A2405" s="123"/>
      <c r="B2405" s="122"/>
      <c r="H2405" s="124"/>
    </row>
    <row r="2406" spans="1:8" x14ac:dyDescent="0.3">
      <c r="A2406" s="123"/>
      <c r="B2406" s="122"/>
      <c r="H2406" s="124"/>
    </row>
    <row r="2407" spans="1:8" x14ac:dyDescent="0.3">
      <c r="A2407" s="123"/>
      <c r="B2407" s="122"/>
      <c r="H2407" s="124"/>
    </row>
    <row r="2408" spans="1:8" x14ac:dyDescent="0.3">
      <c r="A2408" s="123"/>
      <c r="B2408" s="122"/>
      <c r="H2408" s="124"/>
    </row>
    <row r="2409" spans="1:8" x14ac:dyDescent="0.3">
      <c r="A2409" s="123"/>
      <c r="B2409" s="122"/>
      <c r="H2409" s="124"/>
    </row>
    <row r="2410" spans="1:8" x14ac:dyDescent="0.3">
      <c r="A2410" s="123"/>
      <c r="B2410" s="122"/>
      <c r="H2410" s="124"/>
    </row>
    <row r="2411" spans="1:8" x14ac:dyDescent="0.3">
      <c r="A2411" s="123"/>
      <c r="B2411" s="122"/>
      <c r="H2411" s="124"/>
    </row>
    <row r="2412" spans="1:8" x14ac:dyDescent="0.3">
      <c r="A2412" s="123"/>
      <c r="B2412" s="122"/>
      <c r="H2412" s="124"/>
    </row>
    <row r="2413" spans="1:8" x14ac:dyDescent="0.3">
      <c r="A2413" s="123"/>
      <c r="B2413" s="122"/>
      <c r="H2413" s="124"/>
    </row>
    <row r="2414" spans="1:8" x14ac:dyDescent="0.3">
      <c r="A2414" s="123"/>
      <c r="B2414" s="122"/>
      <c r="H2414" s="124"/>
    </row>
    <row r="2415" spans="1:8" x14ac:dyDescent="0.3">
      <c r="A2415" s="123"/>
      <c r="B2415" s="122"/>
      <c r="H2415" s="124"/>
    </row>
    <row r="2416" spans="1:8" x14ac:dyDescent="0.3">
      <c r="A2416" s="123"/>
      <c r="B2416" s="122"/>
      <c r="H2416" s="124"/>
    </row>
    <row r="2417" spans="1:8" x14ac:dyDescent="0.3">
      <c r="A2417" s="123"/>
      <c r="B2417" s="122"/>
      <c r="H2417" s="124"/>
    </row>
    <row r="2418" spans="1:8" x14ac:dyDescent="0.3">
      <c r="A2418" s="123"/>
      <c r="B2418" s="122"/>
      <c r="H2418" s="124"/>
    </row>
    <row r="2419" spans="1:8" x14ac:dyDescent="0.3">
      <c r="A2419" s="123"/>
      <c r="B2419" s="122"/>
      <c r="H2419" s="124"/>
    </row>
    <row r="2420" spans="1:8" x14ac:dyDescent="0.3">
      <c r="A2420" s="123"/>
      <c r="B2420" s="122"/>
      <c r="H2420" s="124"/>
    </row>
    <row r="2421" spans="1:8" x14ac:dyDescent="0.3">
      <c r="A2421" s="123"/>
      <c r="B2421" s="122"/>
      <c r="H2421" s="124"/>
    </row>
    <row r="2422" spans="1:8" x14ac:dyDescent="0.3">
      <c r="A2422" s="123"/>
      <c r="B2422" s="122"/>
      <c r="H2422" s="124"/>
    </row>
    <row r="2423" spans="1:8" x14ac:dyDescent="0.3">
      <c r="A2423" s="123"/>
      <c r="B2423" s="122"/>
      <c r="H2423" s="124"/>
    </row>
    <row r="2424" spans="1:8" x14ac:dyDescent="0.3">
      <c r="A2424" s="123"/>
      <c r="B2424" s="122"/>
      <c r="H2424" s="124"/>
    </row>
    <row r="2425" spans="1:8" x14ac:dyDescent="0.3">
      <c r="A2425" s="123"/>
      <c r="B2425" s="122"/>
      <c r="H2425" s="124"/>
    </row>
    <row r="2426" spans="1:8" x14ac:dyDescent="0.3">
      <c r="A2426" s="123"/>
      <c r="B2426" s="122"/>
      <c r="H2426" s="124"/>
    </row>
    <row r="2427" spans="1:8" x14ac:dyDescent="0.3">
      <c r="A2427" s="123"/>
      <c r="B2427" s="122"/>
      <c r="H2427" s="124"/>
    </row>
    <row r="2428" spans="1:8" x14ac:dyDescent="0.3">
      <c r="A2428" s="123"/>
      <c r="B2428" s="122"/>
      <c r="H2428" s="124"/>
    </row>
    <row r="2429" spans="1:8" x14ac:dyDescent="0.3">
      <c r="A2429" s="123"/>
      <c r="B2429" s="122"/>
      <c r="H2429" s="124"/>
    </row>
    <row r="2430" spans="1:8" x14ac:dyDescent="0.3">
      <c r="A2430" s="123"/>
      <c r="B2430" s="122"/>
      <c r="H2430" s="124"/>
    </row>
    <row r="2431" spans="1:8" x14ac:dyDescent="0.3">
      <c r="A2431" s="123"/>
      <c r="B2431" s="122"/>
      <c r="H2431" s="124"/>
    </row>
    <row r="2432" spans="1:8" x14ac:dyDescent="0.3">
      <c r="A2432" s="123"/>
      <c r="B2432" s="122"/>
      <c r="H2432" s="124"/>
    </row>
    <row r="2433" spans="1:8" x14ac:dyDescent="0.3">
      <c r="A2433" s="123"/>
      <c r="B2433" s="122"/>
      <c r="H2433" s="124"/>
    </row>
    <row r="2434" spans="1:8" x14ac:dyDescent="0.3">
      <c r="A2434" s="123"/>
      <c r="B2434" s="122"/>
      <c r="H2434" s="124"/>
    </row>
    <row r="2435" spans="1:8" x14ac:dyDescent="0.3">
      <c r="A2435" s="123"/>
      <c r="B2435" s="122"/>
      <c r="H2435" s="124"/>
    </row>
    <row r="2436" spans="1:8" x14ac:dyDescent="0.3">
      <c r="A2436" s="123"/>
      <c r="B2436" s="122"/>
      <c r="H2436" s="124"/>
    </row>
    <row r="2437" spans="1:8" x14ac:dyDescent="0.3">
      <c r="A2437" s="123"/>
      <c r="B2437" s="122"/>
      <c r="H2437" s="124"/>
    </row>
    <row r="2438" spans="1:8" x14ac:dyDescent="0.3">
      <c r="A2438" s="123"/>
      <c r="B2438" s="122"/>
      <c r="H2438" s="124"/>
    </row>
    <row r="2439" spans="1:8" x14ac:dyDescent="0.3">
      <c r="A2439" s="123"/>
      <c r="B2439" s="122"/>
      <c r="H2439" s="124"/>
    </row>
    <row r="2440" spans="1:8" x14ac:dyDescent="0.3">
      <c r="A2440" s="123"/>
      <c r="B2440" s="122"/>
      <c r="H2440" s="124"/>
    </row>
    <row r="2441" spans="1:8" x14ac:dyDescent="0.3">
      <c r="A2441" s="123"/>
      <c r="B2441" s="122"/>
      <c r="H2441" s="124"/>
    </row>
    <row r="2442" spans="1:8" x14ac:dyDescent="0.3">
      <c r="A2442" s="123"/>
      <c r="B2442" s="122"/>
      <c r="H2442" s="124"/>
    </row>
    <row r="2443" spans="1:8" x14ac:dyDescent="0.3">
      <c r="A2443" s="123"/>
      <c r="B2443" s="122"/>
      <c r="H2443" s="124"/>
    </row>
    <row r="2444" spans="1:8" x14ac:dyDescent="0.3">
      <c r="A2444" s="123"/>
      <c r="B2444" s="122"/>
      <c r="H2444" s="124"/>
    </row>
    <row r="2445" spans="1:8" x14ac:dyDescent="0.3">
      <c r="A2445" s="123"/>
      <c r="B2445" s="122"/>
      <c r="H2445" s="124"/>
    </row>
    <row r="2446" spans="1:8" x14ac:dyDescent="0.3">
      <c r="A2446" s="123"/>
      <c r="B2446" s="122"/>
      <c r="H2446" s="124"/>
    </row>
    <row r="2447" spans="1:8" x14ac:dyDescent="0.3">
      <c r="A2447" s="123"/>
      <c r="B2447" s="122"/>
      <c r="H2447" s="124"/>
    </row>
    <row r="2448" spans="1:8" x14ac:dyDescent="0.3">
      <c r="A2448" s="123"/>
      <c r="B2448" s="122"/>
      <c r="H2448" s="124"/>
    </row>
    <row r="2449" spans="1:8" x14ac:dyDescent="0.3">
      <c r="A2449" s="123"/>
      <c r="B2449" s="122"/>
      <c r="H2449" s="124"/>
    </row>
    <row r="2450" spans="1:8" x14ac:dyDescent="0.3">
      <c r="A2450" s="123"/>
      <c r="B2450" s="122"/>
      <c r="H2450" s="124"/>
    </row>
    <row r="2451" spans="1:8" x14ac:dyDescent="0.3">
      <c r="A2451" s="123"/>
      <c r="B2451" s="122"/>
      <c r="H2451" s="124"/>
    </row>
    <row r="2452" spans="1:8" x14ac:dyDescent="0.3">
      <c r="A2452" s="123"/>
      <c r="B2452" s="122"/>
      <c r="H2452" s="124"/>
    </row>
    <row r="2453" spans="1:8" x14ac:dyDescent="0.3">
      <c r="A2453" s="123"/>
      <c r="B2453" s="122"/>
      <c r="H2453" s="124"/>
    </row>
    <row r="2454" spans="1:8" x14ac:dyDescent="0.3">
      <c r="A2454" s="123"/>
      <c r="B2454" s="122"/>
      <c r="H2454" s="124"/>
    </row>
    <row r="2455" spans="1:8" x14ac:dyDescent="0.3">
      <c r="A2455" s="123"/>
      <c r="B2455" s="122"/>
      <c r="H2455" s="124"/>
    </row>
    <row r="2456" spans="1:8" x14ac:dyDescent="0.3">
      <c r="A2456" s="123"/>
      <c r="B2456" s="122"/>
      <c r="H2456" s="124"/>
    </row>
    <row r="2457" spans="1:8" x14ac:dyDescent="0.3">
      <c r="A2457" s="123"/>
      <c r="B2457" s="122"/>
      <c r="H2457" s="124"/>
    </row>
    <row r="2458" spans="1:8" x14ac:dyDescent="0.3">
      <c r="A2458" s="123"/>
      <c r="B2458" s="122"/>
      <c r="H2458" s="124"/>
    </row>
    <row r="2459" spans="1:8" x14ac:dyDescent="0.3">
      <c r="A2459" s="123"/>
      <c r="B2459" s="122"/>
      <c r="H2459" s="124"/>
    </row>
    <row r="2460" spans="1:8" x14ac:dyDescent="0.3">
      <c r="A2460" s="123"/>
      <c r="B2460" s="122"/>
      <c r="H2460" s="124"/>
    </row>
    <row r="2461" spans="1:8" x14ac:dyDescent="0.3">
      <c r="A2461" s="123"/>
      <c r="B2461" s="122"/>
      <c r="H2461" s="124"/>
    </row>
    <row r="2462" spans="1:8" x14ac:dyDescent="0.3">
      <c r="A2462" s="123"/>
      <c r="B2462" s="122"/>
      <c r="H2462" s="124"/>
    </row>
    <row r="2463" spans="1:8" x14ac:dyDescent="0.3">
      <c r="A2463" s="123"/>
      <c r="B2463" s="122"/>
      <c r="H2463" s="124"/>
    </row>
    <row r="2464" spans="1:8" x14ac:dyDescent="0.3">
      <c r="A2464" s="123"/>
      <c r="B2464" s="122"/>
      <c r="H2464" s="124"/>
    </row>
    <row r="2465" spans="1:8" x14ac:dyDescent="0.3">
      <c r="A2465" s="123"/>
      <c r="B2465" s="122"/>
      <c r="H2465" s="124"/>
    </row>
    <row r="2466" spans="1:8" x14ac:dyDescent="0.3">
      <c r="A2466" s="123"/>
      <c r="B2466" s="122"/>
      <c r="H2466" s="124"/>
    </row>
    <row r="2467" spans="1:8" x14ac:dyDescent="0.3">
      <c r="A2467" s="123"/>
      <c r="B2467" s="122"/>
      <c r="H2467" s="124"/>
    </row>
    <row r="2468" spans="1:8" x14ac:dyDescent="0.3">
      <c r="A2468" s="123"/>
      <c r="B2468" s="122"/>
      <c r="H2468" s="124"/>
    </row>
    <row r="2469" spans="1:8" x14ac:dyDescent="0.3">
      <c r="A2469" s="123"/>
      <c r="B2469" s="122"/>
      <c r="H2469" s="124"/>
    </row>
    <row r="2470" spans="1:8" x14ac:dyDescent="0.3">
      <c r="A2470" s="123"/>
      <c r="B2470" s="122"/>
      <c r="H2470" s="124"/>
    </row>
    <row r="2471" spans="1:8" x14ac:dyDescent="0.3">
      <c r="A2471" s="123"/>
      <c r="B2471" s="122"/>
      <c r="H2471" s="124"/>
    </row>
    <row r="2472" spans="1:8" x14ac:dyDescent="0.3">
      <c r="A2472" s="123"/>
      <c r="B2472" s="122"/>
      <c r="H2472" s="124"/>
    </row>
    <row r="2473" spans="1:8" x14ac:dyDescent="0.3">
      <c r="A2473" s="123"/>
      <c r="B2473" s="122"/>
      <c r="H2473" s="124"/>
    </row>
    <row r="2474" spans="1:8" x14ac:dyDescent="0.3">
      <c r="A2474" s="123"/>
      <c r="B2474" s="122"/>
      <c r="H2474" s="124"/>
    </row>
    <row r="2475" spans="1:8" x14ac:dyDescent="0.3">
      <c r="A2475" s="123"/>
      <c r="B2475" s="122"/>
      <c r="H2475" s="124"/>
    </row>
    <row r="2476" spans="1:8" x14ac:dyDescent="0.3">
      <c r="A2476" s="123"/>
      <c r="B2476" s="122"/>
      <c r="H2476" s="124"/>
    </row>
    <row r="2477" spans="1:8" x14ac:dyDescent="0.3">
      <c r="A2477" s="123"/>
      <c r="B2477" s="122"/>
      <c r="H2477" s="124"/>
    </row>
    <row r="2478" spans="1:8" x14ac:dyDescent="0.3">
      <c r="A2478" s="123"/>
      <c r="B2478" s="122"/>
      <c r="H2478" s="124"/>
    </row>
    <row r="2479" spans="1:8" x14ac:dyDescent="0.3">
      <c r="A2479" s="123"/>
      <c r="B2479" s="122"/>
      <c r="H2479" s="124"/>
    </row>
    <row r="2480" spans="1:8" x14ac:dyDescent="0.3">
      <c r="A2480" s="123"/>
      <c r="B2480" s="122"/>
      <c r="H2480" s="124"/>
    </row>
    <row r="2481" spans="1:8" x14ac:dyDescent="0.3">
      <c r="A2481" s="123"/>
      <c r="B2481" s="122"/>
      <c r="H2481" s="124"/>
    </row>
    <row r="2482" spans="1:8" x14ac:dyDescent="0.3">
      <c r="A2482" s="123"/>
      <c r="B2482" s="122"/>
      <c r="H2482" s="124"/>
    </row>
    <row r="2483" spans="1:8" x14ac:dyDescent="0.3">
      <c r="A2483" s="123"/>
      <c r="B2483" s="122"/>
      <c r="H2483" s="124"/>
    </row>
    <row r="2484" spans="1:8" x14ac:dyDescent="0.3">
      <c r="A2484" s="123"/>
      <c r="B2484" s="122"/>
      <c r="H2484" s="124"/>
    </row>
    <row r="2485" spans="1:8" x14ac:dyDescent="0.3">
      <c r="A2485" s="123"/>
      <c r="B2485" s="122"/>
      <c r="H2485" s="124"/>
    </row>
    <row r="2486" spans="1:8" x14ac:dyDescent="0.3">
      <c r="A2486" s="123"/>
      <c r="B2486" s="122"/>
      <c r="H2486" s="124"/>
    </row>
    <row r="2487" spans="1:8" x14ac:dyDescent="0.3">
      <c r="A2487" s="123"/>
      <c r="B2487" s="122"/>
      <c r="H2487" s="124"/>
    </row>
    <row r="2488" spans="1:8" x14ac:dyDescent="0.3">
      <c r="A2488" s="123"/>
      <c r="B2488" s="122"/>
      <c r="H2488" s="124"/>
    </row>
    <row r="2489" spans="1:8" x14ac:dyDescent="0.3">
      <c r="A2489" s="123"/>
      <c r="B2489" s="122"/>
      <c r="H2489" s="124"/>
    </row>
    <row r="2490" spans="1:8" x14ac:dyDescent="0.3">
      <c r="A2490" s="123"/>
      <c r="B2490" s="122"/>
      <c r="H2490" s="124"/>
    </row>
    <row r="2491" spans="1:8" x14ac:dyDescent="0.3">
      <c r="A2491" s="123"/>
      <c r="B2491" s="122"/>
      <c r="H2491" s="124"/>
    </row>
    <row r="2492" spans="1:8" x14ac:dyDescent="0.3">
      <c r="A2492" s="123"/>
      <c r="B2492" s="122"/>
      <c r="H2492" s="124"/>
    </row>
    <row r="2493" spans="1:8" x14ac:dyDescent="0.3">
      <c r="A2493" s="123"/>
      <c r="B2493" s="122"/>
      <c r="H2493" s="124"/>
    </row>
    <row r="2494" spans="1:8" x14ac:dyDescent="0.3">
      <c r="A2494" s="123"/>
      <c r="B2494" s="122"/>
      <c r="H2494" s="124"/>
    </row>
    <row r="2495" spans="1:8" x14ac:dyDescent="0.3">
      <c r="A2495" s="123"/>
      <c r="B2495" s="122"/>
      <c r="H2495" s="124"/>
    </row>
    <row r="2496" spans="1:8" x14ac:dyDescent="0.3">
      <c r="A2496" s="123"/>
      <c r="B2496" s="122"/>
      <c r="H2496" s="124"/>
    </row>
    <row r="2497" spans="1:8" x14ac:dyDescent="0.3">
      <c r="A2497" s="123"/>
      <c r="B2497" s="122"/>
      <c r="H2497" s="124"/>
    </row>
    <row r="2498" spans="1:8" x14ac:dyDescent="0.3">
      <c r="A2498" s="123"/>
      <c r="B2498" s="122"/>
      <c r="H2498" s="124"/>
    </row>
    <row r="2499" spans="1:8" x14ac:dyDescent="0.3">
      <c r="A2499" s="123"/>
      <c r="B2499" s="122"/>
      <c r="H2499" s="124"/>
    </row>
    <row r="2500" spans="1:8" x14ac:dyDescent="0.3">
      <c r="A2500" s="123"/>
      <c r="B2500" s="122"/>
      <c r="H2500" s="124"/>
    </row>
    <row r="2501" spans="1:8" x14ac:dyDescent="0.3">
      <c r="A2501" s="123"/>
      <c r="B2501" s="122"/>
      <c r="H2501" s="124"/>
    </row>
    <row r="2502" spans="1:8" x14ac:dyDescent="0.3">
      <c r="A2502" s="123"/>
      <c r="B2502" s="122"/>
      <c r="H2502" s="124"/>
    </row>
    <row r="2503" spans="1:8" x14ac:dyDescent="0.3">
      <c r="A2503" s="123"/>
      <c r="B2503" s="122"/>
      <c r="H2503" s="124"/>
    </row>
    <row r="2504" spans="1:8" x14ac:dyDescent="0.3">
      <c r="A2504" s="123"/>
      <c r="B2504" s="122"/>
      <c r="H2504" s="124"/>
    </row>
    <row r="2505" spans="1:8" x14ac:dyDescent="0.3">
      <c r="A2505" s="123"/>
      <c r="B2505" s="122"/>
      <c r="H2505" s="124"/>
    </row>
    <row r="2506" spans="1:8" x14ac:dyDescent="0.3">
      <c r="A2506" s="123"/>
      <c r="B2506" s="122"/>
      <c r="H2506" s="124"/>
    </row>
    <row r="2507" spans="1:8" x14ac:dyDescent="0.3">
      <c r="A2507" s="123"/>
      <c r="B2507" s="122"/>
      <c r="H2507" s="124"/>
    </row>
    <row r="2508" spans="1:8" x14ac:dyDescent="0.3">
      <c r="A2508" s="123"/>
      <c r="B2508" s="122"/>
      <c r="H2508" s="124"/>
    </row>
    <row r="2509" spans="1:8" x14ac:dyDescent="0.3">
      <c r="A2509" s="123"/>
      <c r="B2509" s="122"/>
      <c r="H2509" s="124"/>
    </row>
    <row r="2510" spans="1:8" x14ac:dyDescent="0.3">
      <c r="A2510" s="123"/>
      <c r="B2510" s="122"/>
      <c r="H2510" s="124"/>
    </row>
    <row r="2511" spans="1:8" x14ac:dyDescent="0.3">
      <c r="A2511" s="123"/>
      <c r="B2511" s="122"/>
      <c r="H2511" s="124"/>
    </row>
    <row r="2512" spans="1:8" x14ac:dyDescent="0.3">
      <c r="A2512" s="123"/>
      <c r="B2512" s="122"/>
      <c r="H2512" s="124"/>
    </row>
    <row r="2513" spans="1:8" x14ac:dyDescent="0.3">
      <c r="A2513" s="123"/>
      <c r="B2513" s="122"/>
      <c r="H2513" s="124"/>
    </row>
    <row r="2514" spans="1:8" x14ac:dyDescent="0.3">
      <c r="A2514" s="123"/>
      <c r="B2514" s="122"/>
      <c r="H2514" s="124"/>
    </row>
    <row r="2515" spans="1:8" x14ac:dyDescent="0.3">
      <c r="A2515" s="123"/>
      <c r="B2515" s="122"/>
      <c r="H2515" s="124"/>
    </row>
    <row r="2516" spans="1:8" x14ac:dyDescent="0.3">
      <c r="A2516" s="123"/>
      <c r="B2516" s="122"/>
      <c r="H2516" s="124"/>
    </row>
    <row r="2517" spans="1:8" x14ac:dyDescent="0.3">
      <c r="A2517" s="123"/>
      <c r="B2517" s="122"/>
      <c r="H2517" s="124"/>
    </row>
    <row r="2518" spans="1:8" x14ac:dyDescent="0.3">
      <c r="A2518" s="123"/>
      <c r="B2518" s="122"/>
      <c r="H2518" s="124"/>
    </row>
    <row r="2519" spans="1:8" x14ac:dyDescent="0.3">
      <c r="A2519" s="123"/>
      <c r="B2519" s="122"/>
      <c r="H2519" s="124"/>
    </row>
    <row r="2520" spans="1:8" x14ac:dyDescent="0.3">
      <c r="A2520" s="123"/>
      <c r="B2520" s="122"/>
      <c r="H2520" s="124"/>
    </row>
    <row r="2521" spans="1:8" x14ac:dyDescent="0.3">
      <c r="A2521" s="123"/>
      <c r="B2521" s="122"/>
      <c r="H2521" s="124"/>
    </row>
    <row r="2522" spans="1:8" x14ac:dyDescent="0.3">
      <c r="A2522" s="123"/>
      <c r="B2522" s="122"/>
      <c r="H2522" s="124"/>
    </row>
    <row r="2523" spans="1:8" x14ac:dyDescent="0.3">
      <c r="A2523" s="123"/>
      <c r="B2523" s="122"/>
      <c r="H2523" s="124"/>
    </row>
    <row r="2524" spans="1:8" x14ac:dyDescent="0.3">
      <c r="A2524" s="123"/>
      <c r="B2524" s="122"/>
      <c r="H2524" s="124"/>
    </row>
    <row r="2525" spans="1:8" x14ac:dyDescent="0.3">
      <c r="A2525" s="123"/>
      <c r="B2525" s="122"/>
      <c r="H2525" s="124"/>
    </row>
    <row r="2526" spans="1:8" x14ac:dyDescent="0.3">
      <c r="A2526" s="123"/>
      <c r="B2526" s="122"/>
      <c r="H2526" s="124"/>
    </row>
    <row r="2527" spans="1:8" x14ac:dyDescent="0.3">
      <c r="A2527" s="123"/>
      <c r="B2527" s="122"/>
      <c r="H2527" s="124"/>
    </row>
    <row r="2528" spans="1:8" x14ac:dyDescent="0.3">
      <c r="A2528" s="123"/>
      <c r="B2528" s="122"/>
      <c r="H2528" s="124"/>
    </row>
    <row r="2529" spans="1:8" x14ac:dyDescent="0.3">
      <c r="A2529" s="123"/>
      <c r="B2529" s="122"/>
      <c r="H2529" s="124"/>
    </row>
    <row r="2530" spans="1:8" x14ac:dyDescent="0.3">
      <c r="A2530" s="123"/>
      <c r="B2530" s="122"/>
      <c r="H2530" s="124"/>
    </row>
    <row r="2531" spans="1:8" x14ac:dyDescent="0.3">
      <c r="A2531" s="123"/>
      <c r="B2531" s="122"/>
      <c r="H2531" s="124"/>
    </row>
    <row r="2532" spans="1:8" x14ac:dyDescent="0.3">
      <c r="A2532" s="123"/>
      <c r="B2532" s="122"/>
      <c r="H2532" s="124"/>
    </row>
    <row r="2533" spans="1:8" x14ac:dyDescent="0.3">
      <c r="A2533" s="123"/>
      <c r="B2533" s="122"/>
      <c r="H2533" s="124"/>
    </row>
    <row r="2534" spans="1:8" x14ac:dyDescent="0.3">
      <c r="A2534" s="123"/>
      <c r="B2534" s="122"/>
      <c r="H2534" s="124"/>
    </row>
    <row r="2535" spans="1:8" x14ac:dyDescent="0.3">
      <c r="A2535" s="123"/>
      <c r="B2535" s="122"/>
      <c r="H2535" s="124"/>
    </row>
    <row r="2536" spans="1:8" x14ac:dyDescent="0.3">
      <c r="A2536" s="123"/>
      <c r="B2536" s="122"/>
      <c r="H2536" s="124"/>
    </row>
    <row r="2537" spans="1:8" x14ac:dyDescent="0.3">
      <c r="A2537" s="123"/>
      <c r="B2537" s="122"/>
      <c r="H2537" s="124"/>
    </row>
    <row r="2538" spans="1:8" x14ac:dyDescent="0.3">
      <c r="A2538" s="123"/>
      <c r="B2538" s="122"/>
      <c r="H2538" s="124"/>
    </row>
    <row r="2539" spans="1:8" x14ac:dyDescent="0.3">
      <c r="A2539" s="123"/>
      <c r="B2539" s="122"/>
      <c r="H2539" s="124"/>
    </row>
    <row r="2540" spans="1:8" x14ac:dyDescent="0.3">
      <c r="A2540" s="123"/>
      <c r="B2540" s="122"/>
      <c r="H2540" s="124"/>
    </row>
    <row r="2541" spans="1:8" x14ac:dyDescent="0.3">
      <c r="A2541" s="123"/>
      <c r="B2541" s="122"/>
      <c r="H2541" s="124"/>
    </row>
    <row r="2542" spans="1:8" x14ac:dyDescent="0.3">
      <c r="A2542" s="123"/>
      <c r="B2542" s="122"/>
      <c r="H2542" s="124"/>
    </row>
    <row r="2543" spans="1:8" x14ac:dyDescent="0.3">
      <c r="A2543" s="123"/>
      <c r="B2543" s="122"/>
      <c r="H2543" s="124"/>
    </row>
    <row r="2544" spans="1:8" x14ac:dyDescent="0.3">
      <c r="A2544" s="123"/>
      <c r="B2544" s="122"/>
      <c r="H2544" s="124"/>
    </row>
    <row r="2545" spans="1:8" x14ac:dyDescent="0.3">
      <c r="A2545" s="123"/>
      <c r="B2545" s="122"/>
      <c r="H2545" s="124"/>
    </row>
    <row r="2546" spans="1:8" x14ac:dyDescent="0.3">
      <c r="A2546" s="123"/>
      <c r="B2546" s="122"/>
      <c r="H2546" s="124"/>
    </row>
    <row r="2547" spans="1:8" x14ac:dyDescent="0.3">
      <c r="A2547" s="123"/>
      <c r="B2547" s="122"/>
      <c r="H2547" s="124"/>
    </row>
    <row r="2548" spans="1:8" x14ac:dyDescent="0.3">
      <c r="A2548" s="123"/>
      <c r="B2548" s="122"/>
      <c r="H2548" s="124"/>
    </row>
    <row r="2549" spans="1:8" x14ac:dyDescent="0.3">
      <c r="A2549" s="123"/>
      <c r="B2549" s="122"/>
      <c r="H2549" s="124"/>
    </row>
    <row r="2550" spans="1:8" x14ac:dyDescent="0.3">
      <c r="A2550" s="123"/>
      <c r="B2550" s="122"/>
      <c r="H2550" s="124"/>
    </row>
    <row r="2551" spans="1:8" x14ac:dyDescent="0.3">
      <c r="A2551" s="123"/>
      <c r="B2551" s="122"/>
      <c r="H2551" s="124"/>
    </row>
    <row r="2552" spans="1:8" x14ac:dyDescent="0.3">
      <c r="A2552" s="123"/>
      <c r="B2552" s="122"/>
      <c r="H2552" s="124"/>
    </row>
    <row r="2553" spans="1:8" x14ac:dyDescent="0.3">
      <c r="A2553" s="123"/>
      <c r="B2553" s="122"/>
      <c r="H2553" s="124"/>
    </row>
    <row r="2554" spans="1:8" x14ac:dyDescent="0.3">
      <c r="A2554" s="123"/>
      <c r="B2554" s="122"/>
      <c r="H2554" s="124"/>
    </row>
    <row r="2555" spans="1:8" x14ac:dyDescent="0.3">
      <c r="A2555" s="123"/>
      <c r="B2555" s="122"/>
      <c r="H2555" s="124"/>
    </row>
    <row r="2556" spans="1:8" x14ac:dyDescent="0.3">
      <c r="A2556" s="123"/>
      <c r="B2556" s="122"/>
      <c r="H2556" s="124"/>
    </row>
    <row r="2557" spans="1:8" x14ac:dyDescent="0.3">
      <c r="A2557" s="123"/>
      <c r="B2557" s="122"/>
      <c r="H2557" s="124"/>
    </row>
    <row r="2558" spans="1:8" x14ac:dyDescent="0.3">
      <c r="A2558" s="123"/>
      <c r="B2558" s="122"/>
      <c r="H2558" s="124"/>
    </row>
    <row r="2559" spans="1:8" x14ac:dyDescent="0.3">
      <c r="A2559" s="123"/>
      <c r="B2559" s="122"/>
      <c r="H2559" s="124"/>
    </row>
    <row r="2560" spans="1:8" x14ac:dyDescent="0.3">
      <c r="A2560" s="123"/>
      <c r="B2560" s="122"/>
      <c r="H2560" s="124"/>
    </row>
    <row r="2561" spans="1:8" x14ac:dyDescent="0.3">
      <c r="A2561" s="123"/>
      <c r="B2561" s="122"/>
      <c r="H2561" s="124"/>
    </row>
    <row r="2562" spans="1:8" x14ac:dyDescent="0.3">
      <c r="A2562" s="123"/>
      <c r="B2562" s="122"/>
      <c r="H2562" s="124"/>
    </row>
    <row r="2563" spans="1:8" x14ac:dyDescent="0.3">
      <c r="A2563" s="123"/>
      <c r="B2563" s="122"/>
      <c r="H2563" s="124"/>
    </row>
    <row r="2564" spans="1:8" x14ac:dyDescent="0.3">
      <c r="A2564" s="123"/>
      <c r="B2564" s="122"/>
      <c r="H2564" s="124"/>
    </row>
    <row r="2565" spans="1:8" x14ac:dyDescent="0.3">
      <c r="A2565" s="123"/>
      <c r="B2565" s="122"/>
      <c r="H2565" s="124"/>
    </row>
    <row r="2566" spans="1:8" x14ac:dyDescent="0.3">
      <c r="A2566" s="123"/>
      <c r="B2566" s="122"/>
      <c r="H2566" s="124"/>
    </row>
    <row r="2567" spans="1:8" x14ac:dyDescent="0.3">
      <c r="A2567" s="123"/>
      <c r="B2567" s="122"/>
      <c r="H2567" s="124"/>
    </row>
    <row r="2568" spans="1:8" x14ac:dyDescent="0.3">
      <c r="A2568" s="123"/>
      <c r="B2568" s="122"/>
      <c r="H2568" s="124"/>
    </row>
    <row r="2569" spans="1:8" x14ac:dyDescent="0.3">
      <c r="A2569" s="123"/>
      <c r="B2569" s="122"/>
      <c r="H2569" s="124"/>
    </row>
    <row r="2570" spans="1:8" x14ac:dyDescent="0.3">
      <c r="A2570" s="123"/>
      <c r="B2570" s="122"/>
      <c r="H2570" s="124"/>
    </row>
    <row r="2571" spans="1:8" x14ac:dyDescent="0.3">
      <c r="A2571" s="123"/>
      <c r="B2571" s="122"/>
      <c r="H2571" s="124"/>
    </row>
    <row r="2572" spans="1:8" x14ac:dyDescent="0.3">
      <c r="A2572" s="123"/>
      <c r="B2572" s="122"/>
      <c r="H2572" s="124"/>
    </row>
    <row r="2573" spans="1:8" x14ac:dyDescent="0.3">
      <c r="A2573" s="123"/>
      <c r="B2573" s="122"/>
      <c r="H2573" s="124"/>
    </row>
    <row r="2574" spans="1:8" x14ac:dyDescent="0.3">
      <c r="A2574" s="123"/>
      <c r="B2574" s="122"/>
      <c r="H2574" s="124"/>
    </row>
    <row r="2575" spans="1:8" x14ac:dyDescent="0.3">
      <c r="A2575" s="123"/>
      <c r="B2575" s="122"/>
      <c r="H2575" s="124"/>
    </row>
    <row r="2576" spans="1:8" x14ac:dyDescent="0.3">
      <c r="A2576" s="123"/>
      <c r="B2576" s="122"/>
      <c r="H2576" s="124"/>
    </row>
    <row r="2577" spans="1:8" x14ac:dyDescent="0.3">
      <c r="A2577" s="123"/>
      <c r="B2577" s="122"/>
      <c r="H2577" s="124"/>
    </row>
    <row r="2578" spans="1:8" x14ac:dyDescent="0.3">
      <c r="A2578" s="123"/>
      <c r="B2578" s="122"/>
      <c r="H2578" s="124"/>
    </row>
    <row r="2579" spans="1:8" x14ac:dyDescent="0.3">
      <c r="A2579" s="123"/>
      <c r="B2579" s="122"/>
      <c r="H2579" s="124"/>
    </row>
    <row r="2580" spans="1:8" x14ac:dyDescent="0.3">
      <c r="A2580" s="123"/>
      <c r="B2580" s="122"/>
      <c r="H2580" s="124"/>
    </row>
    <row r="2581" spans="1:8" x14ac:dyDescent="0.3">
      <c r="A2581" s="123"/>
      <c r="B2581" s="122"/>
      <c r="H2581" s="124"/>
    </row>
    <row r="2582" spans="1:8" x14ac:dyDescent="0.3">
      <c r="A2582" s="123"/>
      <c r="B2582" s="122"/>
      <c r="H2582" s="124"/>
    </row>
    <row r="2583" spans="1:8" x14ac:dyDescent="0.3">
      <c r="A2583" s="123"/>
      <c r="B2583" s="122"/>
      <c r="H2583" s="124"/>
    </row>
    <row r="2584" spans="1:8" x14ac:dyDescent="0.3">
      <c r="A2584" s="123"/>
      <c r="B2584" s="122"/>
      <c r="H2584" s="124"/>
    </row>
    <row r="2585" spans="1:8" x14ac:dyDescent="0.3">
      <c r="A2585" s="123"/>
      <c r="B2585" s="122"/>
      <c r="H2585" s="124"/>
    </row>
    <row r="2586" spans="1:8" x14ac:dyDescent="0.3">
      <c r="A2586" s="123"/>
      <c r="B2586" s="122"/>
      <c r="H2586" s="124"/>
    </row>
    <row r="2587" spans="1:8" x14ac:dyDescent="0.3">
      <c r="A2587" s="123"/>
      <c r="B2587" s="122"/>
      <c r="H2587" s="124"/>
    </row>
    <row r="2588" spans="1:8" x14ac:dyDescent="0.3">
      <c r="A2588" s="123"/>
      <c r="B2588" s="122"/>
      <c r="H2588" s="124"/>
    </row>
    <row r="2589" spans="1:8" x14ac:dyDescent="0.3">
      <c r="A2589" s="123"/>
      <c r="B2589" s="122"/>
      <c r="H2589" s="124"/>
    </row>
    <row r="2590" spans="1:8" x14ac:dyDescent="0.3">
      <c r="A2590" s="123"/>
      <c r="B2590" s="122"/>
      <c r="H2590" s="124"/>
    </row>
    <row r="2591" spans="1:8" x14ac:dyDescent="0.3">
      <c r="A2591" s="123"/>
      <c r="B2591" s="122"/>
      <c r="H2591" s="124"/>
    </row>
    <row r="2592" spans="1:8" x14ac:dyDescent="0.3">
      <c r="A2592" s="123"/>
      <c r="B2592" s="122"/>
      <c r="H2592" s="124"/>
    </row>
    <row r="2593" spans="1:8" x14ac:dyDescent="0.3">
      <c r="A2593" s="123"/>
      <c r="B2593" s="122"/>
      <c r="H2593" s="124"/>
    </row>
    <row r="2594" spans="1:8" x14ac:dyDescent="0.3">
      <c r="A2594" s="123"/>
      <c r="B2594" s="122"/>
      <c r="H2594" s="124"/>
    </row>
    <row r="2595" spans="1:8" x14ac:dyDescent="0.3">
      <c r="A2595" s="123"/>
      <c r="B2595" s="122"/>
      <c r="H2595" s="124"/>
    </row>
    <row r="2596" spans="1:8" x14ac:dyDescent="0.3">
      <c r="A2596" s="123"/>
      <c r="B2596" s="122"/>
      <c r="H2596" s="124"/>
    </row>
    <row r="2597" spans="1:8" x14ac:dyDescent="0.3">
      <c r="A2597" s="123"/>
      <c r="B2597" s="122"/>
      <c r="H2597" s="124"/>
    </row>
    <row r="2598" spans="1:8" x14ac:dyDescent="0.3">
      <c r="A2598" s="123"/>
      <c r="B2598" s="122"/>
      <c r="H2598" s="124"/>
    </row>
    <row r="2599" spans="1:8" x14ac:dyDescent="0.3">
      <c r="A2599" s="123"/>
      <c r="B2599" s="122"/>
      <c r="H2599" s="124"/>
    </row>
    <row r="2600" spans="1:8" x14ac:dyDescent="0.3">
      <c r="A2600" s="123"/>
      <c r="B2600" s="122"/>
      <c r="H2600" s="124"/>
    </row>
    <row r="2601" spans="1:8" x14ac:dyDescent="0.3">
      <c r="A2601" s="123"/>
      <c r="B2601" s="122"/>
      <c r="H2601" s="124"/>
    </row>
    <row r="2602" spans="1:8" x14ac:dyDescent="0.3">
      <c r="A2602" s="123"/>
      <c r="B2602" s="122"/>
      <c r="H2602" s="124"/>
    </row>
    <row r="2603" spans="1:8" x14ac:dyDescent="0.3">
      <c r="A2603" s="123"/>
      <c r="B2603" s="122"/>
      <c r="H2603" s="124"/>
    </row>
    <row r="2604" spans="1:8" x14ac:dyDescent="0.3">
      <c r="A2604" s="123"/>
      <c r="B2604" s="122"/>
      <c r="H2604" s="124"/>
    </row>
    <row r="2605" spans="1:8" x14ac:dyDescent="0.3">
      <c r="A2605" s="123"/>
      <c r="B2605" s="122"/>
      <c r="H2605" s="124"/>
    </row>
    <row r="2606" spans="1:8" x14ac:dyDescent="0.3">
      <c r="A2606" s="123"/>
      <c r="B2606" s="122"/>
      <c r="H2606" s="124"/>
    </row>
    <row r="2607" spans="1:8" x14ac:dyDescent="0.3">
      <c r="A2607" s="123"/>
      <c r="B2607" s="122"/>
      <c r="H2607" s="124"/>
    </row>
    <row r="2608" spans="1:8" x14ac:dyDescent="0.3">
      <c r="A2608" s="123"/>
      <c r="B2608" s="122"/>
      <c r="H2608" s="124"/>
    </row>
    <row r="2609" spans="1:8" x14ac:dyDescent="0.3">
      <c r="A2609" s="123"/>
      <c r="B2609" s="122"/>
      <c r="H2609" s="124"/>
    </row>
    <row r="2610" spans="1:8" x14ac:dyDescent="0.3">
      <c r="A2610" s="123"/>
      <c r="B2610" s="122"/>
      <c r="H2610" s="124"/>
    </row>
    <row r="2611" spans="1:8" x14ac:dyDescent="0.3">
      <c r="A2611" s="123"/>
      <c r="B2611" s="122"/>
      <c r="H2611" s="124"/>
    </row>
    <row r="2612" spans="1:8" x14ac:dyDescent="0.3">
      <c r="A2612" s="123"/>
      <c r="B2612" s="122"/>
      <c r="H2612" s="124"/>
    </row>
    <row r="2613" spans="1:8" x14ac:dyDescent="0.3">
      <c r="A2613" s="123"/>
      <c r="B2613" s="122"/>
      <c r="H2613" s="124"/>
    </row>
    <row r="2614" spans="1:8" x14ac:dyDescent="0.3">
      <c r="A2614" s="123"/>
      <c r="B2614" s="122"/>
      <c r="H2614" s="124"/>
    </row>
    <row r="2615" spans="1:8" x14ac:dyDescent="0.3">
      <c r="A2615" s="123"/>
      <c r="B2615" s="122"/>
      <c r="H2615" s="124"/>
    </row>
    <row r="2616" spans="1:8" x14ac:dyDescent="0.3">
      <c r="A2616" s="123"/>
      <c r="B2616" s="122"/>
      <c r="H2616" s="124"/>
    </row>
    <row r="2617" spans="1:8" x14ac:dyDescent="0.3">
      <c r="A2617" s="123"/>
      <c r="B2617" s="122"/>
      <c r="H2617" s="124"/>
    </row>
    <row r="2618" spans="1:8" x14ac:dyDescent="0.3">
      <c r="A2618" s="123"/>
      <c r="B2618" s="122"/>
      <c r="H2618" s="124"/>
    </row>
    <row r="2619" spans="1:8" x14ac:dyDescent="0.3">
      <c r="A2619" s="123"/>
      <c r="B2619" s="122"/>
      <c r="H2619" s="124"/>
    </row>
    <row r="2620" spans="1:8" x14ac:dyDescent="0.3">
      <c r="A2620" s="123"/>
      <c r="B2620" s="122"/>
      <c r="H2620" s="124"/>
    </row>
    <row r="2621" spans="1:8" x14ac:dyDescent="0.3">
      <c r="A2621" s="123"/>
      <c r="B2621" s="122"/>
      <c r="H2621" s="124"/>
    </row>
    <row r="2622" spans="1:8" x14ac:dyDescent="0.3">
      <c r="A2622" s="123"/>
      <c r="B2622" s="122"/>
      <c r="H2622" s="124"/>
    </row>
    <row r="2623" spans="1:8" x14ac:dyDescent="0.3">
      <c r="A2623" s="123"/>
      <c r="B2623" s="122"/>
      <c r="H2623" s="124"/>
    </row>
    <row r="2624" spans="1:8" x14ac:dyDescent="0.3">
      <c r="A2624" s="123"/>
      <c r="B2624" s="122"/>
      <c r="H2624" s="124"/>
    </row>
    <row r="2625" spans="1:8" x14ac:dyDescent="0.3">
      <c r="A2625" s="123"/>
      <c r="B2625" s="122"/>
      <c r="H2625" s="124"/>
    </row>
    <row r="2626" spans="1:8" x14ac:dyDescent="0.3">
      <c r="A2626" s="123"/>
      <c r="B2626" s="122"/>
      <c r="H2626" s="124"/>
    </row>
    <row r="2627" spans="1:8" x14ac:dyDescent="0.3">
      <c r="A2627" s="123"/>
      <c r="B2627" s="122"/>
      <c r="H2627" s="124"/>
    </row>
    <row r="2628" spans="1:8" x14ac:dyDescent="0.3">
      <c r="A2628" s="123"/>
      <c r="B2628" s="122"/>
      <c r="H2628" s="124"/>
    </row>
    <row r="2629" spans="1:8" x14ac:dyDescent="0.3">
      <c r="A2629" s="123"/>
      <c r="B2629" s="122"/>
      <c r="H2629" s="124"/>
    </row>
    <row r="2630" spans="1:8" x14ac:dyDescent="0.3">
      <c r="A2630" s="123"/>
      <c r="B2630" s="122"/>
      <c r="H2630" s="124"/>
    </row>
    <row r="2631" spans="1:8" x14ac:dyDescent="0.3">
      <c r="A2631" s="123"/>
      <c r="B2631" s="122"/>
      <c r="H2631" s="124"/>
    </row>
    <row r="2632" spans="1:8" x14ac:dyDescent="0.3">
      <c r="A2632" s="123"/>
      <c r="B2632" s="122"/>
      <c r="H2632" s="124"/>
    </row>
    <row r="2633" spans="1:8" x14ac:dyDescent="0.3">
      <c r="A2633" s="123"/>
      <c r="B2633" s="122"/>
      <c r="H2633" s="124"/>
    </row>
    <row r="2634" spans="1:8" x14ac:dyDescent="0.3">
      <c r="A2634" s="123"/>
      <c r="B2634" s="122"/>
      <c r="H2634" s="124"/>
    </row>
    <row r="2635" spans="1:8" x14ac:dyDescent="0.3">
      <c r="A2635" s="123"/>
      <c r="B2635" s="122"/>
      <c r="H2635" s="124"/>
    </row>
    <row r="2636" spans="1:8" x14ac:dyDescent="0.3">
      <c r="A2636" s="123"/>
      <c r="B2636" s="122"/>
      <c r="H2636" s="124"/>
    </row>
    <row r="2637" spans="1:8" x14ac:dyDescent="0.3">
      <c r="A2637" s="123"/>
      <c r="B2637" s="122"/>
      <c r="H2637" s="124"/>
    </row>
    <row r="2638" spans="1:8" x14ac:dyDescent="0.3">
      <c r="A2638" s="123"/>
      <c r="B2638" s="122"/>
      <c r="H2638" s="124"/>
    </row>
    <row r="2639" spans="1:8" x14ac:dyDescent="0.3">
      <c r="A2639" s="123"/>
      <c r="B2639" s="122"/>
      <c r="H2639" s="124"/>
    </row>
    <row r="2640" spans="1:8" x14ac:dyDescent="0.3">
      <c r="A2640" s="123"/>
      <c r="B2640" s="122"/>
      <c r="H2640" s="124"/>
    </row>
    <row r="2641" spans="1:8" x14ac:dyDescent="0.3">
      <c r="A2641" s="123"/>
      <c r="B2641" s="122"/>
      <c r="H2641" s="124"/>
    </row>
    <row r="2642" spans="1:8" x14ac:dyDescent="0.3">
      <c r="A2642" s="123"/>
      <c r="B2642" s="122"/>
      <c r="H2642" s="124"/>
    </row>
    <row r="2643" spans="1:8" x14ac:dyDescent="0.3">
      <c r="A2643" s="123"/>
      <c r="B2643" s="122"/>
      <c r="H2643" s="124"/>
    </row>
    <row r="2644" spans="1:8" x14ac:dyDescent="0.3">
      <c r="A2644" s="123"/>
      <c r="B2644" s="122"/>
      <c r="H2644" s="124"/>
    </row>
    <row r="2645" spans="1:8" x14ac:dyDescent="0.3">
      <c r="A2645" s="123"/>
      <c r="B2645" s="122"/>
      <c r="H2645" s="124"/>
    </row>
    <row r="2646" spans="1:8" x14ac:dyDescent="0.3">
      <c r="A2646" s="123"/>
      <c r="B2646" s="122"/>
      <c r="H2646" s="124"/>
    </row>
    <row r="2647" spans="1:8" x14ac:dyDescent="0.3">
      <c r="A2647" s="123"/>
      <c r="B2647" s="122"/>
      <c r="H2647" s="124"/>
    </row>
    <row r="2648" spans="1:8" x14ac:dyDescent="0.3">
      <c r="A2648" s="123"/>
      <c r="B2648" s="122"/>
      <c r="H2648" s="124"/>
    </row>
    <row r="2649" spans="1:8" x14ac:dyDescent="0.3">
      <c r="A2649" s="123"/>
      <c r="B2649" s="122"/>
      <c r="H2649" s="124"/>
    </row>
    <row r="2650" spans="1:8" x14ac:dyDescent="0.3">
      <c r="A2650" s="123"/>
      <c r="B2650" s="122"/>
      <c r="H2650" s="124"/>
    </row>
    <row r="2651" spans="1:8" x14ac:dyDescent="0.3">
      <c r="A2651" s="123"/>
      <c r="B2651" s="122"/>
      <c r="H2651" s="124"/>
    </row>
    <row r="2652" spans="1:8" x14ac:dyDescent="0.3">
      <c r="A2652" s="123"/>
      <c r="B2652" s="122"/>
      <c r="H2652" s="124"/>
    </row>
    <row r="2653" spans="1:8" x14ac:dyDescent="0.3">
      <c r="A2653" s="123"/>
      <c r="B2653" s="122"/>
      <c r="H2653" s="124"/>
    </row>
    <row r="2654" spans="1:8" x14ac:dyDescent="0.3">
      <c r="A2654" s="123"/>
      <c r="B2654" s="122"/>
      <c r="H2654" s="124"/>
    </row>
    <row r="2655" spans="1:8" x14ac:dyDescent="0.3">
      <c r="A2655" s="123"/>
      <c r="B2655" s="122"/>
      <c r="H2655" s="124"/>
    </row>
    <row r="2656" spans="1:8" x14ac:dyDescent="0.3">
      <c r="A2656" s="123"/>
      <c r="B2656" s="122"/>
      <c r="H2656" s="124"/>
    </row>
    <row r="2657" spans="1:8" x14ac:dyDescent="0.3">
      <c r="A2657" s="123"/>
      <c r="B2657" s="122"/>
      <c r="H2657" s="124"/>
    </row>
    <row r="2658" spans="1:8" x14ac:dyDescent="0.3">
      <c r="A2658" s="123"/>
      <c r="B2658" s="122"/>
      <c r="H2658" s="124"/>
    </row>
    <row r="2659" spans="1:8" x14ac:dyDescent="0.3">
      <c r="A2659" s="123"/>
      <c r="B2659" s="122"/>
      <c r="H2659" s="124"/>
    </row>
    <row r="2660" spans="1:8" x14ac:dyDescent="0.3">
      <c r="A2660" s="123"/>
      <c r="B2660" s="122"/>
      <c r="H2660" s="124"/>
    </row>
    <row r="2661" spans="1:8" x14ac:dyDescent="0.3">
      <c r="A2661" s="123"/>
      <c r="B2661" s="122"/>
      <c r="H2661" s="124"/>
    </row>
    <row r="2662" spans="1:8" x14ac:dyDescent="0.3">
      <c r="A2662" s="123"/>
      <c r="B2662" s="122"/>
      <c r="H2662" s="124"/>
    </row>
    <row r="2663" spans="1:8" x14ac:dyDescent="0.3">
      <c r="A2663" s="123"/>
      <c r="B2663" s="122"/>
      <c r="H2663" s="124"/>
    </row>
    <row r="2664" spans="1:8" x14ac:dyDescent="0.3">
      <c r="A2664" s="123"/>
      <c r="B2664" s="122"/>
      <c r="H2664" s="124"/>
    </row>
    <row r="2665" spans="1:8" x14ac:dyDescent="0.3">
      <c r="A2665" s="123"/>
      <c r="B2665" s="122"/>
      <c r="H2665" s="124"/>
    </row>
    <row r="2666" spans="1:8" x14ac:dyDescent="0.3">
      <c r="A2666" s="123"/>
      <c r="B2666" s="122"/>
      <c r="H2666" s="124"/>
    </row>
    <row r="2667" spans="1:8" x14ac:dyDescent="0.3">
      <c r="A2667" s="123"/>
      <c r="B2667" s="122"/>
      <c r="H2667" s="124"/>
    </row>
    <row r="2668" spans="1:8" x14ac:dyDescent="0.3">
      <c r="A2668" s="123"/>
      <c r="B2668" s="122"/>
      <c r="H2668" s="124"/>
    </row>
    <row r="2669" spans="1:8" x14ac:dyDescent="0.3">
      <c r="A2669" s="123"/>
      <c r="B2669" s="122"/>
      <c r="H2669" s="124"/>
    </row>
    <row r="2670" spans="1:8" x14ac:dyDescent="0.3">
      <c r="A2670" s="123"/>
      <c r="B2670" s="122"/>
      <c r="H2670" s="124"/>
    </row>
    <row r="2671" spans="1:8" x14ac:dyDescent="0.3">
      <c r="A2671" s="123"/>
      <c r="B2671" s="122"/>
      <c r="H2671" s="124"/>
    </row>
    <row r="2672" spans="1:8" x14ac:dyDescent="0.3">
      <c r="A2672" s="123"/>
      <c r="B2672" s="122"/>
      <c r="H2672" s="124"/>
    </row>
    <row r="2673" spans="1:8" x14ac:dyDescent="0.3">
      <c r="A2673" s="123"/>
      <c r="B2673" s="122"/>
      <c r="H2673" s="124"/>
    </row>
    <row r="2674" spans="1:8" x14ac:dyDescent="0.3">
      <c r="A2674" s="123"/>
      <c r="B2674" s="122"/>
      <c r="H2674" s="124"/>
    </row>
    <row r="2675" spans="1:8" x14ac:dyDescent="0.3">
      <c r="A2675" s="123"/>
      <c r="B2675" s="122"/>
      <c r="H2675" s="124"/>
    </row>
    <row r="2676" spans="1:8" x14ac:dyDescent="0.3">
      <c r="A2676" s="123"/>
      <c r="B2676" s="122"/>
      <c r="H2676" s="124"/>
    </row>
    <row r="2677" spans="1:8" x14ac:dyDescent="0.3">
      <c r="A2677" s="123"/>
      <c r="B2677" s="122"/>
      <c r="H2677" s="124"/>
    </row>
    <row r="2678" spans="1:8" x14ac:dyDescent="0.3">
      <c r="A2678" s="123"/>
      <c r="B2678" s="122"/>
      <c r="H2678" s="124"/>
    </row>
    <row r="2679" spans="1:8" x14ac:dyDescent="0.3">
      <c r="A2679" s="123"/>
      <c r="B2679" s="122"/>
      <c r="H2679" s="124"/>
    </row>
    <row r="2680" spans="1:8" x14ac:dyDescent="0.3">
      <c r="A2680" s="123"/>
      <c r="B2680" s="122"/>
      <c r="H2680" s="124"/>
    </row>
    <row r="2681" spans="1:8" x14ac:dyDescent="0.3">
      <c r="A2681" s="123"/>
      <c r="B2681" s="122"/>
      <c r="H2681" s="124"/>
    </row>
    <row r="2682" spans="1:8" x14ac:dyDescent="0.3">
      <c r="A2682" s="123"/>
      <c r="B2682" s="122"/>
      <c r="H2682" s="124"/>
    </row>
    <row r="2683" spans="1:8" x14ac:dyDescent="0.3">
      <c r="A2683" s="123"/>
      <c r="B2683" s="122"/>
      <c r="H2683" s="124"/>
    </row>
    <row r="2684" spans="1:8" x14ac:dyDescent="0.3">
      <c r="A2684" s="123"/>
      <c r="B2684" s="122"/>
      <c r="H2684" s="124"/>
    </row>
    <row r="2685" spans="1:8" x14ac:dyDescent="0.3">
      <c r="A2685" s="123"/>
      <c r="B2685" s="122"/>
      <c r="H2685" s="124"/>
    </row>
    <row r="2686" spans="1:8" x14ac:dyDescent="0.3">
      <c r="A2686" s="123"/>
      <c r="B2686" s="122"/>
      <c r="H2686" s="124"/>
    </row>
    <row r="2687" spans="1:8" x14ac:dyDescent="0.3">
      <c r="A2687" s="123"/>
      <c r="B2687" s="122"/>
      <c r="H2687" s="124"/>
    </row>
    <row r="2688" spans="1:8" x14ac:dyDescent="0.3">
      <c r="A2688" s="123"/>
      <c r="B2688" s="122"/>
      <c r="H2688" s="124"/>
    </row>
    <row r="2689" spans="1:8" x14ac:dyDescent="0.3">
      <c r="A2689" s="123"/>
      <c r="B2689" s="122"/>
      <c r="H2689" s="124"/>
    </row>
    <row r="2690" spans="1:8" x14ac:dyDescent="0.3">
      <c r="A2690" s="123"/>
      <c r="B2690" s="122"/>
      <c r="H2690" s="124"/>
    </row>
    <row r="2691" spans="1:8" x14ac:dyDescent="0.3">
      <c r="A2691" s="123"/>
      <c r="B2691" s="122"/>
      <c r="H2691" s="124"/>
    </row>
    <row r="2692" spans="1:8" x14ac:dyDescent="0.3">
      <c r="A2692" s="123"/>
      <c r="B2692" s="122"/>
      <c r="H2692" s="124"/>
    </row>
    <row r="2693" spans="1:8" x14ac:dyDescent="0.3">
      <c r="A2693" s="123"/>
      <c r="B2693" s="122"/>
      <c r="H2693" s="124"/>
    </row>
    <row r="2694" spans="1:8" x14ac:dyDescent="0.3">
      <c r="A2694" s="123"/>
      <c r="B2694" s="122"/>
      <c r="H2694" s="124"/>
    </row>
    <row r="2695" spans="1:8" x14ac:dyDescent="0.3">
      <c r="A2695" s="123"/>
      <c r="B2695" s="122"/>
      <c r="H2695" s="124"/>
    </row>
    <row r="2696" spans="1:8" x14ac:dyDescent="0.3">
      <c r="A2696" s="123"/>
      <c r="B2696" s="122"/>
      <c r="H2696" s="124"/>
    </row>
    <row r="2697" spans="1:8" x14ac:dyDescent="0.3">
      <c r="A2697" s="123"/>
      <c r="B2697" s="122"/>
      <c r="H2697" s="124"/>
    </row>
    <row r="2698" spans="1:8" x14ac:dyDescent="0.3">
      <c r="A2698" s="123"/>
      <c r="B2698" s="122"/>
      <c r="H2698" s="124"/>
    </row>
    <row r="2699" spans="1:8" x14ac:dyDescent="0.3">
      <c r="A2699" s="123"/>
      <c r="B2699" s="122"/>
      <c r="H2699" s="124"/>
    </row>
    <row r="2700" spans="1:8" x14ac:dyDescent="0.3">
      <c r="A2700" s="123"/>
      <c r="B2700" s="122"/>
      <c r="H2700" s="124"/>
    </row>
    <row r="2701" spans="1:8" x14ac:dyDescent="0.3">
      <c r="A2701" s="123"/>
      <c r="B2701" s="122"/>
      <c r="H2701" s="124"/>
    </row>
    <row r="2702" spans="1:8" x14ac:dyDescent="0.3">
      <c r="A2702" s="123"/>
      <c r="B2702" s="122"/>
      <c r="H2702" s="124"/>
    </row>
    <row r="2703" spans="1:8" x14ac:dyDescent="0.3">
      <c r="A2703" s="123"/>
      <c r="B2703" s="122"/>
      <c r="H2703" s="124"/>
    </row>
    <row r="2704" spans="1:8" x14ac:dyDescent="0.3">
      <c r="A2704" s="123"/>
      <c r="B2704" s="122"/>
      <c r="H2704" s="124"/>
    </row>
    <row r="2705" spans="1:8" x14ac:dyDescent="0.3">
      <c r="A2705" s="123"/>
      <c r="B2705" s="122"/>
      <c r="H2705" s="124"/>
    </row>
    <row r="2706" spans="1:8" x14ac:dyDescent="0.3">
      <c r="A2706" s="123"/>
      <c r="B2706" s="122"/>
      <c r="H2706" s="124"/>
    </row>
    <row r="2707" spans="1:8" x14ac:dyDescent="0.3">
      <c r="A2707" s="123"/>
      <c r="B2707" s="122"/>
      <c r="H2707" s="124"/>
    </row>
    <row r="2708" spans="1:8" x14ac:dyDescent="0.3">
      <c r="A2708" s="123"/>
      <c r="B2708" s="122"/>
      <c r="H2708" s="124"/>
    </row>
    <row r="2709" spans="1:8" x14ac:dyDescent="0.3">
      <c r="A2709" s="123"/>
      <c r="B2709" s="122"/>
      <c r="H2709" s="124"/>
    </row>
    <row r="2710" spans="1:8" x14ac:dyDescent="0.3">
      <c r="A2710" s="123"/>
      <c r="B2710" s="122"/>
      <c r="H2710" s="124"/>
    </row>
    <row r="2711" spans="1:8" x14ac:dyDescent="0.3">
      <c r="A2711" s="123"/>
      <c r="B2711" s="122"/>
      <c r="H2711" s="124"/>
    </row>
    <row r="2712" spans="1:8" x14ac:dyDescent="0.3">
      <c r="A2712" s="123"/>
      <c r="B2712" s="122"/>
      <c r="H2712" s="124"/>
    </row>
    <row r="2713" spans="1:8" x14ac:dyDescent="0.3">
      <c r="A2713" s="123"/>
      <c r="B2713" s="122"/>
      <c r="H2713" s="124"/>
    </row>
    <row r="2714" spans="1:8" x14ac:dyDescent="0.3">
      <c r="A2714" s="123"/>
      <c r="B2714" s="122"/>
      <c r="H2714" s="124"/>
    </row>
    <row r="2715" spans="1:8" x14ac:dyDescent="0.3">
      <c r="A2715" s="123"/>
      <c r="B2715" s="122"/>
      <c r="H2715" s="124"/>
    </row>
    <row r="2716" spans="1:8" x14ac:dyDescent="0.3">
      <c r="A2716" s="123"/>
      <c r="B2716" s="122"/>
      <c r="H2716" s="124"/>
    </row>
    <row r="2717" spans="1:8" x14ac:dyDescent="0.3">
      <c r="A2717" s="123"/>
      <c r="B2717" s="122"/>
      <c r="H2717" s="124"/>
    </row>
    <row r="2718" spans="1:8" x14ac:dyDescent="0.3">
      <c r="A2718" s="123"/>
      <c r="B2718" s="122"/>
      <c r="H2718" s="124"/>
    </row>
    <row r="2719" spans="1:8" x14ac:dyDescent="0.3">
      <c r="A2719" s="123"/>
      <c r="B2719" s="122"/>
      <c r="H2719" s="124"/>
    </row>
    <row r="2720" spans="1:8" x14ac:dyDescent="0.3">
      <c r="A2720" s="123"/>
      <c r="B2720" s="122"/>
      <c r="H2720" s="124"/>
    </row>
    <row r="2721" spans="1:8" x14ac:dyDescent="0.3">
      <c r="A2721" s="123"/>
      <c r="B2721" s="122"/>
      <c r="H2721" s="124"/>
    </row>
    <row r="2722" spans="1:8" x14ac:dyDescent="0.3">
      <c r="A2722" s="123"/>
      <c r="B2722" s="122"/>
      <c r="H2722" s="124"/>
    </row>
    <row r="2723" spans="1:8" x14ac:dyDescent="0.3">
      <c r="A2723" s="123"/>
      <c r="B2723" s="122"/>
      <c r="H2723" s="124"/>
    </row>
    <row r="2724" spans="1:8" x14ac:dyDescent="0.3">
      <c r="A2724" s="123"/>
      <c r="B2724" s="122"/>
      <c r="H2724" s="124"/>
    </row>
    <row r="2725" spans="1:8" x14ac:dyDescent="0.3">
      <c r="A2725" s="123"/>
      <c r="B2725" s="122"/>
      <c r="H2725" s="124"/>
    </row>
    <row r="2726" spans="1:8" x14ac:dyDescent="0.3">
      <c r="A2726" s="123"/>
      <c r="B2726" s="122"/>
      <c r="H2726" s="124"/>
    </row>
    <row r="2727" spans="1:8" x14ac:dyDescent="0.3">
      <c r="A2727" s="123"/>
      <c r="B2727" s="122"/>
      <c r="H2727" s="124"/>
    </row>
    <row r="2728" spans="1:8" x14ac:dyDescent="0.3">
      <c r="A2728" s="123"/>
      <c r="B2728" s="122"/>
      <c r="H2728" s="124"/>
    </row>
    <row r="2729" spans="1:8" x14ac:dyDescent="0.3">
      <c r="A2729" s="123"/>
      <c r="B2729" s="122"/>
      <c r="H2729" s="124"/>
    </row>
    <row r="2730" spans="1:8" x14ac:dyDescent="0.3">
      <c r="A2730" s="123"/>
      <c r="B2730" s="122"/>
      <c r="H2730" s="124"/>
    </row>
    <row r="2731" spans="1:8" x14ac:dyDescent="0.3">
      <c r="A2731" s="123"/>
      <c r="B2731" s="122"/>
      <c r="H2731" s="124"/>
    </row>
    <row r="2732" spans="1:8" x14ac:dyDescent="0.3">
      <c r="A2732" s="123"/>
      <c r="B2732" s="122"/>
      <c r="H2732" s="124"/>
    </row>
    <row r="2733" spans="1:8" x14ac:dyDescent="0.3">
      <c r="A2733" s="123"/>
      <c r="B2733" s="122"/>
      <c r="H2733" s="124"/>
    </row>
    <row r="2734" spans="1:8" x14ac:dyDescent="0.3">
      <c r="A2734" s="123"/>
      <c r="B2734" s="122"/>
      <c r="H2734" s="124"/>
    </row>
    <row r="2735" spans="1:8" x14ac:dyDescent="0.3">
      <c r="A2735" s="123"/>
      <c r="B2735" s="122"/>
      <c r="H2735" s="124"/>
    </row>
    <row r="2736" spans="1:8" x14ac:dyDescent="0.3">
      <c r="A2736" s="123"/>
      <c r="B2736" s="122"/>
      <c r="H2736" s="124"/>
    </row>
    <row r="2737" spans="1:8" x14ac:dyDescent="0.3">
      <c r="A2737" s="123"/>
      <c r="B2737" s="122"/>
      <c r="H2737" s="124"/>
    </row>
    <row r="2738" spans="1:8" x14ac:dyDescent="0.3">
      <c r="A2738" s="123"/>
      <c r="B2738" s="122"/>
      <c r="H2738" s="124"/>
    </row>
    <row r="2739" spans="1:8" x14ac:dyDescent="0.3">
      <c r="A2739" s="123"/>
      <c r="B2739" s="122"/>
      <c r="H2739" s="124"/>
    </row>
    <row r="2740" spans="1:8" x14ac:dyDescent="0.3">
      <c r="A2740" s="123"/>
      <c r="B2740" s="122"/>
      <c r="H2740" s="124"/>
    </row>
    <row r="2741" spans="1:8" x14ac:dyDescent="0.3">
      <c r="A2741" s="123"/>
      <c r="B2741" s="122"/>
      <c r="H2741" s="124"/>
    </row>
    <row r="2742" spans="1:8" x14ac:dyDescent="0.3">
      <c r="A2742" s="123"/>
      <c r="B2742" s="122"/>
      <c r="H2742" s="124"/>
    </row>
    <row r="2743" spans="1:8" x14ac:dyDescent="0.3">
      <c r="A2743" s="123"/>
      <c r="B2743" s="122"/>
      <c r="H2743" s="124"/>
    </row>
    <row r="2744" spans="1:8" x14ac:dyDescent="0.3">
      <c r="A2744" s="123"/>
      <c r="B2744" s="122"/>
      <c r="H2744" s="124"/>
    </row>
    <row r="2745" spans="1:8" x14ac:dyDescent="0.3">
      <c r="A2745" s="123"/>
      <c r="B2745" s="122"/>
      <c r="H2745" s="124"/>
    </row>
    <row r="2746" spans="1:8" x14ac:dyDescent="0.3">
      <c r="A2746" s="123"/>
      <c r="B2746" s="122"/>
      <c r="H2746" s="124"/>
    </row>
    <row r="2747" spans="1:8" x14ac:dyDescent="0.3">
      <c r="A2747" s="123"/>
      <c r="B2747" s="122"/>
      <c r="H2747" s="124"/>
    </row>
    <row r="2748" spans="1:8" x14ac:dyDescent="0.3">
      <c r="A2748" s="123"/>
      <c r="B2748" s="122"/>
      <c r="H2748" s="124"/>
    </row>
    <row r="2749" spans="1:8" x14ac:dyDescent="0.3">
      <c r="A2749" s="123"/>
      <c r="B2749" s="122"/>
      <c r="H2749" s="124"/>
    </row>
    <row r="2750" spans="1:8" x14ac:dyDescent="0.3">
      <c r="A2750" s="123"/>
      <c r="B2750" s="122"/>
      <c r="H2750" s="124"/>
    </row>
    <row r="2751" spans="1:8" x14ac:dyDescent="0.3">
      <c r="A2751" s="123"/>
      <c r="B2751" s="122"/>
      <c r="H2751" s="124"/>
    </row>
    <row r="2752" spans="1:8" x14ac:dyDescent="0.3">
      <c r="A2752" s="123"/>
      <c r="B2752" s="122"/>
      <c r="H2752" s="124"/>
    </row>
    <row r="2753" spans="1:8" x14ac:dyDescent="0.3">
      <c r="A2753" s="123"/>
      <c r="B2753" s="122"/>
      <c r="H2753" s="124"/>
    </row>
    <row r="2754" spans="1:8" x14ac:dyDescent="0.3">
      <c r="A2754" s="123"/>
      <c r="B2754" s="122"/>
      <c r="H2754" s="124"/>
    </row>
    <row r="2755" spans="1:8" x14ac:dyDescent="0.3">
      <c r="A2755" s="123"/>
      <c r="B2755" s="122"/>
      <c r="H2755" s="124"/>
    </row>
    <row r="2756" spans="1:8" x14ac:dyDescent="0.3">
      <c r="A2756" s="123"/>
      <c r="B2756" s="122"/>
      <c r="H2756" s="124"/>
    </row>
    <row r="2757" spans="1:8" x14ac:dyDescent="0.3">
      <c r="A2757" s="123"/>
      <c r="B2757" s="122"/>
      <c r="H2757" s="124"/>
    </row>
    <row r="2758" spans="1:8" x14ac:dyDescent="0.3">
      <c r="A2758" s="123"/>
      <c r="B2758" s="122"/>
      <c r="H2758" s="124"/>
    </row>
    <row r="2759" spans="1:8" x14ac:dyDescent="0.3">
      <c r="A2759" s="123"/>
      <c r="B2759" s="122"/>
      <c r="H2759" s="124"/>
    </row>
    <row r="2760" spans="1:8" x14ac:dyDescent="0.3">
      <c r="A2760" s="123"/>
      <c r="B2760" s="122"/>
      <c r="H2760" s="124"/>
    </row>
    <row r="2761" spans="1:8" x14ac:dyDescent="0.3">
      <c r="A2761" s="123"/>
      <c r="B2761" s="122"/>
      <c r="H2761" s="124"/>
    </row>
    <row r="2762" spans="1:8" x14ac:dyDescent="0.3">
      <c r="A2762" s="123"/>
      <c r="B2762" s="122"/>
      <c r="H2762" s="124"/>
    </row>
    <row r="2763" spans="1:8" x14ac:dyDescent="0.3">
      <c r="A2763" s="123"/>
      <c r="B2763" s="122"/>
      <c r="H2763" s="124"/>
    </row>
    <row r="2764" spans="1:8" x14ac:dyDescent="0.3">
      <c r="A2764" s="123"/>
      <c r="B2764" s="122"/>
      <c r="H2764" s="124"/>
    </row>
    <row r="2765" spans="1:8" x14ac:dyDescent="0.3">
      <c r="A2765" s="123"/>
      <c r="B2765" s="122"/>
      <c r="H2765" s="124"/>
    </row>
    <row r="2766" spans="1:8" x14ac:dyDescent="0.3">
      <c r="A2766" s="123"/>
      <c r="B2766" s="122"/>
      <c r="H2766" s="124"/>
    </row>
    <row r="2767" spans="1:8" x14ac:dyDescent="0.3">
      <c r="A2767" s="123"/>
      <c r="B2767" s="122"/>
      <c r="H2767" s="124"/>
    </row>
    <row r="2768" spans="1:8" x14ac:dyDescent="0.3">
      <c r="A2768" s="123"/>
      <c r="B2768" s="122"/>
      <c r="H2768" s="124"/>
    </row>
    <row r="2769" spans="1:8" x14ac:dyDescent="0.3">
      <c r="A2769" s="123"/>
      <c r="B2769" s="122"/>
      <c r="H2769" s="124"/>
    </row>
    <row r="2770" spans="1:8" x14ac:dyDescent="0.3">
      <c r="A2770" s="123"/>
      <c r="B2770" s="122"/>
      <c r="H2770" s="124"/>
    </row>
    <row r="2771" spans="1:8" x14ac:dyDescent="0.3">
      <c r="A2771" s="123"/>
      <c r="B2771" s="122"/>
      <c r="H2771" s="124"/>
    </row>
    <row r="2772" spans="1:8" x14ac:dyDescent="0.3">
      <c r="A2772" s="123"/>
      <c r="B2772" s="122"/>
      <c r="H2772" s="124"/>
    </row>
    <row r="2773" spans="1:8" x14ac:dyDescent="0.3">
      <c r="A2773" s="123"/>
      <c r="B2773" s="122"/>
      <c r="H2773" s="124"/>
    </row>
    <row r="2774" spans="1:8" x14ac:dyDescent="0.3">
      <c r="A2774" s="123"/>
      <c r="B2774" s="122"/>
      <c r="H2774" s="124"/>
    </row>
    <row r="2775" spans="1:8" x14ac:dyDescent="0.3">
      <c r="A2775" s="123"/>
      <c r="B2775" s="122"/>
      <c r="H2775" s="124"/>
    </row>
    <row r="2776" spans="1:8" x14ac:dyDescent="0.3">
      <c r="A2776" s="123"/>
      <c r="B2776" s="122"/>
      <c r="H2776" s="124"/>
    </row>
    <row r="2777" spans="1:8" x14ac:dyDescent="0.3">
      <c r="A2777" s="123"/>
      <c r="B2777" s="122"/>
      <c r="H2777" s="124"/>
    </row>
    <row r="2778" spans="1:8" x14ac:dyDescent="0.3">
      <c r="A2778" s="123"/>
      <c r="B2778" s="122"/>
      <c r="H2778" s="124"/>
    </row>
    <row r="2779" spans="1:8" x14ac:dyDescent="0.3">
      <c r="A2779" s="123"/>
      <c r="B2779" s="122"/>
      <c r="H2779" s="124"/>
    </row>
    <row r="2780" spans="1:8" x14ac:dyDescent="0.3">
      <c r="A2780" s="123"/>
      <c r="B2780" s="122"/>
      <c r="H2780" s="124"/>
    </row>
    <row r="2781" spans="1:8" x14ac:dyDescent="0.3">
      <c r="A2781" s="123"/>
      <c r="B2781" s="122"/>
      <c r="H2781" s="124"/>
    </row>
    <row r="2782" spans="1:8" x14ac:dyDescent="0.3">
      <c r="A2782" s="123"/>
      <c r="B2782" s="122"/>
      <c r="H2782" s="124"/>
    </row>
    <row r="2783" spans="1:8" x14ac:dyDescent="0.3">
      <c r="A2783" s="123"/>
      <c r="B2783" s="122"/>
      <c r="H2783" s="124"/>
    </row>
    <row r="2784" spans="1:8" x14ac:dyDescent="0.3">
      <c r="A2784" s="123"/>
      <c r="B2784" s="122"/>
      <c r="H2784" s="124"/>
    </row>
    <row r="2785" spans="1:8" x14ac:dyDescent="0.3">
      <c r="A2785" s="123"/>
      <c r="B2785" s="122"/>
      <c r="H2785" s="124"/>
    </row>
    <row r="2786" spans="1:8" x14ac:dyDescent="0.3">
      <c r="A2786" s="123"/>
      <c r="B2786" s="122"/>
      <c r="H2786" s="124"/>
    </row>
    <row r="2787" spans="1:8" x14ac:dyDescent="0.3">
      <c r="A2787" s="123"/>
      <c r="B2787" s="122"/>
      <c r="H2787" s="124"/>
    </row>
    <row r="2788" spans="1:8" x14ac:dyDescent="0.3">
      <c r="A2788" s="123"/>
      <c r="B2788" s="122"/>
      <c r="H2788" s="124"/>
    </row>
    <row r="2789" spans="1:8" x14ac:dyDescent="0.3">
      <c r="A2789" s="123"/>
      <c r="B2789" s="122"/>
      <c r="H2789" s="124"/>
    </row>
    <row r="2790" spans="1:8" x14ac:dyDescent="0.3">
      <c r="A2790" s="123"/>
      <c r="B2790" s="122"/>
      <c r="H2790" s="124"/>
    </row>
    <row r="2791" spans="1:8" x14ac:dyDescent="0.3">
      <c r="A2791" s="123"/>
      <c r="B2791" s="122"/>
      <c r="H2791" s="124"/>
    </row>
    <row r="2792" spans="1:8" x14ac:dyDescent="0.3">
      <c r="A2792" s="123"/>
      <c r="B2792" s="122"/>
      <c r="H2792" s="124"/>
    </row>
    <row r="2793" spans="1:8" x14ac:dyDescent="0.3">
      <c r="A2793" s="123"/>
      <c r="B2793" s="122"/>
      <c r="H2793" s="124"/>
    </row>
    <row r="2794" spans="1:8" x14ac:dyDescent="0.3">
      <c r="A2794" s="123"/>
      <c r="B2794" s="122"/>
      <c r="H2794" s="124"/>
    </row>
    <row r="2795" spans="1:8" x14ac:dyDescent="0.3">
      <c r="A2795" s="123"/>
      <c r="B2795" s="122"/>
      <c r="H2795" s="124"/>
    </row>
    <row r="2796" spans="1:8" x14ac:dyDescent="0.3">
      <c r="A2796" s="123"/>
      <c r="B2796" s="122"/>
      <c r="H2796" s="124"/>
    </row>
    <row r="2797" spans="1:8" x14ac:dyDescent="0.3">
      <c r="A2797" s="123"/>
      <c r="B2797" s="122"/>
      <c r="H2797" s="124"/>
    </row>
    <row r="2798" spans="1:8" x14ac:dyDescent="0.3">
      <c r="A2798" s="123"/>
      <c r="B2798" s="122"/>
      <c r="H2798" s="124"/>
    </row>
    <row r="2799" spans="1:8" x14ac:dyDescent="0.3">
      <c r="A2799" s="123"/>
      <c r="B2799" s="122"/>
      <c r="H2799" s="124"/>
    </row>
    <row r="2800" spans="1:8" x14ac:dyDescent="0.3">
      <c r="A2800" s="123"/>
      <c r="B2800" s="122"/>
      <c r="H2800" s="124"/>
    </row>
    <row r="2801" spans="1:8" x14ac:dyDescent="0.3">
      <c r="A2801" s="123"/>
      <c r="B2801" s="122"/>
      <c r="H2801" s="124"/>
    </row>
    <row r="2802" spans="1:8" x14ac:dyDescent="0.3">
      <c r="A2802" s="123"/>
      <c r="B2802" s="122"/>
      <c r="H2802" s="124"/>
    </row>
    <row r="2803" spans="1:8" x14ac:dyDescent="0.3">
      <c r="A2803" s="123"/>
      <c r="B2803" s="122"/>
      <c r="H2803" s="124"/>
    </row>
    <row r="2804" spans="1:8" x14ac:dyDescent="0.3">
      <c r="A2804" s="123"/>
      <c r="B2804" s="122"/>
      <c r="H2804" s="124"/>
    </row>
    <row r="2805" spans="1:8" x14ac:dyDescent="0.3">
      <c r="A2805" s="123"/>
      <c r="B2805" s="122"/>
      <c r="H2805" s="124"/>
    </row>
    <row r="2806" spans="1:8" x14ac:dyDescent="0.3">
      <c r="A2806" s="123"/>
      <c r="B2806" s="122"/>
      <c r="H2806" s="124"/>
    </row>
    <row r="2807" spans="1:8" x14ac:dyDescent="0.3">
      <c r="A2807" s="123"/>
      <c r="B2807" s="122"/>
      <c r="H2807" s="124"/>
    </row>
    <row r="2808" spans="1:8" x14ac:dyDescent="0.3">
      <c r="A2808" s="123"/>
      <c r="B2808" s="122"/>
      <c r="H2808" s="124"/>
    </row>
    <row r="2809" spans="1:8" x14ac:dyDescent="0.3">
      <c r="A2809" s="123"/>
      <c r="B2809" s="122"/>
      <c r="H2809" s="124"/>
    </row>
    <row r="2810" spans="1:8" x14ac:dyDescent="0.3">
      <c r="A2810" s="123"/>
      <c r="B2810" s="122"/>
      <c r="H2810" s="124"/>
    </row>
    <row r="2811" spans="1:8" x14ac:dyDescent="0.3">
      <c r="A2811" s="123"/>
      <c r="B2811" s="122"/>
      <c r="H2811" s="124"/>
    </row>
    <row r="2812" spans="1:8" x14ac:dyDescent="0.3">
      <c r="A2812" s="123"/>
      <c r="B2812" s="122"/>
      <c r="H2812" s="124"/>
    </row>
    <row r="2813" spans="1:8" x14ac:dyDescent="0.3">
      <c r="A2813" s="123"/>
      <c r="B2813" s="122"/>
      <c r="H2813" s="124"/>
    </row>
    <row r="2814" spans="1:8" x14ac:dyDescent="0.3">
      <c r="A2814" s="123"/>
      <c r="B2814" s="122"/>
      <c r="H2814" s="124"/>
    </row>
    <row r="2815" spans="1:8" x14ac:dyDescent="0.3">
      <c r="A2815" s="123"/>
      <c r="B2815" s="122"/>
      <c r="H2815" s="124"/>
    </row>
    <row r="2816" spans="1:8" x14ac:dyDescent="0.3">
      <c r="A2816" s="123"/>
      <c r="B2816" s="122"/>
      <c r="H2816" s="124"/>
    </row>
    <row r="2817" spans="1:8" x14ac:dyDescent="0.3">
      <c r="A2817" s="123"/>
      <c r="B2817" s="122"/>
      <c r="H2817" s="124"/>
    </row>
    <row r="2818" spans="1:8" x14ac:dyDescent="0.3">
      <c r="A2818" s="123"/>
      <c r="B2818" s="122"/>
      <c r="H2818" s="124"/>
    </row>
    <row r="2819" spans="1:8" x14ac:dyDescent="0.3">
      <c r="A2819" s="123"/>
      <c r="B2819" s="122"/>
      <c r="H2819" s="124"/>
    </row>
    <row r="2820" spans="1:8" x14ac:dyDescent="0.3">
      <c r="A2820" s="123"/>
      <c r="B2820" s="122"/>
      <c r="H2820" s="124"/>
    </row>
    <row r="2821" spans="1:8" x14ac:dyDescent="0.3">
      <c r="A2821" s="123"/>
      <c r="B2821" s="122"/>
      <c r="H2821" s="124"/>
    </row>
    <row r="2822" spans="1:8" x14ac:dyDescent="0.3">
      <c r="A2822" s="123"/>
      <c r="B2822" s="122"/>
      <c r="H2822" s="124"/>
    </row>
    <row r="2823" spans="1:8" x14ac:dyDescent="0.3">
      <c r="A2823" s="123"/>
      <c r="B2823" s="122"/>
      <c r="H2823" s="124"/>
    </row>
    <row r="2824" spans="1:8" x14ac:dyDescent="0.3">
      <c r="A2824" s="123"/>
      <c r="B2824" s="122"/>
      <c r="H2824" s="124"/>
    </row>
    <row r="2825" spans="1:8" x14ac:dyDescent="0.3">
      <c r="A2825" s="123"/>
      <c r="B2825" s="122"/>
      <c r="H2825" s="124"/>
    </row>
    <row r="2826" spans="1:8" x14ac:dyDescent="0.3">
      <c r="A2826" s="123"/>
      <c r="B2826" s="122"/>
      <c r="H2826" s="124"/>
    </row>
    <row r="2827" spans="1:8" x14ac:dyDescent="0.3">
      <c r="A2827" s="123"/>
      <c r="B2827" s="122"/>
      <c r="H2827" s="124"/>
    </row>
    <row r="2828" spans="1:8" x14ac:dyDescent="0.3">
      <c r="A2828" s="123"/>
      <c r="B2828" s="122"/>
      <c r="H2828" s="124"/>
    </row>
    <row r="2829" spans="1:8" x14ac:dyDescent="0.3">
      <c r="A2829" s="123"/>
      <c r="B2829" s="122"/>
      <c r="H2829" s="124"/>
    </row>
    <row r="2830" spans="1:8" x14ac:dyDescent="0.3">
      <c r="A2830" s="123"/>
      <c r="B2830" s="122"/>
      <c r="H2830" s="124"/>
    </row>
    <row r="2831" spans="1:8" x14ac:dyDescent="0.3">
      <c r="A2831" s="123"/>
      <c r="B2831" s="122"/>
      <c r="H2831" s="124"/>
    </row>
    <row r="2832" spans="1:8" x14ac:dyDescent="0.3">
      <c r="A2832" s="123"/>
      <c r="B2832" s="122"/>
      <c r="H2832" s="124"/>
    </row>
    <row r="2833" spans="1:8" x14ac:dyDescent="0.3">
      <c r="A2833" s="123"/>
      <c r="B2833" s="122"/>
      <c r="H2833" s="124"/>
    </row>
    <row r="2834" spans="1:8" x14ac:dyDescent="0.3">
      <c r="A2834" s="123"/>
      <c r="B2834" s="122"/>
      <c r="H2834" s="124"/>
    </row>
    <row r="2835" spans="1:8" x14ac:dyDescent="0.3">
      <c r="A2835" s="123"/>
      <c r="B2835" s="122"/>
      <c r="H2835" s="124"/>
    </row>
    <row r="2836" spans="1:8" x14ac:dyDescent="0.3">
      <c r="A2836" s="123"/>
      <c r="B2836" s="122"/>
      <c r="H2836" s="124"/>
    </row>
    <row r="2837" spans="1:8" x14ac:dyDescent="0.3">
      <c r="A2837" s="123"/>
      <c r="B2837" s="122"/>
      <c r="H2837" s="124"/>
    </row>
    <row r="2838" spans="1:8" x14ac:dyDescent="0.3">
      <c r="A2838" s="123"/>
      <c r="B2838" s="122"/>
      <c r="H2838" s="124"/>
    </row>
    <row r="2839" spans="1:8" x14ac:dyDescent="0.3">
      <c r="A2839" s="123"/>
      <c r="B2839" s="122"/>
      <c r="H2839" s="124"/>
    </row>
    <row r="2840" spans="1:8" x14ac:dyDescent="0.3">
      <c r="A2840" s="123"/>
      <c r="B2840" s="122"/>
      <c r="H2840" s="124"/>
    </row>
    <row r="2841" spans="1:8" x14ac:dyDescent="0.3">
      <c r="A2841" s="123"/>
      <c r="B2841" s="122"/>
      <c r="H2841" s="124"/>
    </row>
    <row r="2842" spans="1:8" x14ac:dyDescent="0.3">
      <c r="A2842" s="123"/>
      <c r="B2842" s="122"/>
      <c r="H2842" s="124"/>
    </row>
    <row r="2843" spans="1:8" x14ac:dyDescent="0.3">
      <c r="A2843" s="123"/>
      <c r="B2843" s="122"/>
      <c r="H2843" s="124"/>
    </row>
    <row r="2844" spans="1:8" x14ac:dyDescent="0.3">
      <c r="A2844" s="123"/>
      <c r="B2844" s="122"/>
      <c r="H2844" s="124"/>
    </row>
    <row r="2845" spans="1:8" x14ac:dyDescent="0.3">
      <c r="A2845" s="123"/>
      <c r="B2845" s="122"/>
      <c r="H2845" s="124"/>
    </row>
    <row r="2846" spans="1:8" x14ac:dyDescent="0.3">
      <c r="A2846" s="123"/>
      <c r="B2846" s="122"/>
      <c r="H2846" s="124"/>
    </row>
    <row r="2847" spans="1:8" x14ac:dyDescent="0.3">
      <c r="A2847" s="123"/>
      <c r="B2847" s="122"/>
      <c r="H2847" s="124"/>
    </row>
    <row r="2848" spans="1:8" x14ac:dyDescent="0.3">
      <c r="A2848" s="123"/>
      <c r="B2848" s="122"/>
      <c r="H2848" s="124"/>
    </row>
    <row r="2849" spans="1:8" x14ac:dyDescent="0.3">
      <c r="A2849" s="123"/>
      <c r="B2849" s="122"/>
      <c r="H2849" s="124"/>
    </row>
    <row r="2850" spans="1:8" x14ac:dyDescent="0.3">
      <c r="A2850" s="123"/>
      <c r="B2850" s="122"/>
      <c r="H2850" s="124"/>
    </row>
    <row r="2851" spans="1:8" x14ac:dyDescent="0.3">
      <c r="A2851" s="123"/>
      <c r="B2851" s="122"/>
      <c r="H2851" s="124"/>
    </row>
    <row r="2852" spans="1:8" x14ac:dyDescent="0.3">
      <c r="A2852" s="123"/>
      <c r="B2852" s="122"/>
      <c r="H2852" s="124"/>
    </row>
    <row r="2853" spans="1:8" x14ac:dyDescent="0.3">
      <c r="A2853" s="123"/>
      <c r="B2853" s="122"/>
      <c r="H2853" s="124"/>
    </row>
    <row r="2854" spans="1:8" x14ac:dyDescent="0.3">
      <c r="A2854" s="123"/>
      <c r="B2854" s="122"/>
      <c r="H2854" s="124"/>
    </row>
    <row r="2855" spans="1:8" x14ac:dyDescent="0.3">
      <c r="A2855" s="123"/>
      <c r="B2855" s="122"/>
      <c r="H2855" s="124"/>
    </row>
    <row r="2856" spans="1:8" x14ac:dyDescent="0.3">
      <c r="A2856" s="123"/>
      <c r="B2856" s="122"/>
      <c r="H2856" s="124"/>
    </row>
    <row r="2857" spans="1:8" x14ac:dyDescent="0.3">
      <c r="A2857" s="123"/>
      <c r="B2857" s="122"/>
      <c r="H2857" s="124"/>
    </row>
    <row r="2858" spans="1:8" x14ac:dyDescent="0.3">
      <c r="A2858" s="123"/>
      <c r="B2858" s="122"/>
      <c r="H2858" s="124"/>
    </row>
    <row r="2859" spans="1:8" x14ac:dyDescent="0.3">
      <c r="A2859" s="123"/>
      <c r="B2859" s="122"/>
      <c r="H2859" s="124"/>
    </row>
    <row r="2860" spans="1:8" x14ac:dyDescent="0.3">
      <c r="A2860" s="123"/>
      <c r="B2860" s="122"/>
      <c r="H2860" s="124"/>
    </row>
    <row r="2861" spans="1:8" x14ac:dyDescent="0.3">
      <c r="A2861" s="123"/>
      <c r="B2861" s="122"/>
      <c r="H2861" s="124"/>
    </row>
    <row r="2862" spans="1:8" x14ac:dyDescent="0.3">
      <c r="A2862" s="123"/>
      <c r="B2862" s="122"/>
      <c r="H2862" s="124"/>
    </row>
    <row r="2863" spans="1:8" x14ac:dyDescent="0.3">
      <c r="A2863" s="123"/>
      <c r="B2863" s="122"/>
      <c r="H2863" s="124"/>
    </row>
    <row r="2864" spans="1:8" x14ac:dyDescent="0.3">
      <c r="A2864" s="123"/>
      <c r="B2864" s="122"/>
      <c r="H2864" s="124"/>
    </row>
    <row r="2865" spans="1:8" x14ac:dyDescent="0.3">
      <c r="A2865" s="123"/>
      <c r="B2865" s="122"/>
      <c r="H2865" s="124"/>
    </row>
    <row r="2866" spans="1:8" x14ac:dyDescent="0.3">
      <c r="A2866" s="123"/>
      <c r="B2866" s="122"/>
      <c r="H2866" s="124"/>
    </row>
    <row r="2867" spans="1:8" x14ac:dyDescent="0.3">
      <c r="A2867" s="123"/>
      <c r="B2867" s="122"/>
      <c r="H2867" s="124"/>
    </row>
    <row r="2868" spans="1:8" x14ac:dyDescent="0.3">
      <c r="A2868" s="123"/>
      <c r="B2868" s="122"/>
      <c r="H2868" s="124"/>
    </row>
    <row r="2869" spans="1:8" x14ac:dyDescent="0.3">
      <c r="A2869" s="123"/>
      <c r="B2869" s="122"/>
      <c r="H2869" s="124"/>
    </row>
    <row r="2870" spans="1:8" x14ac:dyDescent="0.3">
      <c r="A2870" s="123"/>
      <c r="B2870" s="122"/>
      <c r="H2870" s="124"/>
    </row>
    <row r="2871" spans="1:8" x14ac:dyDescent="0.3">
      <c r="A2871" s="123"/>
      <c r="B2871" s="122"/>
      <c r="H2871" s="124"/>
    </row>
    <row r="2872" spans="1:8" x14ac:dyDescent="0.3">
      <c r="A2872" s="123"/>
      <c r="B2872" s="122"/>
      <c r="H2872" s="124"/>
    </row>
    <row r="2873" spans="1:8" x14ac:dyDescent="0.3">
      <c r="A2873" s="123"/>
      <c r="B2873" s="122"/>
      <c r="H2873" s="124"/>
    </row>
    <row r="2874" spans="1:8" x14ac:dyDescent="0.3">
      <c r="A2874" s="123"/>
      <c r="B2874" s="122"/>
      <c r="H2874" s="124"/>
    </row>
    <row r="2875" spans="1:8" x14ac:dyDescent="0.3">
      <c r="A2875" s="123"/>
      <c r="B2875" s="122"/>
      <c r="H2875" s="124"/>
    </row>
    <row r="2876" spans="1:8" x14ac:dyDescent="0.3">
      <c r="A2876" s="123"/>
      <c r="B2876" s="122"/>
      <c r="H2876" s="124"/>
    </row>
    <row r="2877" spans="1:8" x14ac:dyDescent="0.3">
      <c r="A2877" s="123"/>
      <c r="B2877" s="122"/>
      <c r="H2877" s="124"/>
    </row>
    <row r="2878" spans="1:8" x14ac:dyDescent="0.3">
      <c r="A2878" s="123"/>
      <c r="B2878" s="122"/>
      <c r="H2878" s="124"/>
    </row>
    <row r="2879" spans="1:8" x14ac:dyDescent="0.3">
      <c r="A2879" s="123"/>
      <c r="B2879" s="122"/>
      <c r="H2879" s="124"/>
    </row>
    <row r="2880" spans="1:8" x14ac:dyDescent="0.3">
      <c r="A2880" s="123"/>
      <c r="B2880" s="122"/>
      <c r="H2880" s="124"/>
    </row>
    <row r="2881" spans="1:8" x14ac:dyDescent="0.3">
      <c r="A2881" s="123"/>
      <c r="B2881" s="122"/>
      <c r="H2881" s="124"/>
    </row>
    <row r="2882" spans="1:8" x14ac:dyDescent="0.3">
      <c r="A2882" s="123"/>
      <c r="B2882" s="122"/>
      <c r="H2882" s="124"/>
    </row>
    <row r="2883" spans="1:8" x14ac:dyDescent="0.3">
      <c r="A2883" s="123"/>
      <c r="B2883" s="122"/>
      <c r="H2883" s="124"/>
    </row>
    <row r="2884" spans="1:8" x14ac:dyDescent="0.3">
      <c r="A2884" s="123"/>
      <c r="B2884" s="122"/>
      <c r="H2884" s="124"/>
    </row>
    <row r="2885" spans="1:8" x14ac:dyDescent="0.3">
      <c r="A2885" s="123"/>
      <c r="B2885" s="122"/>
      <c r="H2885" s="124"/>
    </row>
    <row r="2886" spans="1:8" x14ac:dyDescent="0.3">
      <c r="A2886" s="123"/>
      <c r="B2886" s="122"/>
      <c r="H2886" s="124"/>
    </row>
    <row r="2887" spans="1:8" x14ac:dyDescent="0.3">
      <c r="A2887" s="123"/>
      <c r="B2887" s="122"/>
      <c r="H2887" s="124"/>
    </row>
    <row r="2888" spans="1:8" x14ac:dyDescent="0.3">
      <c r="A2888" s="123"/>
      <c r="B2888" s="122"/>
      <c r="H2888" s="124"/>
    </row>
    <row r="2889" spans="1:8" x14ac:dyDescent="0.3">
      <c r="A2889" s="123"/>
      <c r="B2889" s="122"/>
      <c r="H2889" s="124"/>
    </row>
    <row r="2890" spans="1:8" x14ac:dyDescent="0.3">
      <c r="A2890" s="123"/>
      <c r="B2890" s="122"/>
      <c r="H2890" s="124"/>
    </row>
    <row r="2891" spans="1:8" x14ac:dyDescent="0.3">
      <c r="A2891" s="123"/>
      <c r="B2891" s="122"/>
      <c r="H2891" s="124"/>
    </row>
    <row r="2892" spans="1:8" x14ac:dyDescent="0.3">
      <c r="A2892" s="123"/>
      <c r="B2892" s="122"/>
      <c r="H2892" s="124"/>
    </row>
    <row r="2893" spans="1:8" x14ac:dyDescent="0.3">
      <c r="A2893" s="123"/>
      <c r="B2893" s="122"/>
      <c r="H2893" s="124"/>
    </row>
    <row r="2894" spans="1:8" x14ac:dyDescent="0.3">
      <c r="A2894" s="123"/>
      <c r="B2894" s="122"/>
      <c r="H2894" s="124"/>
    </row>
    <row r="2895" spans="1:8" x14ac:dyDescent="0.3">
      <c r="A2895" s="123"/>
      <c r="B2895" s="122"/>
      <c r="H2895" s="124"/>
    </row>
    <row r="2896" spans="1:8" x14ac:dyDescent="0.3">
      <c r="A2896" s="123"/>
      <c r="B2896" s="122"/>
      <c r="H2896" s="124"/>
    </row>
    <row r="2897" spans="1:8" x14ac:dyDescent="0.3">
      <c r="A2897" s="123"/>
      <c r="B2897" s="122"/>
      <c r="H2897" s="124"/>
    </row>
    <row r="2898" spans="1:8" x14ac:dyDescent="0.3">
      <c r="A2898" s="123"/>
      <c r="B2898" s="122"/>
      <c r="H2898" s="124"/>
    </row>
    <row r="2899" spans="1:8" x14ac:dyDescent="0.3">
      <c r="A2899" s="123"/>
      <c r="B2899" s="122"/>
      <c r="H2899" s="124"/>
    </row>
    <row r="2900" spans="1:8" x14ac:dyDescent="0.3">
      <c r="A2900" s="123"/>
      <c r="B2900" s="122"/>
      <c r="H2900" s="124"/>
    </row>
    <row r="2901" spans="1:8" x14ac:dyDescent="0.3">
      <c r="A2901" s="123"/>
      <c r="B2901" s="122"/>
      <c r="H2901" s="124"/>
    </row>
    <row r="2902" spans="1:8" x14ac:dyDescent="0.3">
      <c r="A2902" s="123"/>
      <c r="B2902" s="122"/>
      <c r="H2902" s="124"/>
    </row>
    <row r="2903" spans="1:8" x14ac:dyDescent="0.3">
      <c r="A2903" s="123"/>
      <c r="B2903" s="122"/>
      <c r="H2903" s="124"/>
    </row>
    <row r="2904" spans="1:8" x14ac:dyDescent="0.3">
      <c r="A2904" s="123"/>
      <c r="B2904" s="122"/>
      <c r="H2904" s="124"/>
    </row>
    <row r="2905" spans="1:8" x14ac:dyDescent="0.3">
      <c r="A2905" s="123"/>
      <c r="B2905" s="122"/>
      <c r="H2905" s="124"/>
    </row>
    <row r="2906" spans="1:8" x14ac:dyDescent="0.3">
      <c r="A2906" s="123"/>
      <c r="B2906" s="122"/>
      <c r="H2906" s="124"/>
    </row>
    <row r="2907" spans="1:8" x14ac:dyDescent="0.3">
      <c r="A2907" s="123"/>
      <c r="B2907" s="122"/>
      <c r="H2907" s="124"/>
    </row>
    <row r="2908" spans="1:8" x14ac:dyDescent="0.3">
      <c r="A2908" s="123"/>
      <c r="B2908" s="122"/>
      <c r="H2908" s="124"/>
    </row>
    <row r="2909" spans="1:8" x14ac:dyDescent="0.3">
      <c r="A2909" s="123"/>
      <c r="B2909" s="122"/>
      <c r="H2909" s="124"/>
    </row>
    <row r="2910" spans="1:8" x14ac:dyDescent="0.3">
      <c r="A2910" s="123"/>
      <c r="B2910" s="122"/>
      <c r="H2910" s="124"/>
    </row>
    <row r="2911" spans="1:8" x14ac:dyDescent="0.3">
      <c r="A2911" s="123"/>
      <c r="B2911" s="122"/>
      <c r="H2911" s="124"/>
    </row>
    <row r="2912" spans="1:8" x14ac:dyDescent="0.3">
      <c r="A2912" s="123"/>
      <c r="B2912" s="122"/>
      <c r="H2912" s="124"/>
    </row>
    <row r="2913" spans="1:8" x14ac:dyDescent="0.3">
      <c r="A2913" s="123"/>
      <c r="B2913" s="122"/>
      <c r="H2913" s="124"/>
    </row>
    <row r="2914" spans="1:8" x14ac:dyDescent="0.3">
      <c r="A2914" s="123"/>
      <c r="B2914" s="122"/>
      <c r="H2914" s="124"/>
    </row>
    <row r="2915" spans="1:8" x14ac:dyDescent="0.3">
      <c r="A2915" s="123"/>
      <c r="B2915" s="122"/>
      <c r="H2915" s="124"/>
    </row>
    <row r="2916" spans="1:8" x14ac:dyDescent="0.3">
      <c r="A2916" s="123"/>
      <c r="B2916" s="122"/>
      <c r="H2916" s="124"/>
    </row>
    <row r="2917" spans="1:8" x14ac:dyDescent="0.3">
      <c r="A2917" s="123"/>
      <c r="B2917" s="122"/>
      <c r="H2917" s="124"/>
    </row>
    <row r="2918" spans="1:8" x14ac:dyDescent="0.3">
      <c r="A2918" s="123"/>
      <c r="B2918" s="122"/>
      <c r="H2918" s="124"/>
    </row>
    <row r="2919" spans="1:8" x14ac:dyDescent="0.3">
      <c r="A2919" s="123"/>
      <c r="B2919" s="122"/>
      <c r="H2919" s="124"/>
    </row>
    <row r="2920" spans="1:8" x14ac:dyDescent="0.3">
      <c r="A2920" s="123"/>
      <c r="B2920" s="122"/>
      <c r="H2920" s="124"/>
    </row>
    <row r="2921" spans="1:8" x14ac:dyDescent="0.3">
      <c r="A2921" s="123"/>
      <c r="B2921" s="122"/>
      <c r="H2921" s="124"/>
    </row>
    <row r="2922" spans="1:8" x14ac:dyDescent="0.3">
      <c r="A2922" s="123"/>
      <c r="B2922" s="122"/>
      <c r="H2922" s="124"/>
    </row>
    <row r="2923" spans="1:8" x14ac:dyDescent="0.3">
      <c r="A2923" s="123"/>
      <c r="B2923" s="122"/>
      <c r="H2923" s="124"/>
    </row>
    <row r="2924" spans="1:8" x14ac:dyDescent="0.3">
      <c r="A2924" s="123"/>
      <c r="B2924" s="122"/>
      <c r="H2924" s="124"/>
    </row>
    <row r="2925" spans="1:8" x14ac:dyDescent="0.3">
      <c r="A2925" s="123"/>
      <c r="B2925" s="122"/>
      <c r="H2925" s="124"/>
    </row>
    <row r="2926" spans="1:8" x14ac:dyDescent="0.3">
      <c r="A2926" s="123"/>
      <c r="B2926" s="122"/>
      <c r="H2926" s="124"/>
    </row>
    <row r="2927" spans="1:8" x14ac:dyDescent="0.3">
      <c r="A2927" s="123"/>
      <c r="B2927" s="122"/>
      <c r="H2927" s="124"/>
    </row>
    <row r="2928" spans="1:8" x14ac:dyDescent="0.3">
      <c r="A2928" s="123"/>
      <c r="B2928" s="122"/>
      <c r="H2928" s="124"/>
    </row>
    <row r="2929" spans="1:8" x14ac:dyDescent="0.3">
      <c r="A2929" s="123"/>
      <c r="B2929" s="122"/>
      <c r="H2929" s="124"/>
    </row>
    <row r="2930" spans="1:8" x14ac:dyDescent="0.3">
      <c r="A2930" s="123"/>
      <c r="B2930" s="122"/>
      <c r="H2930" s="124"/>
    </row>
    <row r="2931" spans="1:8" x14ac:dyDescent="0.3">
      <c r="A2931" s="123"/>
      <c r="B2931" s="122"/>
      <c r="H2931" s="124"/>
    </row>
    <row r="2932" spans="1:8" x14ac:dyDescent="0.3">
      <c r="A2932" s="123"/>
      <c r="B2932" s="122"/>
      <c r="H2932" s="124"/>
    </row>
    <row r="2933" spans="1:8" x14ac:dyDescent="0.3">
      <c r="A2933" s="123"/>
      <c r="B2933" s="122"/>
      <c r="H2933" s="124"/>
    </row>
    <row r="2934" spans="1:8" x14ac:dyDescent="0.3">
      <c r="A2934" s="123"/>
      <c r="B2934" s="122"/>
      <c r="H2934" s="124"/>
    </row>
    <row r="2935" spans="1:8" x14ac:dyDescent="0.3">
      <c r="A2935" s="123"/>
      <c r="B2935" s="122"/>
      <c r="H2935" s="124"/>
    </row>
    <row r="2936" spans="1:8" x14ac:dyDescent="0.3">
      <c r="A2936" s="123"/>
      <c r="B2936" s="122"/>
      <c r="H2936" s="124"/>
    </row>
    <row r="2937" spans="1:8" x14ac:dyDescent="0.3">
      <c r="A2937" s="123"/>
      <c r="B2937" s="122"/>
      <c r="H2937" s="124"/>
    </row>
    <row r="2938" spans="1:8" x14ac:dyDescent="0.3">
      <c r="A2938" s="123"/>
      <c r="B2938" s="122"/>
      <c r="H2938" s="124"/>
    </row>
    <row r="2939" spans="1:8" x14ac:dyDescent="0.3">
      <c r="A2939" s="123"/>
      <c r="B2939" s="122"/>
      <c r="H2939" s="124"/>
    </row>
    <row r="2940" spans="1:8" x14ac:dyDescent="0.3">
      <c r="A2940" s="123"/>
      <c r="B2940" s="122"/>
      <c r="H2940" s="124"/>
    </row>
    <row r="2941" spans="1:8" x14ac:dyDescent="0.3">
      <c r="A2941" s="123"/>
      <c r="B2941" s="122"/>
      <c r="H2941" s="124"/>
    </row>
    <row r="2942" spans="1:8" x14ac:dyDescent="0.3">
      <c r="A2942" s="123"/>
      <c r="B2942" s="122"/>
      <c r="H2942" s="124"/>
    </row>
    <row r="2943" spans="1:8" x14ac:dyDescent="0.3">
      <c r="A2943" s="123"/>
      <c r="B2943" s="122"/>
      <c r="H2943" s="124"/>
    </row>
    <row r="2944" spans="1:8" x14ac:dyDescent="0.3">
      <c r="A2944" s="123"/>
      <c r="B2944" s="122"/>
      <c r="H2944" s="124"/>
    </row>
    <row r="2945" spans="1:8" x14ac:dyDescent="0.3">
      <c r="A2945" s="123"/>
      <c r="B2945" s="122"/>
      <c r="H2945" s="124"/>
    </row>
    <row r="2946" spans="1:8" x14ac:dyDescent="0.3">
      <c r="A2946" s="123"/>
      <c r="B2946" s="122"/>
      <c r="H2946" s="124"/>
    </row>
    <row r="2947" spans="1:8" x14ac:dyDescent="0.3">
      <c r="A2947" s="123"/>
      <c r="B2947" s="122"/>
      <c r="H2947" s="124"/>
    </row>
    <row r="2948" spans="1:8" x14ac:dyDescent="0.3">
      <c r="A2948" s="123"/>
      <c r="B2948" s="122"/>
      <c r="H2948" s="124"/>
    </row>
    <row r="2949" spans="1:8" x14ac:dyDescent="0.3">
      <c r="A2949" s="123"/>
      <c r="B2949" s="122"/>
      <c r="H2949" s="124"/>
    </row>
    <row r="2950" spans="1:8" x14ac:dyDescent="0.3">
      <c r="A2950" s="123"/>
      <c r="B2950" s="122"/>
      <c r="H2950" s="124"/>
    </row>
    <row r="2951" spans="1:8" x14ac:dyDescent="0.3">
      <c r="A2951" s="123"/>
      <c r="B2951" s="122"/>
      <c r="H2951" s="124"/>
    </row>
    <row r="2952" spans="1:8" x14ac:dyDescent="0.3">
      <c r="A2952" s="123"/>
      <c r="B2952" s="122"/>
      <c r="H2952" s="124"/>
    </row>
    <row r="2953" spans="1:8" x14ac:dyDescent="0.3">
      <c r="A2953" s="123"/>
      <c r="B2953" s="122"/>
      <c r="H2953" s="124"/>
    </row>
    <row r="2954" spans="1:8" x14ac:dyDescent="0.3">
      <c r="A2954" s="123"/>
      <c r="B2954" s="122"/>
      <c r="H2954" s="124"/>
    </row>
    <row r="2955" spans="1:8" x14ac:dyDescent="0.3">
      <c r="A2955" s="123"/>
      <c r="B2955" s="122"/>
      <c r="H2955" s="124"/>
    </row>
    <row r="2956" spans="1:8" x14ac:dyDescent="0.3">
      <c r="A2956" s="123"/>
      <c r="B2956" s="122"/>
      <c r="H2956" s="124"/>
    </row>
    <row r="2957" spans="1:8" x14ac:dyDescent="0.3">
      <c r="A2957" s="123"/>
      <c r="B2957" s="122"/>
      <c r="H2957" s="124"/>
    </row>
    <row r="2958" spans="1:8" x14ac:dyDescent="0.3">
      <c r="A2958" s="123"/>
      <c r="B2958" s="122"/>
      <c r="H2958" s="124"/>
    </row>
    <row r="2959" spans="1:8" x14ac:dyDescent="0.3">
      <c r="A2959" s="123"/>
      <c r="B2959" s="122"/>
      <c r="H2959" s="124"/>
    </row>
    <row r="2960" spans="1:8" x14ac:dyDescent="0.3">
      <c r="A2960" s="123"/>
      <c r="B2960" s="122"/>
      <c r="H2960" s="124"/>
    </row>
    <row r="2961" spans="1:8" x14ac:dyDescent="0.3">
      <c r="A2961" s="123"/>
      <c r="B2961" s="122"/>
      <c r="H2961" s="124"/>
    </row>
    <row r="2962" spans="1:8" x14ac:dyDescent="0.3">
      <c r="A2962" s="123"/>
      <c r="B2962" s="122"/>
      <c r="H2962" s="124"/>
    </row>
    <row r="2963" spans="1:8" x14ac:dyDescent="0.3">
      <c r="A2963" s="123"/>
      <c r="B2963" s="122"/>
      <c r="H2963" s="124"/>
    </row>
    <row r="2964" spans="1:8" x14ac:dyDescent="0.3">
      <c r="A2964" s="123"/>
      <c r="B2964" s="122"/>
      <c r="H2964" s="124"/>
    </row>
    <row r="2965" spans="1:8" x14ac:dyDescent="0.3">
      <c r="A2965" s="123"/>
      <c r="B2965" s="122"/>
      <c r="H2965" s="124"/>
    </row>
    <row r="2966" spans="1:8" x14ac:dyDescent="0.3">
      <c r="A2966" s="123"/>
      <c r="B2966" s="122"/>
      <c r="H2966" s="124"/>
    </row>
    <row r="2967" spans="1:8" x14ac:dyDescent="0.3">
      <c r="A2967" s="123"/>
      <c r="B2967" s="122"/>
      <c r="H2967" s="124"/>
    </row>
    <row r="2968" spans="1:8" x14ac:dyDescent="0.3">
      <c r="A2968" s="123"/>
      <c r="B2968" s="122"/>
      <c r="H2968" s="124"/>
    </row>
    <row r="2969" spans="1:8" x14ac:dyDescent="0.3">
      <c r="A2969" s="123"/>
      <c r="B2969" s="122"/>
      <c r="H2969" s="124"/>
    </row>
    <row r="2970" spans="1:8" x14ac:dyDescent="0.3">
      <c r="A2970" s="123"/>
      <c r="B2970" s="122"/>
      <c r="H2970" s="124"/>
    </row>
    <row r="2971" spans="1:8" x14ac:dyDescent="0.3">
      <c r="A2971" s="123"/>
      <c r="B2971" s="122"/>
      <c r="H2971" s="124"/>
    </row>
    <row r="2972" spans="1:8" x14ac:dyDescent="0.3">
      <c r="A2972" s="123"/>
      <c r="B2972" s="122"/>
      <c r="H2972" s="124"/>
    </row>
    <row r="2973" spans="1:8" x14ac:dyDescent="0.3">
      <c r="A2973" s="123"/>
      <c r="B2973" s="122"/>
      <c r="H2973" s="124"/>
    </row>
    <row r="2974" spans="1:8" x14ac:dyDescent="0.3">
      <c r="A2974" s="123"/>
      <c r="B2974" s="122"/>
      <c r="H2974" s="124"/>
    </row>
    <row r="2975" spans="1:8" x14ac:dyDescent="0.3">
      <c r="A2975" s="123"/>
      <c r="B2975" s="122"/>
      <c r="H2975" s="124"/>
    </row>
    <row r="2976" spans="1:8" x14ac:dyDescent="0.3">
      <c r="A2976" s="123"/>
      <c r="B2976" s="122"/>
      <c r="H2976" s="124"/>
    </row>
    <row r="2977" spans="1:8" x14ac:dyDescent="0.3">
      <c r="A2977" s="123"/>
      <c r="B2977" s="122"/>
      <c r="H2977" s="124"/>
    </row>
    <row r="2978" spans="1:8" x14ac:dyDescent="0.3">
      <c r="A2978" s="123"/>
      <c r="B2978" s="122"/>
      <c r="H2978" s="124"/>
    </row>
    <row r="2979" spans="1:8" x14ac:dyDescent="0.3">
      <c r="A2979" s="123"/>
      <c r="B2979" s="122"/>
      <c r="H2979" s="124"/>
    </row>
    <row r="2980" spans="1:8" x14ac:dyDescent="0.3">
      <c r="A2980" s="123"/>
      <c r="B2980" s="122"/>
      <c r="H2980" s="124"/>
    </row>
    <row r="2981" spans="1:8" x14ac:dyDescent="0.3">
      <c r="A2981" s="123"/>
      <c r="B2981" s="122"/>
      <c r="H2981" s="124"/>
    </row>
    <row r="2982" spans="1:8" x14ac:dyDescent="0.3">
      <c r="A2982" s="123"/>
      <c r="B2982" s="122"/>
      <c r="H2982" s="124"/>
    </row>
    <row r="2983" spans="1:8" x14ac:dyDescent="0.3">
      <c r="A2983" s="123"/>
      <c r="B2983" s="122"/>
      <c r="H2983" s="124"/>
    </row>
    <row r="2984" spans="1:8" x14ac:dyDescent="0.3">
      <c r="A2984" s="123"/>
      <c r="B2984" s="122"/>
      <c r="H2984" s="124"/>
    </row>
    <row r="2985" spans="1:8" x14ac:dyDescent="0.3">
      <c r="A2985" s="123"/>
      <c r="B2985" s="122"/>
      <c r="H2985" s="124"/>
    </row>
    <row r="2986" spans="1:8" x14ac:dyDescent="0.3">
      <c r="A2986" s="123"/>
      <c r="B2986" s="122"/>
      <c r="H2986" s="124"/>
    </row>
    <row r="2987" spans="1:8" x14ac:dyDescent="0.3">
      <c r="A2987" s="123"/>
      <c r="B2987" s="122"/>
      <c r="H2987" s="124"/>
    </row>
    <row r="2988" spans="1:8" x14ac:dyDescent="0.3">
      <c r="A2988" s="123"/>
      <c r="B2988" s="122"/>
      <c r="H2988" s="124"/>
    </row>
    <row r="2989" spans="1:8" x14ac:dyDescent="0.3">
      <c r="A2989" s="123"/>
      <c r="B2989" s="122"/>
      <c r="H2989" s="124"/>
    </row>
    <row r="2990" spans="1:8" x14ac:dyDescent="0.3">
      <c r="A2990" s="123"/>
      <c r="B2990" s="122"/>
      <c r="H2990" s="124"/>
    </row>
    <row r="2991" spans="1:8" x14ac:dyDescent="0.3">
      <c r="A2991" s="123"/>
      <c r="B2991" s="122"/>
      <c r="H2991" s="124"/>
    </row>
    <row r="2992" spans="1:8" x14ac:dyDescent="0.3">
      <c r="A2992" s="123"/>
      <c r="B2992" s="122"/>
      <c r="H2992" s="124"/>
    </row>
    <row r="2993" spans="1:8" x14ac:dyDescent="0.3">
      <c r="A2993" s="123"/>
      <c r="B2993" s="122"/>
      <c r="H2993" s="124"/>
    </row>
    <row r="2994" spans="1:8" x14ac:dyDescent="0.3">
      <c r="A2994" s="123"/>
      <c r="B2994" s="122"/>
      <c r="H2994" s="124"/>
    </row>
    <row r="2995" spans="1:8" x14ac:dyDescent="0.3">
      <c r="A2995" s="123"/>
      <c r="B2995" s="122"/>
      <c r="H2995" s="124"/>
    </row>
    <row r="2996" spans="1:8" x14ac:dyDescent="0.3">
      <c r="A2996" s="123"/>
      <c r="B2996" s="122"/>
      <c r="H2996" s="124"/>
    </row>
    <row r="2997" spans="1:8" x14ac:dyDescent="0.3">
      <c r="A2997" s="123"/>
      <c r="B2997" s="122"/>
      <c r="H2997" s="124"/>
    </row>
    <row r="2998" spans="1:8" x14ac:dyDescent="0.3">
      <c r="A2998" s="123"/>
      <c r="B2998" s="122"/>
      <c r="H2998" s="124"/>
    </row>
    <row r="2999" spans="1:8" x14ac:dyDescent="0.3">
      <c r="A2999" s="123"/>
      <c r="B2999" s="122"/>
      <c r="H2999" s="124"/>
    </row>
    <row r="3000" spans="1:8" x14ac:dyDescent="0.3">
      <c r="A3000" s="123"/>
      <c r="B3000" s="122"/>
      <c r="H3000" s="124"/>
    </row>
    <row r="3001" spans="1:8" x14ac:dyDescent="0.3">
      <c r="A3001" s="123"/>
      <c r="B3001" s="122"/>
      <c r="H3001" s="124"/>
    </row>
    <row r="3002" spans="1:8" x14ac:dyDescent="0.3">
      <c r="A3002" s="123"/>
      <c r="B3002" s="122"/>
      <c r="H3002" s="124"/>
    </row>
    <row r="3003" spans="1:8" x14ac:dyDescent="0.3">
      <c r="A3003" s="123"/>
      <c r="B3003" s="122"/>
      <c r="H3003" s="124"/>
    </row>
    <row r="3004" spans="1:8" x14ac:dyDescent="0.3">
      <c r="A3004" s="123"/>
      <c r="B3004" s="122"/>
      <c r="H3004" s="124"/>
    </row>
    <row r="3005" spans="1:8" x14ac:dyDescent="0.3">
      <c r="A3005" s="123"/>
      <c r="B3005" s="122"/>
      <c r="H3005" s="124"/>
    </row>
    <row r="3006" spans="1:8" x14ac:dyDescent="0.3">
      <c r="A3006" s="123"/>
      <c r="B3006" s="122"/>
      <c r="H3006" s="124"/>
    </row>
    <row r="3007" spans="1:8" x14ac:dyDescent="0.3">
      <c r="A3007" s="123"/>
      <c r="B3007" s="122"/>
      <c r="H3007" s="124"/>
    </row>
    <row r="3008" spans="1:8" x14ac:dyDescent="0.3">
      <c r="A3008" s="123"/>
      <c r="B3008" s="122"/>
      <c r="H3008" s="124"/>
    </row>
    <row r="3009" spans="1:8" x14ac:dyDescent="0.3">
      <c r="A3009" s="123"/>
      <c r="B3009" s="122"/>
      <c r="H3009" s="124"/>
    </row>
    <row r="3010" spans="1:8" x14ac:dyDescent="0.3">
      <c r="A3010" s="123"/>
      <c r="B3010" s="122"/>
      <c r="H3010" s="124"/>
    </row>
    <row r="3011" spans="1:8" x14ac:dyDescent="0.3">
      <c r="A3011" s="123"/>
      <c r="B3011" s="122"/>
      <c r="H3011" s="124"/>
    </row>
    <row r="3012" spans="1:8" x14ac:dyDescent="0.3">
      <c r="A3012" s="123"/>
      <c r="B3012" s="122"/>
      <c r="H3012" s="124"/>
    </row>
    <row r="3013" spans="1:8" x14ac:dyDescent="0.3">
      <c r="A3013" s="123"/>
      <c r="B3013" s="122"/>
      <c r="H3013" s="124"/>
    </row>
    <row r="3014" spans="1:8" x14ac:dyDescent="0.3">
      <c r="A3014" s="123"/>
      <c r="B3014" s="122"/>
      <c r="H3014" s="124"/>
    </row>
    <row r="3015" spans="1:8" x14ac:dyDescent="0.3">
      <c r="A3015" s="123"/>
      <c r="B3015" s="122"/>
      <c r="H3015" s="124"/>
    </row>
    <row r="3016" spans="1:8" x14ac:dyDescent="0.3">
      <c r="A3016" s="123"/>
      <c r="B3016" s="122"/>
      <c r="H3016" s="124"/>
    </row>
    <row r="3017" spans="1:8" x14ac:dyDescent="0.3">
      <c r="A3017" s="123"/>
      <c r="B3017" s="122"/>
      <c r="H3017" s="124"/>
    </row>
    <row r="3018" spans="1:8" x14ac:dyDescent="0.3">
      <c r="A3018" s="123"/>
      <c r="B3018" s="122"/>
      <c r="H3018" s="124"/>
    </row>
    <row r="3019" spans="1:8" x14ac:dyDescent="0.3">
      <c r="A3019" s="123"/>
      <c r="B3019" s="122"/>
      <c r="H3019" s="124"/>
    </row>
    <row r="3020" spans="1:8" x14ac:dyDescent="0.3">
      <c r="A3020" s="123"/>
      <c r="B3020" s="122"/>
      <c r="H3020" s="124"/>
    </row>
    <row r="3021" spans="1:8" x14ac:dyDescent="0.3">
      <c r="A3021" s="123"/>
      <c r="B3021" s="122"/>
      <c r="H3021" s="124"/>
    </row>
    <row r="3022" spans="1:8" x14ac:dyDescent="0.3">
      <c r="A3022" s="123"/>
      <c r="B3022" s="122"/>
      <c r="H3022" s="124"/>
    </row>
    <row r="3023" spans="1:8" x14ac:dyDescent="0.3">
      <c r="A3023" s="123"/>
      <c r="B3023" s="122"/>
      <c r="H3023" s="124"/>
    </row>
    <row r="3024" spans="1:8" x14ac:dyDescent="0.3">
      <c r="A3024" s="123"/>
      <c r="B3024" s="122"/>
      <c r="H3024" s="124"/>
    </row>
    <row r="3025" spans="1:8" x14ac:dyDescent="0.3">
      <c r="A3025" s="123"/>
      <c r="B3025" s="122"/>
      <c r="H3025" s="124"/>
    </row>
    <row r="3026" spans="1:8" x14ac:dyDescent="0.3">
      <c r="A3026" s="123"/>
      <c r="B3026" s="122"/>
      <c r="H3026" s="124"/>
    </row>
    <row r="3027" spans="1:8" x14ac:dyDescent="0.3">
      <c r="A3027" s="123"/>
      <c r="B3027" s="122"/>
      <c r="H3027" s="124"/>
    </row>
    <row r="3028" spans="1:8" x14ac:dyDescent="0.3">
      <c r="A3028" s="123"/>
      <c r="B3028" s="122"/>
      <c r="H3028" s="124"/>
    </row>
    <row r="3029" spans="1:8" x14ac:dyDescent="0.3">
      <c r="A3029" s="123"/>
      <c r="B3029" s="122"/>
      <c r="H3029" s="124"/>
    </row>
    <row r="3030" spans="1:8" x14ac:dyDescent="0.3">
      <c r="A3030" s="123"/>
      <c r="B3030" s="122"/>
      <c r="H3030" s="124"/>
    </row>
    <row r="3031" spans="1:8" x14ac:dyDescent="0.3">
      <c r="A3031" s="123"/>
      <c r="B3031" s="122"/>
      <c r="H3031" s="124"/>
    </row>
    <row r="3032" spans="1:8" x14ac:dyDescent="0.3">
      <c r="A3032" s="123"/>
      <c r="B3032" s="122"/>
      <c r="H3032" s="124"/>
    </row>
    <row r="3033" spans="1:8" x14ac:dyDescent="0.3">
      <c r="A3033" s="123"/>
      <c r="B3033" s="122"/>
      <c r="H3033" s="124"/>
    </row>
    <row r="3034" spans="1:8" x14ac:dyDescent="0.3">
      <c r="A3034" s="123"/>
      <c r="B3034" s="122"/>
      <c r="H3034" s="124"/>
    </row>
    <row r="3035" spans="1:8" x14ac:dyDescent="0.3">
      <c r="A3035" s="123"/>
      <c r="B3035" s="122"/>
      <c r="H3035" s="124"/>
    </row>
    <row r="3036" spans="1:8" x14ac:dyDescent="0.3">
      <c r="A3036" s="123"/>
      <c r="B3036" s="122"/>
      <c r="H3036" s="124"/>
    </row>
    <row r="3037" spans="1:8" x14ac:dyDescent="0.3">
      <c r="A3037" s="123"/>
      <c r="B3037" s="122"/>
      <c r="H3037" s="124"/>
    </row>
    <row r="3038" spans="1:8" x14ac:dyDescent="0.3">
      <c r="A3038" s="123"/>
      <c r="B3038" s="122"/>
      <c r="H3038" s="124"/>
    </row>
    <row r="3039" spans="1:8" x14ac:dyDescent="0.3">
      <c r="A3039" s="123"/>
      <c r="B3039" s="122"/>
      <c r="H3039" s="124"/>
    </row>
    <row r="3040" spans="1:8" x14ac:dyDescent="0.3">
      <c r="A3040" s="123"/>
      <c r="B3040" s="122"/>
      <c r="H3040" s="124"/>
    </row>
    <row r="3041" spans="1:8" x14ac:dyDescent="0.3">
      <c r="A3041" s="123"/>
      <c r="B3041" s="122"/>
      <c r="H3041" s="124"/>
    </row>
    <row r="3042" spans="1:8" x14ac:dyDescent="0.3">
      <c r="A3042" s="123"/>
      <c r="B3042" s="122"/>
      <c r="H3042" s="124"/>
    </row>
    <row r="3043" spans="1:8" x14ac:dyDescent="0.3">
      <c r="A3043" s="123"/>
      <c r="B3043" s="122"/>
      <c r="H3043" s="124"/>
    </row>
    <row r="3044" spans="1:8" x14ac:dyDescent="0.3">
      <c r="A3044" s="123"/>
      <c r="B3044" s="122"/>
      <c r="H3044" s="124"/>
    </row>
    <row r="3045" spans="1:8" x14ac:dyDescent="0.3">
      <c r="A3045" s="123"/>
      <c r="B3045" s="122"/>
      <c r="H3045" s="124"/>
    </row>
    <row r="3046" spans="1:8" x14ac:dyDescent="0.3">
      <c r="A3046" s="123"/>
      <c r="B3046" s="122"/>
      <c r="H3046" s="124"/>
    </row>
    <row r="3047" spans="1:8" x14ac:dyDescent="0.3">
      <c r="A3047" s="123"/>
      <c r="B3047" s="122"/>
      <c r="H3047" s="124"/>
    </row>
    <row r="3048" spans="1:8" x14ac:dyDescent="0.3">
      <c r="A3048" s="123"/>
      <c r="B3048" s="122"/>
      <c r="H3048" s="124"/>
    </row>
    <row r="3049" spans="1:8" x14ac:dyDescent="0.3">
      <c r="A3049" s="123"/>
      <c r="B3049" s="122"/>
      <c r="H3049" s="124"/>
    </row>
    <row r="3050" spans="1:8" x14ac:dyDescent="0.3">
      <c r="A3050" s="123"/>
      <c r="B3050" s="122"/>
      <c r="H3050" s="124"/>
    </row>
    <row r="3051" spans="1:8" x14ac:dyDescent="0.3">
      <c r="A3051" s="123"/>
      <c r="B3051" s="122"/>
      <c r="H3051" s="124"/>
    </row>
    <row r="3052" spans="1:8" x14ac:dyDescent="0.3">
      <c r="A3052" s="123"/>
      <c r="B3052" s="122"/>
      <c r="H3052" s="124"/>
    </row>
    <row r="3053" spans="1:8" x14ac:dyDescent="0.3">
      <c r="A3053" s="123"/>
      <c r="B3053" s="122"/>
      <c r="H3053" s="124"/>
    </row>
    <row r="3054" spans="1:8" x14ac:dyDescent="0.3">
      <c r="A3054" s="123"/>
      <c r="B3054" s="122"/>
      <c r="H3054" s="124"/>
    </row>
    <row r="3055" spans="1:8" x14ac:dyDescent="0.3">
      <c r="A3055" s="123"/>
      <c r="B3055" s="122"/>
      <c r="H3055" s="124"/>
    </row>
    <row r="3056" spans="1:8" x14ac:dyDescent="0.3">
      <c r="A3056" s="123"/>
      <c r="B3056" s="122"/>
      <c r="H3056" s="124"/>
    </row>
    <row r="3057" spans="1:8" x14ac:dyDescent="0.3">
      <c r="A3057" s="123"/>
      <c r="B3057" s="122"/>
      <c r="H3057" s="124"/>
    </row>
    <row r="3058" spans="1:8" x14ac:dyDescent="0.3">
      <c r="A3058" s="123"/>
      <c r="B3058" s="122"/>
      <c r="H3058" s="124"/>
    </row>
    <row r="3059" spans="1:8" x14ac:dyDescent="0.3">
      <c r="A3059" s="123"/>
      <c r="B3059" s="122"/>
      <c r="H3059" s="124"/>
    </row>
    <row r="3060" spans="1:8" x14ac:dyDescent="0.3">
      <c r="A3060" s="123"/>
      <c r="B3060" s="122"/>
      <c r="H3060" s="124"/>
    </row>
    <row r="3061" spans="1:8" x14ac:dyDescent="0.3">
      <c r="A3061" s="123"/>
      <c r="B3061" s="122"/>
      <c r="H3061" s="124"/>
    </row>
    <row r="3062" spans="1:8" x14ac:dyDescent="0.3">
      <c r="A3062" s="123"/>
      <c r="B3062" s="122"/>
      <c r="H3062" s="124"/>
    </row>
    <row r="3063" spans="1:8" x14ac:dyDescent="0.3">
      <c r="A3063" s="123"/>
      <c r="B3063" s="122"/>
      <c r="H3063" s="124"/>
    </row>
    <row r="3064" spans="1:8" x14ac:dyDescent="0.3">
      <c r="A3064" s="123"/>
      <c r="B3064" s="122"/>
      <c r="H3064" s="124"/>
    </row>
    <row r="3065" spans="1:8" x14ac:dyDescent="0.3">
      <c r="A3065" s="123"/>
      <c r="B3065" s="122"/>
      <c r="H3065" s="124"/>
    </row>
    <row r="3066" spans="1:8" x14ac:dyDescent="0.3">
      <c r="A3066" s="123"/>
      <c r="B3066" s="122"/>
      <c r="H3066" s="124"/>
    </row>
    <row r="3067" spans="1:8" x14ac:dyDescent="0.3">
      <c r="A3067" s="123"/>
      <c r="B3067" s="122"/>
      <c r="H3067" s="124"/>
    </row>
    <row r="3068" spans="1:8" x14ac:dyDescent="0.3">
      <c r="A3068" s="123"/>
      <c r="B3068" s="122"/>
      <c r="H3068" s="124"/>
    </row>
    <row r="3069" spans="1:8" x14ac:dyDescent="0.3">
      <c r="A3069" s="123"/>
      <c r="B3069" s="122"/>
      <c r="H3069" s="124"/>
    </row>
    <row r="3070" spans="1:8" x14ac:dyDescent="0.3">
      <c r="A3070" s="123"/>
      <c r="B3070" s="122"/>
      <c r="H3070" s="124"/>
    </row>
    <row r="3071" spans="1:8" x14ac:dyDescent="0.3">
      <c r="A3071" s="123"/>
      <c r="B3071" s="122"/>
      <c r="H3071" s="124"/>
    </row>
    <row r="3072" spans="1:8" x14ac:dyDescent="0.3">
      <c r="A3072" s="123"/>
      <c r="B3072" s="122"/>
      <c r="H3072" s="124"/>
    </row>
    <row r="3073" spans="1:8" x14ac:dyDescent="0.3">
      <c r="A3073" s="123"/>
      <c r="B3073" s="122"/>
      <c r="H3073" s="124"/>
    </row>
    <row r="3074" spans="1:8" x14ac:dyDescent="0.3">
      <c r="A3074" s="123"/>
      <c r="B3074" s="122"/>
      <c r="H3074" s="124"/>
    </row>
    <row r="3075" spans="1:8" x14ac:dyDescent="0.3">
      <c r="A3075" s="123"/>
      <c r="B3075" s="122"/>
      <c r="H3075" s="124"/>
    </row>
    <row r="3076" spans="1:8" x14ac:dyDescent="0.3">
      <c r="A3076" s="123"/>
      <c r="B3076" s="122"/>
      <c r="H3076" s="124"/>
    </row>
    <row r="3077" spans="1:8" x14ac:dyDescent="0.3">
      <c r="A3077" s="123"/>
      <c r="B3077" s="122"/>
      <c r="H3077" s="124"/>
    </row>
    <row r="3078" spans="1:8" x14ac:dyDescent="0.3">
      <c r="A3078" s="123"/>
      <c r="B3078" s="122"/>
      <c r="H3078" s="124"/>
    </row>
    <row r="3079" spans="1:8" x14ac:dyDescent="0.3">
      <c r="A3079" s="123"/>
      <c r="B3079" s="122"/>
      <c r="H3079" s="124"/>
    </row>
    <row r="3080" spans="1:8" x14ac:dyDescent="0.3">
      <c r="A3080" s="123"/>
      <c r="B3080" s="122"/>
      <c r="H3080" s="124"/>
    </row>
    <row r="3081" spans="1:8" x14ac:dyDescent="0.3">
      <c r="A3081" s="123"/>
      <c r="B3081" s="122"/>
      <c r="H3081" s="124"/>
    </row>
    <row r="3082" spans="1:8" x14ac:dyDescent="0.3">
      <c r="A3082" s="123"/>
      <c r="B3082" s="122"/>
      <c r="H3082" s="124"/>
    </row>
    <row r="3083" spans="1:8" x14ac:dyDescent="0.3">
      <c r="A3083" s="123"/>
      <c r="B3083" s="122"/>
      <c r="H3083" s="124"/>
    </row>
    <row r="3084" spans="1:8" x14ac:dyDescent="0.3">
      <c r="A3084" s="123"/>
      <c r="B3084" s="122"/>
      <c r="H3084" s="124"/>
    </row>
    <row r="3085" spans="1:8" x14ac:dyDescent="0.3">
      <c r="A3085" s="123"/>
      <c r="B3085" s="122"/>
      <c r="H3085" s="124"/>
    </row>
    <row r="3086" spans="1:8" x14ac:dyDescent="0.3">
      <c r="A3086" s="123"/>
      <c r="B3086" s="122"/>
      <c r="H3086" s="124"/>
    </row>
    <row r="3087" spans="1:8" x14ac:dyDescent="0.3">
      <c r="A3087" s="123"/>
      <c r="B3087" s="122"/>
      <c r="H3087" s="124"/>
    </row>
    <row r="3088" spans="1:8" x14ac:dyDescent="0.3">
      <c r="A3088" s="123"/>
      <c r="B3088" s="122"/>
      <c r="H3088" s="124"/>
    </row>
    <row r="3089" spans="1:8" x14ac:dyDescent="0.3">
      <c r="A3089" s="123"/>
      <c r="B3089" s="122"/>
      <c r="H3089" s="124"/>
    </row>
    <row r="3090" spans="1:8" x14ac:dyDescent="0.3">
      <c r="A3090" s="123"/>
      <c r="B3090" s="122"/>
      <c r="H3090" s="124"/>
    </row>
    <row r="3091" spans="1:8" x14ac:dyDescent="0.3">
      <c r="A3091" s="123"/>
      <c r="B3091" s="122"/>
      <c r="H3091" s="124"/>
    </row>
    <row r="3092" spans="1:8" x14ac:dyDescent="0.3">
      <c r="A3092" s="123"/>
      <c r="B3092" s="122"/>
      <c r="H3092" s="124"/>
    </row>
    <row r="3093" spans="1:8" x14ac:dyDescent="0.3">
      <c r="A3093" s="123"/>
      <c r="B3093" s="122"/>
      <c r="H3093" s="124"/>
    </row>
    <row r="3094" spans="1:8" x14ac:dyDescent="0.3">
      <c r="A3094" s="123"/>
      <c r="B3094" s="122"/>
      <c r="H3094" s="124"/>
    </row>
    <row r="3095" spans="1:8" x14ac:dyDescent="0.3">
      <c r="A3095" s="123"/>
      <c r="B3095" s="122"/>
      <c r="H3095" s="124"/>
    </row>
    <row r="3096" spans="1:8" x14ac:dyDescent="0.3">
      <c r="A3096" s="123"/>
      <c r="B3096" s="122"/>
      <c r="H3096" s="124"/>
    </row>
    <row r="3097" spans="1:8" x14ac:dyDescent="0.3">
      <c r="A3097" s="123"/>
      <c r="B3097" s="122"/>
      <c r="H3097" s="124"/>
    </row>
    <row r="3098" spans="1:8" x14ac:dyDescent="0.3">
      <c r="A3098" s="123"/>
      <c r="B3098" s="122"/>
      <c r="H3098" s="124"/>
    </row>
    <row r="3099" spans="1:8" x14ac:dyDescent="0.3">
      <c r="A3099" s="123"/>
      <c r="B3099" s="122"/>
      <c r="H3099" s="124"/>
    </row>
    <row r="3100" spans="1:8" x14ac:dyDescent="0.3">
      <c r="A3100" s="123"/>
      <c r="B3100" s="122"/>
      <c r="H3100" s="124"/>
    </row>
    <row r="3101" spans="1:8" x14ac:dyDescent="0.3">
      <c r="A3101" s="123"/>
      <c r="B3101" s="122"/>
      <c r="H3101" s="124"/>
    </row>
    <row r="3102" spans="1:8" x14ac:dyDescent="0.3">
      <c r="A3102" s="123"/>
      <c r="B3102" s="122"/>
      <c r="H3102" s="124"/>
    </row>
    <row r="3103" spans="1:8" x14ac:dyDescent="0.3">
      <c r="A3103" s="123"/>
      <c r="B3103" s="122"/>
      <c r="H3103" s="124"/>
    </row>
    <row r="3104" spans="1:8" x14ac:dyDescent="0.3">
      <c r="A3104" s="123"/>
      <c r="B3104" s="122"/>
      <c r="H3104" s="124"/>
    </row>
    <row r="3105" spans="1:8" x14ac:dyDescent="0.3">
      <c r="A3105" s="123"/>
      <c r="B3105" s="122"/>
      <c r="H3105" s="124"/>
    </row>
    <row r="3106" spans="1:8" x14ac:dyDescent="0.3">
      <c r="A3106" s="123"/>
      <c r="B3106" s="122"/>
      <c r="H3106" s="124"/>
    </row>
    <row r="3107" spans="1:8" x14ac:dyDescent="0.3">
      <c r="A3107" s="123"/>
      <c r="B3107" s="122"/>
      <c r="H3107" s="124"/>
    </row>
    <row r="3108" spans="1:8" x14ac:dyDescent="0.3">
      <c r="A3108" s="123"/>
      <c r="B3108" s="122"/>
      <c r="H3108" s="124"/>
    </row>
    <row r="3109" spans="1:8" x14ac:dyDescent="0.3">
      <c r="A3109" s="123"/>
      <c r="B3109" s="122"/>
      <c r="H3109" s="124"/>
    </row>
    <row r="3110" spans="1:8" x14ac:dyDescent="0.3">
      <c r="A3110" s="123"/>
      <c r="B3110" s="122"/>
      <c r="H3110" s="124"/>
    </row>
    <row r="3111" spans="1:8" x14ac:dyDescent="0.3">
      <c r="A3111" s="123"/>
      <c r="B3111" s="122"/>
      <c r="H3111" s="124"/>
    </row>
    <row r="3112" spans="1:8" x14ac:dyDescent="0.3">
      <c r="A3112" s="123"/>
      <c r="B3112" s="122"/>
      <c r="H3112" s="124"/>
    </row>
    <row r="3113" spans="1:8" x14ac:dyDescent="0.3">
      <c r="A3113" s="123"/>
      <c r="B3113" s="122"/>
      <c r="H3113" s="124"/>
    </row>
    <row r="3114" spans="1:8" x14ac:dyDescent="0.3">
      <c r="A3114" s="123"/>
      <c r="B3114" s="122"/>
      <c r="H3114" s="124"/>
    </row>
    <row r="3115" spans="1:8" x14ac:dyDescent="0.3">
      <c r="A3115" s="123"/>
      <c r="B3115" s="122"/>
      <c r="H3115" s="124"/>
    </row>
    <row r="3116" spans="1:8" x14ac:dyDescent="0.3">
      <c r="A3116" s="123"/>
      <c r="B3116" s="122"/>
      <c r="H3116" s="124"/>
    </row>
    <row r="3117" spans="1:8" x14ac:dyDescent="0.3">
      <c r="A3117" s="123"/>
      <c r="B3117" s="122"/>
      <c r="H3117" s="124"/>
    </row>
    <row r="3118" spans="1:8" x14ac:dyDescent="0.3">
      <c r="A3118" s="123"/>
      <c r="B3118" s="122"/>
      <c r="H3118" s="124"/>
    </row>
    <row r="3119" spans="1:8" x14ac:dyDescent="0.3">
      <c r="A3119" s="123"/>
      <c r="B3119" s="122"/>
      <c r="H3119" s="124"/>
    </row>
    <row r="3120" spans="1:8" x14ac:dyDescent="0.3">
      <c r="A3120" s="123"/>
      <c r="B3120" s="122"/>
      <c r="H3120" s="124"/>
    </row>
    <row r="3121" spans="1:8" x14ac:dyDescent="0.3">
      <c r="A3121" s="123"/>
      <c r="B3121" s="122"/>
      <c r="H3121" s="124"/>
    </row>
    <row r="3122" spans="1:8" x14ac:dyDescent="0.3">
      <c r="A3122" s="123"/>
      <c r="B3122" s="122"/>
      <c r="H3122" s="124"/>
    </row>
    <row r="3123" spans="1:8" x14ac:dyDescent="0.3">
      <c r="A3123" s="123"/>
      <c r="B3123" s="122"/>
      <c r="H3123" s="124"/>
    </row>
    <row r="3124" spans="1:8" x14ac:dyDescent="0.3">
      <c r="A3124" s="123"/>
      <c r="B3124" s="122"/>
      <c r="H3124" s="124"/>
    </row>
    <row r="3125" spans="1:8" x14ac:dyDescent="0.3">
      <c r="A3125" s="123"/>
      <c r="B3125" s="122"/>
      <c r="H3125" s="124"/>
    </row>
    <row r="3126" spans="1:8" x14ac:dyDescent="0.3">
      <c r="A3126" s="123"/>
      <c r="B3126" s="122"/>
      <c r="H3126" s="124"/>
    </row>
    <row r="3127" spans="1:8" x14ac:dyDescent="0.3">
      <c r="A3127" s="123"/>
      <c r="B3127" s="122"/>
      <c r="H3127" s="124"/>
    </row>
    <row r="3128" spans="1:8" x14ac:dyDescent="0.3">
      <c r="A3128" s="123"/>
      <c r="B3128" s="122"/>
      <c r="H3128" s="124"/>
    </row>
    <row r="3129" spans="1:8" x14ac:dyDescent="0.3">
      <c r="A3129" s="123"/>
      <c r="B3129" s="122"/>
      <c r="H3129" s="124"/>
    </row>
    <row r="3130" spans="1:8" x14ac:dyDescent="0.3">
      <c r="A3130" s="123"/>
      <c r="B3130" s="122"/>
      <c r="H3130" s="124"/>
    </row>
    <row r="3131" spans="1:8" x14ac:dyDescent="0.3">
      <c r="A3131" s="123"/>
      <c r="B3131" s="122"/>
      <c r="H3131" s="124"/>
    </row>
    <row r="3132" spans="1:8" x14ac:dyDescent="0.3">
      <c r="A3132" s="123"/>
      <c r="B3132" s="122"/>
      <c r="H3132" s="124"/>
    </row>
    <row r="3133" spans="1:8" x14ac:dyDescent="0.3">
      <c r="A3133" s="123"/>
      <c r="B3133" s="122"/>
      <c r="H3133" s="124"/>
    </row>
    <row r="3134" spans="1:8" x14ac:dyDescent="0.3">
      <c r="A3134" s="123"/>
      <c r="B3134" s="122"/>
      <c r="H3134" s="124"/>
    </row>
    <row r="3135" spans="1:8" x14ac:dyDescent="0.3">
      <c r="A3135" s="123"/>
      <c r="B3135" s="122"/>
      <c r="H3135" s="124"/>
    </row>
    <row r="3136" spans="1:8" x14ac:dyDescent="0.3">
      <c r="A3136" s="123"/>
      <c r="B3136" s="122"/>
      <c r="H3136" s="124"/>
    </row>
    <row r="3137" spans="1:8" x14ac:dyDescent="0.3">
      <c r="A3137" s="123"/>
      <c r="B3137" s="122"/>
      <c r="H3137" s="124"/>
    </row>
    <row r="3138" spans="1:8" x14ac:dyDescent="0.3">
      <c r="A3138" s="123"/>
      <c r="B3138" s="122"/>
      <c r="H3138" s="124"/>
    </row>
    <row r="3139" spans="1:8" x14ac:dyDescent="0.3">
      <c r="A3139" s="123"/>
      <c r="B3139" s="122"/>
      <c r="H3139" s="124"/>
    </row>
    <row r="3140" spans="1:8" x14ac:dyDescent="0.3">
      <c r="A3140" s="123"/>
      <c r="B3140" s="122"/>
      <c r="H3140" s="124"/>
    </row>
    <row r="3141" spans="1:8" x14ac:dyDescent="0.3">
      <c r="A3141" s="123"/>
      <c r="B3141" s="122"/>
      <c r="H3141" s="124"/>
    </row>
    <row r="3142" spans="1:8" x14ac:dyDescent="0.3">
      <c r="A3142" s="123"/>
      <c r="B3142" s="122"/>
      <c r="H3142" s="124"/>
    </row>
    <row r="3143" spans="1:8" x14ac:dyDescent="0.3">
      <c r="A3143" s="123"/>
      <c r="B3143" s="122"/>
      <c r="H3143" s="124"/>
    </row>
    <row r="3144" spans="1:8" x14ac:dyDescent="0.3">
      <c r="A3144" s="123"/>
      <c r="B3144" s="122"/>
      <c r="H3144" s="124"/>
    </row>
    <row r="3145" spans="1:8" x14ac:dyDescent="0.3">
      <c r="A3145" s="123"/>
      <c r="B3145" s="122"/>
      <c r="H3145" s="124"/>
    </row>
    <row r="3146" spans="1:8" x14ac:dyDescent="0.3">
      <c r="A3146" s="123"/>
      <c r="B3146" s="122"/>
      <c r="H3146" s="124"/>
    </row>
    <row r="3147" spans="1:8" x14ac:dyDescent="0.3">
      <c r="A3147" s="123"/>
      <c r="B3147" s="122"/>
      <c r="H3147" s="124"/>
    </row>
    <row r="3148" spans="1:8" x14ac:dyDescent="0.3">
      <c r="A3148" s="123"/>
      <c r="B3148" s="122"/>
      <c r="H3148" s="124"/>
    </row>
    <row r="3149" spans="1:8" x14ac:dyDescent="0.3">
      <c r="A3149" s="123"/>
      <c r="B3149" s="122"/>
      <c r="H3149" s="124"/>
    </row>
    <row r="3150" spans="1:8" x14ac:dyDescent="0.3">
      <c r="A3150" s="123"/>
      <c r="B3150" s="122"/>
      <c r="H3150" s="124"/>
    </row>
    <row r="3151" spans="1:8" x14ac:dyDescent="0.3">
      <c r="A3151" s="123"/>
      <c r="B3151" s="122"/>
      <c r="H3151" s="124"/>
    </row>
    <row r="3152" spans="1:8" x14ac:dyDescent="0.3">
      <c r="A3152" s="123"/>
      <c r="B3152" s="122"/>
      <c r="H3152" s="124"/>
    </row>
    <row r="3153" spans="1:8" x14ac:dyDescent="0.3">
      <c r="A3153" s="123"/>
      <c r="B3153" s="122"/>
      <c r="H3153" s="124"/>
    </row>
    <row r="3154" spans="1:8" x14ac:dyDescent="0.3">
      <c r="A3154" s="123"/>
      <c r="B3154" s="122"/>
      <c r="H3154" s="124"/>
    </row>
    <row r="3155" spans="1:8" x14ac:dyDescent="0.3">
      <c r="A3155" s="123"/>
      <c r="B3155" s="122"/>
      <c r="H3155" s="124"/>
    </row>
    <row r="3156" spans="1:8" x14ac:dyDescent="0.3">
      <c r="A3156" s="123"/>
      <c r="B3156" s="122"/>
      <c r="H3156" s="124"/>
    </row>
    <row r="3157" spans="1:8" x14ac:dyDescent="0.3">
      <c r="A3157" s="123"/>
      <c r="B3157" s="122"/>
      <c r="H3157" s="124"/>
    </row>
    <row r="3158" spans="1:8" x14ac:dyDescent="0.3">
      <c r="A3158" s="123"/>
      <c r="B3158" s="122"/>
      <c r="H3158" s="124"/>
    </row>
    <row r="3159" spans="1:8" x14ac:dyDescent="0.3">
      <c r="A3159" s="123"/>
      <c r="B3159" s="122"/>
      <c r="H3159" s="124"/>
    </row>
    <row r="3160" spans="1:8" x14ac:dyDescent="0.3">
      <c r="A3160" s="123"/>
      <c r="B3160" s="122"/>
      <c r="H3160" s="124"/>
    </row>
    <row r="3161" spans="1:8" x14ac:dyDescent="0.3">
      <c r="A3161" s="123"/>
      <c r="B3161" s="122"/>
      <c r="H3161" s="124"/>
    </row>
    <row r="3162" spans="1:8" x14ac:dyDescent="0.3">
      <c r="A3162" s="123"/>
      <c r="B3162" s="122"/>
      <c r="H3162" s="124"/>
    </row>
    <row r="3163" spans="1:8" x14ac:dyDescent="0.3">
      <c r="A3163" s="123"/>
      <c r="B3163" s="122"/>
      <c r="H3163" s="124"/>
    </row>
    <row r="3164" spans="1:8" x14ac:dyDescent="0.3">
      <c r="A3164" s="123"/>
      <c r="B3164" s="122"/>
      <c r="H3164" s="124"/>
    </row>
    <row r="3165" spans="1:8" x14ac:dyDescent="0.3">
      <c r="A3165" s="123"/>
      <c r="B3165" s="122"/>
      <c r="H3165" s="124"/>
    </row>
    <row r="3166" spans="1:8" x14ac:dyDescent="0.3">
      <c r="A3166" s="123"/>
      <c r="B3166" s="122"/>
      <c r="H3166" s="124"/>
    </row>
    <row r="3167" spans="1:8" x14ac:dyDescent="0.3">
      <c r="A3167" s="123"/>
      <c r="B3167" s="122"/>
      <c r="H3167" s="124"/>
    </row>
    <row r="3168" spans="1:8" x14ac:dyDescent="0.3">
      <c r="A3168" s="123"/>
      <c r="B3168" s="122"/>
      <c r="H3168" s="124"/>
    </row>
    <row r="3169" spans="1:8" x14ac:dyDescent="0.3">
      <c r="A3169" s="123"/>
      <c r="B3169" s="122"/>
      <c r="H3169" s="124"/>
    </row>
    <row r="3170" spans="1:8" x14ac:dyDescent="0.3">
      <c r="A3170" s="123"/>
      <c r="B3170" s="122"/>
      <c r="H3170" s="124"/>
    </row>
    <row r="3171" spans="1:8" x14ac:dyDescent="0.3">
      <c r="A3171" s="123"/>
      <c r="B3171" s="122"/>
      <c r="H3171" s="124"/>
    </row>
    <row r="3172" spans="1:8" x14ac:dyDescent="0.3">
      <c r="A3172" s="123"/>
      <c r="B3172" s="122"/>
      <c r="H3172" s="124"/>
    </row>
    <row r="3173" spans="1:8" x14ac:dyDescent="0.3">
      <c r="A3173" s="123"/>
      <c r="B3173" s="122"/>
      <c r="H3173" s="124"/>
    </row>
    <row r="3174" spans="1:8" x14ac:dyDescent="0.3">
      <c r="A3174" s="123"/>
      <c r="B3174" s="122"/>
      <c r="H3174" s="124"/>
    </row>
    <row r="3175" spans="1:8" x14ac:dyDescent="0.3">
      <c r="A3175" s="123"/>
      <c r="B3175" s="122"/>
      <c r="H3175" s="124"/>
    </row>
    <row r="3176" spans="1:8" x14ac:dyDescent="0.3">
      <c r="A3176" s="123"/>
      <c r="B3176" s="122"/>
      <c r="H3176" s="124"/>
    </row>
    <row r="3177" spans="1:8" x14ac:dyDescent="0.3">
      <c r="A3177" s="123"/>
      <c r="B3177" s="122"/>
      <c r="H3177" s="124"/>
    </row>
    <row r="3178" spans="1:8" x14ac:dyDescent="0.3">
      <c r="A3178" s="123"/>
      <c r="B3178" s="122"/>
      <c r="H3178" s="124"/>
    </row>
    <row r="3179" spans="1:8" x14ac:dyDescent="0.3">
      <c r="A3179" s="123"/>
      <c r="B3179" s="122"/>
      <c r="H3179" s="124"/>
    </row>
    <row r="3180" spans="1:8" x14ac:dyDescent="0.3">
      <c r="A3180" s="123"/>
      <c r="B3180" s="122"/>
      <c r="H3180" s="124"/>
    </row>
    <row r="3181" spans="1:8" x14ac:dyDescent="0.3">
      <c r="A3181" s="123"/>
      <c r="B3181" s="122"/>
      <c r="H3181" s="124"/>
    </row>
    <row r="3182" spans="1:8" x14ac:dyDescent="0.3">
      <c r="A3182" s="123"/>
      <c r="B3182" s="122"/>
      <c r="H3182" s="124"/>
    </row>
    <row r="3183" spans="1:8" x14ac:dyDescent="0.3">
      <c r="A3183" s="123"/>
      <c r="B3183" s="122"/>
      <c r="H3183" s="124"/>
    </row>
    <row r="3184" spans="1:8" x14ac:dyDescent="0.3">
      <c r="A3184" s="123"/>
      <c r="B3184" s="122"/>
      <c r="H3184" s="124"/>
    </row>
    <row r="3185" spans="1:8" x14ac:dyDescent="0.3">
      <c r="A3185" s="123"/>
      <c r="B3185" s="122"/>
      <c r="H3185" s="124"/>
    </row>
    <row r="3186" spans="1:8" x14ac:dyDescent="0.3">
      <c r="A3186" s="123"/>
      <c r="B3186" s="122"/>
      <c r="H3186" s="124"/>
    </row>
    <row r="3187" spans="1:8" x14ac:dyDescent="0.3">
      <c r="A3187" s="123"/>
      <c r="B3187" s="122"/>
      <c r="H3187" s="124"/>
    </row>
    <row r="3188" spans="1:8" x14ac:dyDescent="0.3">
      <c r="A3188" s="123"/>
      <c r="B3188" s="122"/>
      <c r="H3188" s="124"/>
    </row>
    <row r="3189" spans="1:8" x14ac:dyDescent="0.3">
      <c r="A3189" s="123"/>
      <c r="B3189" s="122"/>
      <c r="H3189" s="124"/>
    </row>
    <row r="3190" spans="1:8" x14ac:dyDescent="0.3">
      <c r="A3190" s="123"/>
      <c r="B3190" s="122"/>
      <c r="H3190" s="124"/>
    </row>
    <row r="3191" spans="1:8" x14ac:dyDescent="0.3">
      <c r="A3191" s="123"/>
      <c r="B3191" s="122"/>
      <c r="H3191" s="124"/>
    </row>
    <row r="3192" spans="1:8" x14ac:dyDescent="0.3">
      <c r="A3192" s="123"/>
      <c r="B3192" s="122"/>
      <c r="H3192" s="124"/>
    </row>
    <row r="3193" spans="1:8" x14ac:dyDescent="0.3">
      <c r="A3193" s="123"/>
      <c r="B3193" s="122"/>
      <c r="H3193" s="124"/>
    </row>
    <row r="3194" spans="1:8" x14ac:dyDescent="0.3">
      <c r="A3194" s="123"/>
      <c r="B3194" s="122"/>
      <c r="H3194" s="124"/>
    </row>
    <row r="3195" spans="1:8" x14ac:dyDescent="0.3">
      <c r="A3195" s="123"/>
      <c r="B3195" s="122"/>
      <c r="H3195" s="124"/>
    </row>
    <row r="3196" spans="1:8" x14ac:dyDescent="0.3">
      <c r="A3196" s="123"/>
      <c r="B3196" s="122"/>
      <c r="H3196" s="124"/>
    </row>
    <row r="3197" spans="1:8" x14ac:dyDescent="0.3">
      <c r="A3197" s="123"/>
      <c r="B3197" s="122"/>
      <c r="H3197" s="124"/>
    </row>
    <row r="3198" spans="1:8" x14ac:dyDescent="0.3">
      <c r="A3198" s="123"/>
      <c r="B3198" s="122"/>
      <c r="H3198" s="124"/>
    </row>
    <row r="3199" spans="1:8" x14ac:dyDescent="0.3">
      <c r="A3199" s="123"/>
      <c r="B3199" s="122"/>
      <c r="H3199" s="124"/>
    </row>
    <row r="3200" spans="1:8" x14ac:dyDescent="0.3">
      <c r="A3200" s="123"/>
      <c r="B3200" s="122"/>
      <c r="H3200" s="124"/>
    </row>
    <row r="3201" spans="1:8" x14ac:dyDescent="0.3">
      <c r="A3201" s="123"/>
      <c r="B3201" s="122"/>
      <c r="H3201" s="124"/>
    </row>
    <row r="3202" spans="1:8" x14ac:dyDescent="0.3">
      <c r="A3202" s="123"/>
      <c r="B3202" s="122"/>
      <c r="H3202" s="124"/>
    </row>
    <row r="3203" spans="1:8" x14ac:dyDescent="0.3">
      <c r="A3203" s="123"/>
      <c r="B3203" s="122"/>
      <c r="H3203" s="124"/>
    </row>
    <row r="3204" spans="1:8" x14ac:dyDescent="0.3">
      <c r="A3204" s="123"/>
      <c r="B3204" s="122"/>
      <c r="H3204" s="124"/>
    </row>
    <row r="3205" spans="1:8" x14ac:dyDescent="0.3">
      <c r="A3205" s="123"/>
      <c r="B3205" s="122"/>
      <c r="H3205" s="124"/>
    </row>
    <row r="3206" spans="1:8" x14ac:dyDescent="0.3">
      <c r="A3206" s="123"/>
      <c r="B3206" s="122"/>
      <c r="H3206" s="124"/>
    </row>
    <row r="3207" spans="1:8" x14ac:dyDescent="0.3">
      <c r="A3207" s="123"/>
      <c r="B3207" s="122"/>
      <c r="H3207" s="124"/>
    </row>
    <row r="3208" spans="1:8" x14ac:dyDescent="0.3">
      <c r="A3208" s="123"/>
      <c r="B3208" s="122"/>
      <c r="H3208" s="124"/>
    </row>
    <row r="3209" spans="1:8" x14ac:dyDescent="0.3">
      <c r="A3209" s="123"/>
      <c r="B3209" s="122"/>
      <c r="H3209" s="124"/>
    </row>
    <row r="3210" spans="1:8" x14ac:dyDescent="0.3">
      <c r="A3210" s="123"/>
      <c r="B3210" s="122"/>
      <c r="H3210" s="124"/>
    </row>
    <row r="3211" spans="1:8" x14ac:dyDescent="0.3">
      <c r="A3211" s="123"/>
      <c r="B3211" s="122"/>
      <c r="H3211" s="124"/>
    </row>
    <row r="3212" spans="1:8" x14ac:dyDescent="0.3">
      <c r="A3212" s="123"/>
      <c r="B3212" s="122"/>
      <c r="H3212" s="124"/>
    </row>
    <row r="3213" spans="1:8" x14ac:dyDescent="0.3">
      <c r="A3213" s="123"/>
      <c r="B3213" s="122"/>
      <c r="H3213" s="124"/>
    </row>
    <row r="3214" spans="1:8" x14ac:dyDescent="0.3">
      <c r="A3214" s="123"/>
      <c r="B3214" s="122"/>
      <c r="H3214" s="124"/>
    </row>
    <row r="3215" spans="1:8" x14ac:dyDescent="0.3">
      <c r="A3215" s="123"/>
      <c r="B3215" s="122"/>
      <c r="H3215" s="124"/>
    </row>
    <row r="3216" spans="1:8" x14ac:dyDescent="0.3">
      <c r="A3216" s="123"/>
      <c r="B3216" s="122"/>
      <c r="H3216" s="124"/>
    </row>
    <row r="3217" spans="1:8" x14ac:dyDescent="0.3">
      <c r="A3217" s="123"/>
      <c r="B3217" s="122"/>
      <c r="H3217" s="124"/>
    </row>
    <row r="3218" spans="1:8" x14ac:dyDescent="0.3">
      <c r="A3218" s="123"/>
      <c r="B3218" s="122"/>
      <c r="H3218" s="124"/>
    </row>
    <row r="3219" spans="1:8" x14ac:dyDescent="0.3">
      <c r="A3219" s="123"/>
      <c r="B3219" s="122"/>
      <c r="H3219" s="124"/>
    </row>
    <row r="3220" spans="1:8" x14ac:dyDescent="0.3">
      <c r="A3220" s="123"/>
      <c r="B3220" s="122"/>
      <c r="H3220" s="124"/>
    </row>
    <row r="3221" spans="1:8" x14ac:dyDescent="0.3">
      <c r="A3221" s="123"/>
      <c r="B3221" s="122"/>
      <c r="H3221" s="124"/>
    </row>
    <row r="3222" spans="1:8" x14ac:dyDescent="0.3">
      <c r="A3222" s="123"/>
      <c r="B3222" s="122"/>
      <c r="H3222" s="124"/>
    </row>
    <row r="3223" spans="1:8" x14ac:dyDescent="0.3">
      <c r="A3223" s="123"/>
      <c r="B3223" s="122"/>
      <c r="H3223" s="124"/>
    </row>
    <row r="3224" spans="1:8" x14ac:dyDescent="0.3">
      <c r="A3224" s="123"/>
      <c r="B3224" s="122"/>
      <c r="H3224" s="124"/>
    </row>
    <row r="3225" spans="1:8" x14ac:dyDescent="0.3">
      <c r="A3225" s="123"/>
      <c r="B3225" s="122"/>
      <c r="H3225" s="124"/>
    </row>
    <row r="3226" spans="1:8" x14ac:dyDescent="0.3">
      <c r="A3226" s="123"/>
      <c r="B3226" s="122"/>
      <c r="H3226" s="124"/>
    </row>
    <row r="3227" spans="1:8" x14ac:dyDescent="0.3">
      <c r="A3227" s="123"/>
      <c r="B3227" s="122"/>
      <c r="H3227" s="124"/>
    </row>
    <row r="3228" spans="1:8" x14ac:dyDescent="0.3">
      <c r="A3228" s="123"/>
      <c r="B3228" s="122"/>
      <c r="H3228" s="124"/>
    </row>
    <row r="3229" spans="1:8" x14ac:dyDescent="0.3">
      <c r="A3229" s="123"/>
      <c r="B3229" s="122"/>
      <c r="H3229" s="124"/>
    </row>
    <row r="3230" spans="1:8" x14ac:dyDescent="0.3">
      <c r="A3230" s="123"/>
      <c r="B3230" s="122"/>
      <c r="H3230" s="124"/>
    </row>
    <row r="3231" spans="1:8" x14ac:dyDescent="0.3">
      <c r="A3231" s="123"/>
      <c r="B3231" s="122"/>
      <c r="H3231" s="124"/>
    </row>
    <row r="3232" spans="1:8" x14ac:dyDescent="0.3">
      <c r="A3232" s="123"/>
      <c r="B3232" s="122"/>
      <c r="H3232" s="124"/>
    </row>
    <row r="3233" spans="1:8" x14ac:dyDescent="0.3">
      <c r="A3233" s="123"/>
      <c r="B3233" s="122"/>
      <c r="H3233" s="124"/>
    </row>
    <row r="3234" spans="1:8" x14ac:dyDescent="0.3">
      <c r="A3234" s="123"/>
      <c r="B3234" s="122"/>
      <c r="H3234" s="124"/>
    </row>
    <row r="3235" spans="1:8" x14ac:dyDescent="0.3">
      <c r="A3235" s="123"/>
      <c r="B3235" s="122"/>
      <c r="H3235" s="124"/>
    </row>
    <row r="3236" spans="1:8" x14ac:dyDescent="0.3">
      <c r="A3236" s="123"/>
      <c r="B3236" s="122"/>
      <c r="H3236" s="124"/>
    </row>
    <row r="3237" spans="1:8" x14ac:dyDescent="0.3">
      <c r="A3237" s="123"/>
      <c r="B3237" s="122"/>
      <c r="H3237" s="124"/>
    </row>
    <row r="3238" spans="1:8" x14ac:dyDescent="0.3">
      <c r="A3238" s="123"/>
      <c r="B3238" s="122"/>
      <c r="H3238" s="124"/>
    </row>
    <row r="3239" spans="1:8" x14ac:dyDescent="0.3">
      <c r="A3239" s="123"/>
      <c r="B3239" s="122"/>
      <c r="H3239" s="124"/>
    </row>
    <row r="3240" spans="1:8" x14ac:dyDescent="0.3">
      <c r="A3240" s="123"/>
      <c r="B3240" s="122"/>
      <c r="H3240" s="124"/>
    </row>
    <row r="3241" spans="1:8" x14ac:dyDescent="0.3">
      <c r="A3241" s="123"/>
      <c r="B3241" s="122"/>
      <c r="H3241" s="124"/>
    </row>
    <row r="3242" spans="1:8" x14ac:dyDescent="0.3">
      <c r="A3242" s="123"/>
      <c r="B3242" s="122"/>
      <c r="H3242" s="124"/>
    </row>
    <row r="3243" spans="1:8" x14ac:dyDescent="0.3">
      <c r="A3243" s="123"/>
      <c r="B3243" s="122"/>
      <c r="H3243" s="124"/>
    </row>
    <row r="3244" spans="1:8" x14ac:dyDescent="0.3">
      <c r="A3244" s="123"/>
      <c r="B3244" s="122"/>
      <c r="H3244" s="124"/>
    </row>
    <row r="3245" spans="1:8" x14ac:dyDescent="0.3">
      <c r="A3245" s="123"/>
      <c r="B3245" s="122"/>
      <c r="H3245" s="124"/>
    </row>
    <row r="3246" spans="1:8" x14ac:dyDescent="0.3">
      <c r="A3246" s="123"/>
      <c r="B3246" s="122"/>
      <c r="H3246" s="124"/>
    </row>
    <row r="3247" spans="1:8" x14ac:dyDescent="0.3">
      <c r="A3247" s="123"/>
      <c r="B3247" s="122"/>
      <c r="H3247" s="124"/>
    </row>
    <row r="3248" spans="1:8" x14ac:dyDescent="0.3">
      <c r="A3248" s="123"/>
      <c r="B3248" s="122"/>
      <c r="H3248" s="124"/>
    </row>
    <row r="3249" spans="1:8" x14ac:dyDescent="0.3">
      <c r="A3249" s="123"/>
      <c r="B3249" s="122"/>
      <c r="H3249" s="124"/>
    </row>
    <row r="3250" spans="1:8" x14ac:dyDescent="0.3">
      <c r="A3250" s="123"/>
      <c r="B3250" s="122"/>
      <c r="H3250" s="124"/>
    </row>
    <row r="3251" spans="1:8" x14ac:dyDescent="0.3">
      <c r="A3251" s="123"/>
      <c r="B3251" s="122"/>
      <c r="H3251" s="124"/>
    </row>
    <row r="3252" spans="1:8" x14ac:dyDescent="0.3">
      <c r="A3252" s="123"/>
      <c r="B3252" s="122"/>
      <c r="H3252" s="124"/>
    </row>
    <row r="3253" spans="1:8" x14ac:dyDescent="0.3">
      <c r="A3253" s="123"/>
      <c r="B3253" s="122"/>
      <c r="H3253" s="124"/>
    </row>
    <row r="3254" spans="1:8" x14ac:dyDescent="0.3">
      <c r="A3254" s="123"/>
      <c r="B3254" s="122"/>
      <c r="H3254" s="124"/>
    </row>
    <row r="3255" spans="1:8" x14ac:dyDescent="0.3">
      <c r="A3255" s="123"/>
      <c r="B3255" s="122"/>
      <c r="H3255" s="124"/>
    </row>
    <row r="3256" spans="1:8" x14ac:dyDescent="0.3">
      <c r="A3256" s="123"/>
      <c r="B3256" s="122"/>
      <c r="H3256" s="124"/>
    </row>
    <row r="3257" spans="1:8" x14ac:dyDescent="0.3">
      <c r="A3257" s="123"/>
      <c r="B3257" s="122"/>
      <c r="H3257" s="124"/>
    </row>
    <row r="3258" spans="1:8" x14ac:dyDescent="0.3">
      <c r="A3258" s="123"/>
      <c r="B3258" s="122"/>
      <c r="H3258" s="124"/>
    </row>
    <row r="3259" spans="1:8" x14ac:dyDescent="0.3">
      <c r="A3259" s="123"/>
      <c r="B3259" s="122"/>
      <c r="H3259" s="124"/>
    </row>
    <row r="3260" spans="1:8" x14ac:dyDescent="0.3">
      <c r="A3260" s="123"/>
      <c r="B3260" s="122"/>
      <c r="H3260" s="124"/>
    </row>
    <row r="3261" spans="1:8" x14ac:dyDescent="0.3">
      <c r="A3261" s="123"/>
      <c r="B3261" s="122"/>
      <c r="H3261" s="124"/>
    </row>
    <row r="3262" spans="1:8" x14ac:dyDescent="0.3">
      <c r="A3262" s="123"/>
      <c r="B3262" s="122"/>
      <c r="H3262" s="124"/>
    </row>
    <row r="3263" spans="1:8" x14ac:dyDescent="0.3">
      <c r="A3263" s="123"/>
      <c r="B3263" s="122"/>
      <c r="H3263" s="124"/>
    </row>
    <row r="3264" spans="1:8" x14ac:dyDescent="0.3">
      <c r="A3264" s="123"/>
      <c r="B3264" s="122"/>
      <c r="H3264" s="124"/>
    </row>
    <row r="3265" spans="1:8" x14ac:dyDescent="0.3">
      <c r="A3265" s="123"/>
      <c r="B3265" s="122"/>
      <c r="H3265" s="124"/>
    </row>
    <row r="3266" spans="1:8" x14ac:dyDescent="0.3">
      <c r="A3266" s="123"/>
      <c r="B3266" s="122"/>
      <c r="H3266" s="124"/>
    </row>
    <row r="3267" spans="1:8" x14ac:dyDescent="0.3">
      <c r="A3267" s="123"/>
      <c r="B3267" s="122"/>
      <c r="H3267" s="124"/>
    </row>
    <row r="3268" spans="1:8" x14ac:dyDescent="0.3">
      <c r="A3268" s="123"/>
      <c r="B3268" s="122"/>
      <c r="H3268" s="124"/>
    </row>
    <row r="3269" spans="1:8" x14ac:dyDescent="0.3">
      <c r="A3269" s="123"/>
      <c r="B3269" s="122"/>
      <c r="H3269" s="124"/>
    </row>
    <row r="3270" spans="1:8" x14ac:dyDescent="0.3">
      <c r="A3270" s="123"/>
      <c r="B3270" s="122"/>
      <c r="H3270" s="124"/>
    </row>
    <row r="3271" spans="1:8" x14ac:dyDescent="0.3">
      <c r="A3271" s="123"/>
      <c r="B3271" s="122"/>
      <c r="H3271" s="124"/>
    </row>
    <row r="3272" spans="1:8" x14ac:dyDescent="0.3">
      <c r="A3272" s="123"/>
      <c r="B3272" s="122"/>
      <c r="H3272" s="124"/>
    </row>
    <row r="3273" spans="1:8" x14ac:dyDescent="0.3">
      <c r="A3273" s="123"/>
      <c r="B3273" s="122"/>
      <c r="H3273" s="124"/>
    </row>
    <row r="3274" spans="1:8" x14ac:dyDescent="0.3">
      <c r="A3274" s="123"/>
      <c r="B3274" s="122"/>
      <c r="H3274" s="124"/>
    </row>
    <row r="3275" spans="1:8" x14ac:dyDescent="0.3">
      <c r="A3275" s="123"/>
      <c r="B3275" s="122"/>
      <c r="H3275" s="124"/>
    </row>
    <row r="3276" spans="1:8" x14ac:dyDescent="0.3">
      <c r="A3276" s="123"/>
      <c r="B3276" s="122"/>
      <c r="H3276" s="124"/>
    </row>
    <row r="3277" spans="1:8" x14ac:dyDescent="0.3">
      <c r="A3277" s="123"/>
      <c r="B3277" s="122"/>
      <c r="H3277" s="124"/>
    </row>
    <row r="3278" spans="1:8" x14ac:dyDescent="0.3">
      <c r="A3278" s="123"/>
      <c r="B3278" s="122"/>
      <c r="H3278" s="124"/>
    </row>
    <row r="3279" spans="1:8" x14ac:dyDescent="0.3">
      <c r="A3279" s="123"/>
      <c r="B3279" s="122"/>
      <c r="H3279" s="124"/>
    </row>
    <row r="3280" spans="1:8" x14ac:dyDescent="0.3">
      <c r="A3280" s="123"/>
      <c r="B3280" s="122"/>
      <c r="H3280" s="124"/>
    </row>
    <row r="3281" spans="1:8" x14ac:dyDescent="0.3">
      <c r="A3281" s="123"/>
      <c r="B3281" s="122"/>
      <c r="H3281" s="124"/>
    </row>
    <row r="3282" spans="1:8" x14ac:dyDescent="0.3">
      <c r="A3282" s="123"/>
      <c r="B3282" s="122"/>
      <c r="H3282" s="124"/>
    </row>
    <row r="3283" spans="1:8" x14ac:dyDescent="0.3">
      <c r="A3283" s="123"/>
      <c r="B3283" s="122"/>
      <c r="H3283" s="124"/>
    </row>
    <row r="3284" spans="1:8" x14ac:dyDescent="0.3">
      <c r="A3284" s="123"/>
      <c r="B3284" s="122"/>
      <c r="H3284" s="124"/>
    </row>
    <row r="3285" spans="1:8" x14ac:dyDescent="0.3">
      <c r="A3285" s="123"/>
      <c r="B3285" s="122"/>
      <c r="H3285" s="124"/>
    </row>
    <row r="3286" spans="1:8" x14ac:dyDescent="0.3">
      <c r="A3286" s="123"/>
      <c r="B3286" s="122"/>
      <c r="H3286" s="124"/>
    </row>
    <row r="3287" spans="1:8" x14ac:dyDescent="0.3">
      <c r="A3287" s="123"/>
      <c r="B3287" s="122"/>
      <c r="H3287" s="124"/>
    </row>
    <row r="3288" spans="1:8" x14ac:dyDescent="0.3">
      <c r="A3288" s="123"/>
      <c r="B3288" s="122"/>
      <c r="H3288" s="124"/>
    </row>
    <row r="3289" spans="1:8" x14ac:dyDescent="0.3">
      <c r="A3289" s="123"/>
      <c r="B3289" s="122"/>
      <c r="H3289" s="124"/>
    </row>
    <row r="3290" spans="1:8" x14ac:dyDescent="0.3">
      <c r="A3290" s="123"/>
      <c r="B3290" s="122"/>
      <c r="H3290" s="124"/>
    </row>
    <row r="3291" spans="1:8" x14ac:dyDescent="0.3">
      <c r="A3291" s="123"/>
      <c r="B3291" s="122"/>
      <c r="H3291" s="124"/>
    </row>
    <row r="3292" spans="1:8" x14ac:dyDescent="0.3">
      <c r="A3292" s="123"/>
      <c r="B3292" s="122"/>
      <c r="H3292" s="124"/>
    </row>
    <row r="3293" spans="1:8" x14ac:dyDescent="0.3">
      <c r="A3293" s="123"/>
      <c r="B3293" s="122"/>
      <c r="H3293" s="124"/>
    </row>
    <row r="3294" spans="1:8" x14ac:dyDescent="0.3">
      <c r="A3294" s="123"/>
      <c r="B3294" s="122"/>
      <c r="H3294" s="124"/>
    </row>
    <row r="3295" spans="1:8" x14ac:dyDescent="0.3">
      <c r="A3295" s="123"/>
      <c r="B3295" s="122"/>
      <c r="H3295" s="124"/>
    </row>
    <row r="3296" spans="1:8" x14ac:dyDescent="0.3">
      <c r="A3296" s="123"/>
      <c r="B3296" s="122"/>
      <c r="H3296" s="124"/>
    </row>
    <row r="3297" spans="1:8" x14ac:dyDescent="0.3">
      <c r="A3297" s="123"/>
      <c r="B3297" s="122"/>
      <c r="H3297" s="124"/>
    </row>
    <row r="3298" spans="1:8" x14ac:dyDescent="0.3">
      <c r="A3298" s="123"/>
      <c r="B3298" s="122"/>
      <c r="H3298" s="124"/>
    </row>
    <row r="3299" spans="1:8" x14ac:dyDescent="0.3">
      <c r="A3299" s="123"/>
      <c r="B3299" s="122"/>
      <c r="H3299" s="124"/>
    </row>
    <row r="3300" spans="1:8" x14ac:dyDescent="0.3">
      <c r="A3300" s="123"/>
      <c r="B3300" s="122"/>
      <c r="H3300" s="124"/>
    </row>
    <row r="3301" spans="1:8" x14ac:dyDescent="0.3">
      <c r="A3301" s="123"/>
      <c r="B3301" s="122"/>
      <c r="H3301" s="124"/>
    </row>
    <row r="3302" spans="1:8" x14ac:dyDescent="0.3">
      <c r="A3302" s="123"/>
      <c r="B3302" s="122"/>
      <c r="H3302" s="124"/>
    </row>
    <row r="3303" spans="1:8" x14ac:dyDescent="0.3">
      <c r="A3303" s="123"/>
      <c r="B3303" s="122"/>
      <c r="H3303" s="124"/>
    </row>
    <row r="3304" spans="1:8" x14ac:dyDescent="0.3">
      <c r="A3304" s="123"/>
      <c r="B3304" s="122"/>
      <c r="H3304" s="124"/>
    </row>
    <row r="3305" spans="1:8" x14ac:dyDescent="0.3">
      <c r="A3305" s="123"/>
      <c r="B3305" s="122"/>
      <c r="H3305" s="124"/>
    </row>
    <row r="3306" spans="1:8" x14ac:dyDescent="0.3">
      <c r="A3306" s="123"/>
      <c r="B3306" s="122"/>
      <c r="H3306" s="124"/>
    </row>
    <row r="3307" spans="1:8" x14ac:dyDescent="0.3">
      <c r="A3307" s="123"/>
      <c r="B3307" s="122"/>
      <c r="H3307" s="124"/>
    </row>
    <row r="3308" spans="1:8" x14ac:dyDescent="0.3">
      <c r="A3308" s="123"/>
      <c r="B3308" s="122"/>
      <c r="H3308" s="124"/>
    </row>
    <row r="3309" spans="1:8" x14ac:dyDescent="0.3">
      <c r="A3309" s="123"/>
      <c r="B3309" s="122"/>
      <c r="H3309" s="124"/>
    </row>
    <row r="3310" spans="1:8" x14ac:dyDescent="0.3">
      <c r="A3310" s="123"/>
      <c r="B3310" s="122"/>
      <c r="H3310" s="124"/>
    </row>
    <row r="3311" spans="1:8" x14ac:dyDescent="0.3">
      <c r="A3311" s="123"/>
      <c r="B3311" s="122"/>
      <c r="H3311" s="124"/>
    </row>
    <row r="3312" spans="1:8" x14ac:dyDescent="0.3">
      <c r="A3312" s="123"/>
      <c r="B3312" s="122"/>
      <c r="H3312" s="124"/>
    </row>
    <row r="3313" spans="1:8" x14ac:dyDescent="0.3">
      <c r="A3313" s="123"/>
      <c r="B3313" s="122"/>
      <c r="H3313" s="124"/>
    </row>
    <row r="3314" spans="1:8" x14ac:dyDescent="0.3">
      <c r="A3314" s="123"/>
      <c r="B3314" s="122"/>
      <c r="H3314" s="124"/>
    </row>
    <row r="3315" spans="1:8" x14ac:dyDescent="0.3">
      <c r="A3315" s="123"/>
      <c r="B3315" s="122"/>
      <c r="H3315" s="124"/>
    </row>
    <row r="3316" spans="1:8" x14ac:dyDescent="0.3">
      <c r="A3316" s="123"/>
      <c r="B3316" s="122"/>
      <c r="H3316" s="124"/>
    </row>
    <row r="3317" spans="1:8" x14ac:dyDescent="0.3">
      <c r="A3317" s="123"/>
      <c r="B3317" s="122"/>
      <c r="H3317" s="124"/>
    </row>
    <row r="3318" spans="1:8" x14ac:dyDescent="0.3">
      <c r="A3318" s="123"/>
      <c r="B3318" s="122"/>
      <c r="H3318" s="124"/>
    </row>
    <row r="3319" spans="1:8" x14ac:dyDescent="0.3">
      <c r="A3319" s="123"/>
      <c r="B3319" s="122"/>
      <c r="H3319" s="124"/>
    </row>
    <row r="3320" spans="1:8" x14ac:dyDescent="0.3">
      <c r="A3320" s="123"/>
      <c r="B3320" s="122"/>
      <c r="H3320" s="124"/>
    </row>
    <row r="3321" spans="1:8" x14ac:dyDescent="0.3">
      <c r="A3321" s="123"/>
      <c r="B3321" s="122"/>
      <c r="H3321" s="124"/>
    </row>
    <row r="3322" spans="1:8" x14ac:dyDescent="0.3">
      <c r="A3322" s="123"/>
      <c r="B3322" s="122"/>
      <c r="H3322" s="124"/>
    </row>
    <row r="3323" spans="1:8" x14ac:dyDescent="0.3">
      <c r="A3323" s="123"/>
      <c r="B3323" s="122"/>
      <c r="H3323" s="124"/>
    </row>
    <row r="3324" spans="1:8" x14ac:dyDescent="0.3">
      <c r="A3324" s="123"/>
      <c r="B3324" s="122"/>
      <c r="H3324" s="124"/>
    </row>
    <row r="3325" spans="1:8" x14ac:dyDescent="0.3">
      <c r="A3325" s="123"/>
      <c r="B3325" s="122"/>
      <c r="H3325" s="124"/>
    </row>
    <row r="3326" spans="1:8" x14ac:dyDescent="0.3">
      <c r="A3326" s="123"/>
      <c r="B3326" s="122"/>
      <c r="H3326" s="124"/>
    </row>
    <row r="3327" spans="1:8" x14ac:dyDescent="0.3">
      <c r="A3327" s="123"/>
      <c r="B3327" s="122"/>
      <c r="H3327" s="124"/>
    </row>
    <row r="3328" spans="1:8" x14ac:dyDescent="0.3">
      <c r="A3328" s="123"/>
      <c r="B3328" s="122"/>
      <c r="H3328" s="124"/>
    </row>
    <row r="3329" spans="1:8" x14ac:dyDescent="0.3">
      <c r="A3329" s="123"/>
      <c r="B3329" s="122"/>
      <c r="H3329" s="124"/>
    </row>
    <row r="3330" spans="1:8" x14ac:dyDescent="0.3">
      <c r="A3330" s="123"/>
      <c r="B3330" s="122"/>
      <c r="H3330" s="124"/>
    </row>
    <row r="3331" spans="1:8" x14ac:dyDescent="0.3">
      <c r="A3331" s="123"/>
      <c r="B3331" s="122"/>
      <c r="H3331" s="124"/>
    </row>
    <row r="3332" spans="1:8" x14ac:dyDescent="0.3">
      <c r="A3332" s="123"/>
      <c r="B3332" s="122"/>
      <c r="H3332" s="124"/>
    </row>
    <row r="3333" spans="1:8" x14ac:dyDescent="0.3">
      <c r="A3333" s="123"/>
      <c r="B3333" s="122"/>
      <c r="H3333" s="124"/>
    </row>
    <row r="3334" spans="1:8" x14ac:dyDescent="0.3">
      <c r="A3334" s="123"/>
      <c r="B3334" s="122"/>
      <c r="H3334" s="124"/>
    </row>
    <row r="3335" spans="1:8" x14ac:dyDescent="0.3">
      <c r="A3335" s="123"/>
      <c r="B3335" s="122"/>
      <c r="H3335" s="124"/>
    </row>
    <row r="3336" spans="1:8" x14ac:dyDescent="0.3">
      <c r="A3336" s="123"/>
      <c r="B3336" s="122"/>
      <c r="H3336" s="124"/>
    </row>
    <row r="3337" spans="1:8" x14ac:dyDescent="0.3">
      <c r="A3337" s="123"/>
      <c r="B3337" s="122"/>
      <c r="H3337" s="124"/>
    </row>
    <row r="3338" spans="1:8" x14ac:dyDescent="0.3">
      <c r="A3338" s="123"/>
      <c r="B3338" s="122"/>
      <c r="H3338" s="124"/>
    </row>
    <row r="3339" spans="1:8" x14ac:dyDescent="0.3">
      <c r="A3339" s="123"/>
      <c r="B3339" s="122"/>
      <c r="H3339" s="124"/>
    </row>
    <row r="3340" spans="1:8" x14ac:dyDescent="0.3">
      <c r="A3340" s="123"/>
      <c r="B3340" s="122"/>
      <c r="H3340" s="124"/>
    </row>
    <row r="3341" spans="1:8" x14ac:dyDescent="0.3">
      <c r="A3341" s="123"/>
      <c r="B3341" s="122"/>
      <c r="H3341" s="124"/>
    </row>
    <row r="3342" spans="1:8" x14ac:dyDescent="0.3">
      <c r="A3342" s="123"/>
      <c r="B3342" s="122"/>
      <c r="H3342" s="124"/>
    </row>
    <row r="3343" spans="1:8" x14ac:dyDescent="0.3">
      <c r="A3343" s="123"/>
      <c r="B3343" s="122"/>
      <c r="H3343" s="124"/>
    </row>
    <row r="3344" spans="1:8" x14ac:dyDescent="0.3">
      <c r="A3344" s="123"/>
      <c r="B3344" s="122"/>
      <c r="H3344" s="124"/>
    </row>
    <row r="3345" spans="1:8" x14ac:dyDescent="0.3">
      <c r="A3345" s="123"/>
      <c r="B3345" s="122"/>
      <c r="H3345" s="124"/>
    </row>
    <row r="3346" spans="1:8" x14ac:dyDescent="0.3">
      <c r="A3346" s="123"/>
      <c r="B3346" s="122"/>
      <c r="H3346" s="124"/>
    </row>
    <row r="3347" spans="1:8" x14ac:dyDescent="0.3">
      <c r="A3347" s="123"/>
      <c r="B3347" s="122"/>
      <c r="H3347" s="124"/>
    </row>
    <row r="3348" spans="1:8" x14ac:dyDescent="0.3">
      <c r="A3348" s="123"/>
      <c r="B3348" s="122"/>
      <c r="H3348" s="124"/>
    </row>
    <row r="3349" spans="1:8" x14ac:dyDescent="0.3">
      <c r="A3349" s="123"/>
      <c r="B3349" s="122"/>
      <c r="H3349" s="124"/>
    </row>
    <row r="3350" spans="1:8" x14ac:dyDescent="0.3">
      <c r="A3350" s="123"/>
      <c r="B3350" s="122"/>
      <c r="H3350" s="124"/>
    </row>
    <row r="3351" spans="1:8" x14ac:dyDescent="0.3">
      <c r="A3351" s="123"/>
      <c r="B3351" s="122"/>
      <c r="H3351" s="124"/>
    </row>
    <row r="3352" spans="1:8" x14ac:dyDescent="0.3">
      <c r="A3352" s="123"/>
      <c r="B3352" s="122"/>
      <c r="H3352" s="124"/>
    </row>
    <row r="3353" spans="1:8" x14ac:dyDescent="0.3">
      <c r="A3353" s="123"/>
      <c r="B3353" s="122"/>
      <c r="H3353" s="124"/>
    </row>
    <row r="3354" spans="1:8" x14ac:dyDescent="0.3">
      <c r="A3354" s="123"/>
      <c r="B3354" s="122"/>
      <c r="H3354" s="124"/>
    </row>
    <row r="3355" spans="1:8" x14ac:dyDescent="0.3">
      <c r="A3355" s="123"/>
      <c r="B3355" s="122"/>
      <c r="H3355" s="124"/>
    </row>
    <row r="3356" spans="1:8" x14ac:dyDescent="0.3">
      <c r="A3356" s="123"/>
      <c r="B3356" s="122"/>
      <c r="H3356" s="124"/>
    </row>
    <row r="3357" spans="1:8" x14ac:dyDescent="0.3">
      <c r="A3357" s="123"/>
      <c r="B3357" s="122"/>
      <c r="H3357" s="124"/>
    </row>
    <row r="3358" spans="1:8" x14ac:dyDescent="0.3">
      <c r="A3358" s="123"/>
      <c r="B3358" s="122"/>
      <c r="H3358" s="124"/>
    </row>
    <row r="3359" spans="1:8" x14ac:dyDescent="0.3">
      <c r="A3359" s="123"/>
      <c r="B3359" s="122"/>
      <c r="H3359" s="124"/>
    </row>
    <row r="3360" spans="1:8" x14ac:dyDescent="0.3">
      <c r="A3360" s="123"/>
      <c r="B3360" s="122"/>
      <c r="H3360" s="124"/>
    </row>
    <row r="3361" spans="1:8" x14ac:dyDescent="0.3">
      <c r="A3361" s="123"/>
      <c r="B3361" s="122"/>
      <c r="H3361" s="124"/>
    </row>
    <row r="3362" spans="1:8" x14ac:dyDescent="0.3">
      <c r="A3362" s="123"/>
      <c r="B3362" s="122"/>
      <c r="H3362" s="124"/>
    </row>
    <row r="3363" spans="1:8" x14ac:dyDescent="0.3">
      <c r="A3363" s="123"/>
      <c r="B3363" s="122"/>
      <c r="H3363" s="124"/>
    </row>
    <row r="3364" spans="1:8" x14ac:dyDescent="0.3">
      <c r="A3364" s="123"/>
      <c r="B3364" s="122"/>
      <c r="H3364" s="124"/>
    </row>
    <row r="3365" spans="1:8" x14ac:dyDescent="0.3">
      <c r="A3365" s="123"/>
      <c r="B3365" s="122"/>
      <c r="H3365" s="124"/>
    </row>
    <row r="3366" spans="1:8" x14ac:dyDescent="0.3">
      <c r="A3366" s="123"/>
      <c r="B3366" s="122"/>
      <c r="H3366" s="124"/>
    </row>
    <row r="3367" spans="1:8" x14ac:dyDescent="0.3">
      <c r="A3367" s="123"/>
      <c r="B3367" s="122"/>
      <c r="H3367" s="124"/>
    </row>
    <row r="3368" spans="1:8" x14ac:dyDescent="0.3">
      <c r="A3368" s="123"/>
      <c r="B3368" s="122"/>
      <c r="H3368" s="124"/>
    </row>
    <row r="3369" spans="1:8" x14ac:dyDescent="0.3">
      <c r="A3369" s="123"/>
      <c r="B3369" s="122"/>
      <c r="H3369" s="124"/>
    </row>
    <row r="3370" spans="1:8" x14ac:dyDescent="0.3">
      <c r="A3370" s="123"/>
      <c r="B3370" s="122"/>
      <c r="H3370" s="124"/>
    </row>
    <row r="3371" spans="1:8" x14ac:dyDescent="0.3">
      <c r="A3371" s="123"/>
      <c r="B3371" s="122"/>
      <c r="H3371" s="124"/>
    </row>
    <row r="3372" spans="1:8" x14ac:dyDescent="0.3">
      <c r="A3372" s="123"/>
      <c r="B3372" s="122"/>
      <c r="H3372" s="124"/>
    </row>
    <row r="3373" spans="1:8" x14ac:dyDescent="0.3">
      <c r="A3373" s="123"/>
      <c r="B3373" s="122"/>
      <c r="H3373" s="124"/>
    </row>
    <row r="3374" spans="1:8" x14ac:dyDescent="0.3">
      <c r="A3374" s="123"/>
      <c r="B3374" s="122"/>
      <c r="H3374" s="124"/>
    </row>
    <row r="3375" spans="1:8" x14ac:dyDescent="0.3">
      <c r="A3375" s="123"/>
      <c r="B3375" s="122"/>
      <c r="H3375" s="124"/>
    </row>
    <row r="3376" spans="1:8" x14ac:dyDescent="0.3">
      <c r="A3376" s="123"/>
      <c r="B3376" s="122"/>
      <c r="H3376" s="124"/>
    </row>
    <row r="3377" spans="1:8" x14ac:dyDescent="0.3">
      <c r="A3377" s="123"/>
      <c r="B3377" s="122"/>
      <c r="H3377" s="124"/>
    </row>
    <row r="3378" spans="1:8" x14ac:dyDescent="0.3">
      <c r="A3378" s="123"/>
      <c r="B3378" s="122"/>
      <c r="H3378" s="124"/>
    </row>
    <row r="3379" spans="1:8" x14ac:dyDescent="0.3">
      <c r="A3379" s="123"/>
      <c r="B3379" s="122"/>
      <c r="H3379" s="124"/>
    </row>
    <row r="3380" spans="1:8" x14ac:dyDescent="0.3">
      <c r="A3380" s="123"/>
      <c r="B3380" s="122"/>
      <c r="H3380" s="124"/>
    </row>
    <row r="3381" spans="1:8" x14ac:dyDescent="0.3">
      <c r="A3381" s="123"/>
      <c r="B3381" s="122"/>
      <c r="H3381" s="124"/>
    </row>
    <row r="3382" spans="1:8" x14ac:dyDescent="0.3">
      <c r="A3382" s="123"/>
      <c r="B3382" s="122"/>
      <c r="H3382" s="124"/>
    </row>
    <row r="3383" spans="1:8" x14ac:dyDescent="0.3">
      <c r="A3383" s="123"/>
      <c r="B3383" s="122"/>
      <c r="H3383" s="124"/>
    </row>
    <row r="3384" spans="1:8" x14ac:dyDescent="0.3">
      <c r="A3384" s="123"/>
      <c r="B3384" s="122"/>
      <c r="H3384" s="124"/>
    </row>
    <row r="3385" spans="1:8" x14ac:dyDescent="0.3">
      <c r="A3385" s="123"/>
      <c r="B3385" s="122"/>
      <c r="H3385" s="124"/>
    </row>
    <row r="3386" spans="1:8" x14ac:dyDescent="0.3">
      <c r="A3386" s="123"/>
      <c r="B3386" s="122"/>
      <c r="H3386" s="124"/>
    </row>
    <row r="3387" spans="1:8" x14ac:dyDescent="0.3">
      <c r="A3387" s="123"/>
      <c r="B3387" s="122"/>
      <c r="H3387" s="124"/>
    </row>
    <row r="3388" spans="1:8" x14ac:dyDescent="0.3">
      <c r="A3388" s="123"/>
      <c r="B3388" s="122"/>
      <c r="H3388" s="124"/>
    </row>
    <row r="3389" spans="1:8" x14ac:dyDescent="0.3">
      <c r="A3389" s="123"/>
      <c r="B3389" s="122"/>
      <c r="H3389" s="124"/>
    </row>
    <row r="3390" spans="1:8" x14ac:dyDescent="0.3">
      <c r="A3390" s="123"/>
      <c r="B3390" s="122"/>
      <c r="H3390" s="124"/>
    </row>
    <row r="3391" spans="1:8" x14ac:dyDescent="0.3">
      <c r="A3391" s="123"/>
      <c r="B3391" s="122"/>
      <c r="H3391" s="124"/>
    </row>
    <row r="3392" spans="1:8" x14ac:dyDescent="0.3">
      <c r="A3392" s="123"/>
      <c r="B3392" s="122"/>
      <c r="H3392" s="124"/>
    </row>
    <row r="3393" spans="1:8" x14ac:dyDescent="0.3">
      <c r="A3393" s="123"/>
      <c r="B3393" s="122"/>
      <c r="H3393" s="124"/>
    </row>
    <row r="3394" spans="1:8" x14ac:dyDescent="0.3">
      <c r="A3394" s="123"/>
      <c r="B3394" s="122"/>
      <c r="H3394" s="124"/>
    </row>
    <row r="3395" spans="1:8" x14ac:dyDescent="0.3">
      <c r="A3395" s="123"/>
      <c r="B3395" s="122"/>
      <c r="H3395" s="124"/>
    </row>
    <row r="3396" spans="1:8" x14ac:dyDescent="0.3">
      <c r="A3396" s="123"/>
      <c r="B3396" s="122"/>
      <c r="H3396" s="124"/>
    </row>
    <row r="3397" spans="1:8" x14ac:dyDescent="0.3">
      <c r="A3397" s="123"/>
      <c r="B3397" s="122"/>
      <c r="H3397" s="124"/>
    </row>
    <row r="3398" spans="1:8" x14ac:dyDescent="0.3">
      <c r="A3398" s="123"/>
      <c r="B3398" s="122"/>
      <c r="H3398" s="124"/>
    </row>
    <row r="3399" spans="1:8" x14ac:dyDescent="0.3">
      <c r="A3399" s="123"/>
      <c r="B3399" s="122"/>
      <c r="H3399" s="124"/>
    </row>
    <row r="3400" spans="1:8" x14ac:dyDescent="0.3">
      <c r="A3400" s="123"/>
      <c r="B3400" s="122"/>
      <c r="H3400" s="124"/>
    </row>
    <row r="3401" spans="1:8" x14ac:dyDescent="0.3">
      <c r="A3401" s="123"/>
      <c r="B3401" s="122"/>
      <c r="H3401" s="124"/>
    </row>
    <row r="3402" spans="1:8" x14ac:dyDescent="0.3">
      <c r="A3402" s="123"/>
      <c r="B3402" s="122"/>
      <c r="H3402" s="124"/>
    </row>
    <row r="3403" spans="1:8" x14ac:dyDescent="0.3">
      <c r="A3403" s="123"/>
      <c r="B3403" s="122"/>
      <c r="H3403" s="124"/>
    </row>
    <row r="3404" spans="1:8" x14ac:dyDescent="0.3">
      <c r="A3404" s="123"/>
      <c r="B3404" s="122"/>
      <c r="H3404" s="124"/>
    </row>
    <row r="3405" spans="1:8" x14ac:dyDescent="0.3">
      <c r="A3405" s="123"/>
      <c r="B3405" s="122"/>
      <c r="H3405" s="124"/>
    </row>
    <row r="3406" spans="1:8" x14ac:dyDescent="0.3">
      <c r="A3406" s="123"/>
      <c r="B3406" s="122"/>
      <c r="H3406" s="124"/>
    </row>
    <row r="3407" spans="1:8" x14ac:dyDescent="0.3">
      <c r="A3407" s="123"/>
      <c r="B3407" s="122"/>
      <c r="H3407" s="124"/>
    </row>
    <row r="3408" spans="1:8" x14ac:dyDescent="0.3">
      <c r="A3408" s="123"/>
      <c r="B3408" s="122"/>
      <c r="H3408" s="124"/>
    </row>
    <row r="3409" spans="1:8" x14ac:dyDescent="0.3">
      <c r="A3409" s="123"/>
      <c r="B3409" s="122"/>
      <c r="H3409" s="124"/>
    </row>
    <row r="3410" spans="1:8" x14ac:dyDescent="0.3">
      <c r="A3410" s="123"/>
      <c r="B3410" s="122"/>
      <c r="H3410" s="124"/>
    </row>
    <row r="3411" spans="1:8" x14ac:dyDescent="0.3">
      <c r="A3411" s="123"/>
      <c r="B3411" s="122"/>
      <c r="H3411" s="124"/>
    </row>
    <row r="3412" spans="1:8" x14ac:dyDescent="0.3">
      <c r="A3412" s="123"/>
      <c r="B3412" s="122"/>
      <c r="H3412" s="124"/>
    </row>
    <row r="3413" spans="1:8" x14ac:dyDescent="0.3">
      <c r="A3413" s="123"/>
      <c r="B3413" s="122"/>
      <c r="H3413" s="124"/>
    </row>
    <row r="3414" spans="1:8" x14ac:dyDescent="0.3">
      <c r="A3414" s="123"/>
      <c r="B3414" s="122"/>
      <c r="H3414" s="124"/>
    </row>
    <row r="3415" spans="1:8" x14ac:dyDescent="0.3">
      <c r="A3415" s="123"/>
      <c r="B3415" s="122"/>
      <c r="H3415" s="124"/>
    </row>
    <row r="3416" spans="1:8" x14ac:dyDescent="0.3">
      <c r="A3416" s="123"/>
      <c r="B3416" s="122"/>
      <c r="H3416" s="124"/>
    </row>
    <row r="3417" spans="1:8" x14ac:dyDescent="0.3">
      <c r="A3417" s="123"/>
      <c r="B3417" s="122"/>
      <c r="H3417" s="124"/>
    </row>
    <row r="3418" spans="1:8" x14ac:dyDescent="0.3">
      <c r="A3418" s="123"/>
      <c r="B3418" s="122"/>
      <c r="H3418" s="124"/>
    </row>
    <row r="3419" spans="1:8" x14ac:dyDescent="0.3">
      <c r="A3419" s="123"/>
      <c r="B3419" s="122"/>
      <c r="H3419" s="124"/>
    </row>
    <row r="3420" spans="1:8" x14ac:dyDescent="0.3">
      <c r="A3420" s="123"/>
      <c r="B3420" s="122"/>
      <c r="H3420" s="124"/>
    </row>
    <row r="3421" spans="1:8" x14ac:dyDescent="0.3">
      <c r="A3421" s="123"/>
      <c r="B3421" s="122"/>
      <c r="H3421" s="124"/>
    </row>
    <row r="3422" spans="1:8" x14ac:dyDescent="0.3">
      <c r="A3422" s="123"/>
      <c r="B3422" s="122"/>
      <c r="H3422" s="124"/>
    </row>
    <row r="3423" spans="1:8" x14ac:dyDescent="0.3">
      <c r="A3423" s="123"/>
      <c r="B3423" s="122"/>
      <c r="H3423" s="124"/>
    </row>
    <row r="3424" spans="1:8" x14ac:dyDescent="0.3">
      <c r="A3424" s="123"/>
      <c r="B3424" s="122"/>
      <c r="H3424" s="124"/>
    </row>
    <row r="3425" spans="1:8" x14ac:dyDescent="0.3">
      <c r="A3425" s="123"/>
      <c r="B3425" s="122"/>
      <c r="H3425" s="124"/>
    </row>
    <row r="3426" spans="1:8" x14ac:dyDescent="0.3">
      <c r="A3426" s="123"/>
      <c r="B3426" s="122"/>
      <c r="H3426" s="124"/>
    </row>
    <row r="3427" spans="1:8" x14ac:dyDescent="0.3">
      <c r="A3427" s="123"/>
      <c r="B3427" s="122"/>
      <c r="H3427" s="124"/>
    </row>
    <row r="3428" spans="1:8" x14ac:dyDescent="0.3">
      <c r="A3428" s="123"/>
      <c r="B3428" s="122"/>
      <c r="H3428" s="124"/>
    </row>
    <row r="3429" spans="1:8" x14ac:dyDescent="0.3">
      <c r="A3429" s="123"/>
      <c r="B3429" s="122"/>
      <c r="H3429" s="124"/>
    </row>
    <row r="3430" spans="1:8" x14ac:dyDescent="0.3">
      <c r="A3430" s="123"/>
      <c r="B3430" s="122"/>
      <c r="H3430" s="124"/>
    </row>
    <row r="3431" spans="1:8" x14ac:dyDescent="0.3">
      <c r="A3431" s="123"/>
      <c r="B3431" s="122"/>
      <c r="H3431" s="124"/>
    </row>
    <row r="3432" spans="1:8" x14ac:dyDescent="0.3">
      <c r="A3432" s="123"/>
      <c r="B3432" s="122"/>
      <c r="H3432" s="124"/>
    </row>
    <row r="3433" spans="1:8" x14ac:dyDescent="0.3">
      <c r="A3433" s="123"/>
      <c r="B3433" s="122"/>
      <c r="H3433" s="124"/>
    </row>
    <row r="3434" spans="1:8" x14ac:dyDescent="0.3">
      <c r="A3434" s="123"/>
      <c r="B3434" s="122"/>
      <c r="H3434" s="124"/>
    </row>
    <row r="3435" spans="1:8" x14ac:dyDescent="0.3">
      <c r="A3435" s="123"/>
      <c r="B3435" s="122"/>
      <c r="H3435" s="124"/>
    </row>
    <row r="3436" spans="1:8" x14ac:dyDescent="0.3">
      <c r="A3436" s="123"/>
      <c r="B3436" s="122"/>
      <c r="H3436" s="124"/>
    </row>
    <row r="3437" spans="1:8" x14ac:dyDescent="0.3">
      <c r="A3437" s="123"/>
      <c r="B3437" s="122"/>
      <c r="H3437" s="124"/>
    </row>
    <row r="3438" spans="1:8" x14ac:dyDescent="0.3">
      <c r="A3438" s="123"/>
      <c r="B3438" s="122"/>
      <c r="H3438" s="124"/>
    </row>
    <row r="3439" spans="1:8" x14ac:dyDescent="0.3">
      <c r="A3439" s="123"/>
      <c r="B3439" s="122"/>
      <c r="H3439" s="124"/>
    </row>
    <row r="3440" spans="1:8" x14ac:dyDescent="0.3">
      <c r="A3440" s="123"/>
      <c r="B3440" s="122"/>
      <c r="H3440" s="124"/>
    </row>
    <row r="3441" spans="1:8" x14ac:dyDescent="0.3">
      <c r="A3441" s="123"/>
      <c r="B3441" s="122"/>
      <c r="H3441" s="124"/>
    </row>
    <row r="3442" spans="1:8" x14ac:dyDescent="0.3">
      <c r="A3442" s="123"/>
      <c r="B3442" s="122"/>
      <c r="H3442" s="124"/>
    </row>
    <row r="3443" spans="1:8" x14ac:dyDescent="0.3">
      <c r="A3443" s="123"/>
      <c r="B3443" s="122"/>
      <c r="H3443" s="124"/>
    </row>
    <row r="3444" spans="1:8" x14ac:dyDescent="0.3">
      <c r="A3444" s="123"/>
      <c r="B3444" s="122"/>
      <c r="H3444" s="124"/>
    </row>
    <row r="3445" spans="1:8" x14ac:dyDescent="0.3">
      <c r="A3445" s="123"/>
      <c r="B3445" s="122"/>
      <c r="H3445" s="124"/>
    </row>
    <row r="3446" spans="1:8" x14ac:dyDescent="0.3">
      <c r="A3446" s="123"/>
      <c r="B3446" s="122"/>
      <c r="H3446" s="124"/>
    </row>
    <row r="3447" spans="1:8" x14ac:dyDescent="0.3">
      <c r="A3447" s="123"/>
      <c r="B3447" s="122"/>
      <c r="H3447" s="124"/>
    </row>
    <row r="3448" spans="1:8" x14ac:dyDescent="0.3">
      <c r="A3448" s="123"/>
      <c r="B3448" s="122"/>
      <c r="H3448" s="124"/>
    </row>
    <row r="3449" spans="1:8" x14ac:dyDescent="0.3">
      <c r="A3449" s="123"/>
      <c r="B3449" s="122"/>
      <c r="H3449" s="124"/>
    </row>
    <row r="3450" spans="1:8" x14ac:dyDescent="0.3">
      <c r="A3450" s="123"/>
      <c r="B3450" s="122"/>
      <c r="H3450" s="124"/>
    </row>
    <row r="3451" spans="1:8" x14ac:dyDescent="0.3">
      <c r="A3451" s="123"/>
      <c r="B3451" s="122"/>
      <c r="H3451" s="124"/>
    </row>
    <row r="3452" spans="1:8" x14ac:dyDescent="0.3">
      <c r="A3452" s="123"/>
      <c r="B3452" s="122"/>
      <c r="H3452" s="124"/>
    </row>
    <row r="3453" spans="1:8" x14ac:dyDescent="0.3">
      <c r="A3453" s="123"/>
      <c r="B3453" s="122"/>
      <c r="H3453" s="124"/>
    </row>
    <row r="3454" spans="1:8" x14ac:dyDescent="0.3">
      <c r="A3454" s="123"/>
      <c r="B3454" s="122"/>
      <c r="H3454" s="124"/>
    </row>
    <row r="3455" spans="1:8" x14ac:dyDescent="0.3">
      <c r="A3455" s="123"/>
      <c r="B3455" s="122"/>
      <c r="H3455" s="124"/>
    </row>
    <row r="3456" spans="1:8" x14ac:dyDescent="0.3">
      <c r="A3456" s="123"/>
      <c r="B3456" s="122"/>
      <c r="H3456" s="124"/>
    </row>
    <row r="3457" spans="1:8" x14ac:dyDescent="0.3">
      <c r="A3457" s="123"/>
      <c r="B3457" s="122"/>
      <c r="H3457" s="124"/>
    </row>
    <row r="3458" spans="1:8" x14ac:dyDescent="0.3">
      <c r="A3458" s="123"/>
      <c r="B3458" s="122"/>
      <c r="H3458" s="124"/>
    </row>
    <row r="3459" spans="1:8" x14ac:dyDescent="0.3">
      <c r="A3459" s="123"/>
      <c r="B3459" s="122"/>
      <c r="H3459" s="124"/>
    </row>
    <row r="3460" spans="1:8" x14ac:dyDescent="0.3">
      <c r="A3460" s="123"/>
      <c r="B3460" s="122"/>
      <c r="H3460" s="124"/>
    </row>
    <row r="3461" spans="1:8" x14ac:dyDescent="0.3">
      <c r="A3461" s="123"/>
      <c r="B3461" s="122"/>
      <c r="H3461" s="124"/>
    </row>
    <row r="3462" spans="1:8" x14ac:dyDescent="0.3">
      <c r="A3462" s="123"/>
      <c r="B3462" s="122"/>
      <c r="H3462" s="124"/>
    </row>
    <row r="3463" spans="1:8" x14ac:dyDescent="0.3">
      <c r="A3463" s="123"/>
      <c r="B3463" s="122"/>
      <c r="H3463" s="124"/>
    </row>
    <row r="3464" spans="1:8" x14ac:dyDescent="0.3">
      <c r="A3464" s="123"/>
      <c r="B3464" s="122"/>
      <c r="H3464" s="124"/>
    </row>
    <row r="3465" spans="1:8" x14ac:dyDescent="0.3">
      <c r="A3465" s="123"/>
      <c r="B3465" s="122"/>
      <c r="H3465" s="124"/>
    </row>
    <row r="3466" spans="1:8" x14ac:dyDescent="0.3">
      <c r="A3466" s="123"/>
      <c r="B3466" s="122"/>
      <c r="H3466" s="124"/>
    </row>
    <row r="3467" spans="1:8" x14ac:dyDescent="0.3">
      <c r="A3467" s="123"/>
      <c r="B3467" s="122"/>
      <c r="H3467" s="124"/>
    </row>
    <row r="3468" spans="1:8" x14ac:dyDescent="0.3">
      <c r="A3468" s="123"/>
      <c r="B3468" s="122"/>
      <c r="H3468" s="124"/>
    </row>
    <row r="3469" spans="1:8" x14ac:dyDescent="0.3">
      <c r="A3469" s="123"/>
      <c r="B3469" s="122"/>
      <c r="H3469" s="124"/>
    </row>
    <row r="3470" spans="1:8" x14ac:dyDescent="0.3">
      <c r="A3470" s="123"/>
      <c r="B3470" s="122"/>
      <c r="H3470" s="124"/>
    </row>
    <row r="3471" spans="1:8" x14ac:dyDescent="0.3">
      <c r="A3471" s="123"/>
      <c r="B3471" s="122"/>
      <c r="H3471" s="124"/>
    </row>
    <row r="3472" spans="1:8" x14ac:dyDescent="0.3">
      <c r="A3472" s="123"/>
      <c r="B3472" s="122"/>
      <c r="H3472" s="124"/>
    </row>
    <row r="3473" spans="1:8" x14ac:dyDescent="0.3">
      <c r="A3473" s="123"/>
      <c r="B3473" s="122"/>
      <c r="H3473" s="124"/>
    </row>
    <row r="3474" spans="1:8" x14ac:dyDescent="0.3">
      <c r="A3474" s="123"/>
      <c r="B3474" s="122"/>
      <c r="H3474" s="124"/>
    </row>
    <row r="3475" spans="1:8" x14ac:dyDescent="0.3">
      <c r="A3475" s="123"/>
      <c r="B3475" s="122"/>
      <c r="H3475" s="124"/>
    </row>
    <row r="3476" spans="1:8" x14ac:dyDescent="0.3">
      <c r="A3476" s="123"/>
      <c r="B3476" s="122"/>
      <c r="H3476" s="124"/>
    </row>
    <row r="3477" spans="1:8" x14ac:dyDescent="0.3">
      <c r="A3477" s="123"/>
      <c r="B3477" s="122"/>
      <c r="H3477" s="124"/>
    </row>
    <row r="3478" spans="1:8" x14ac:dyDescent="0.3">
      <c r="A3478" s="123"/>
      <c r="B3478" s="122"/>
      <c r="H3478" s="124"/>
    </row>
    <row r="3479" spans="1:8" x14ac:dyDescent="0.3">
      <c r="A3479" s="123"/>
      <c r="B3479" s="122"/>
      <c r="H3479" s="124"/>
    </row>
    <row r="3480" spans="1:8" x14ac:dyDescent="0.3">
      <c r="A3480" s="123"/>
      <c r="B3480" s="122"/>
      <c r="H3480" s="124"/>
    </row>
    <row r="3481" spans="1:8" x14ac:dyDescent="0.3">
      <c r="A3481" s="123"/>
      <c r="B3481" s="122"/>
      <c r="H3481" s="124"/>
    </row>
    <row r="3482" spans="1:8" x14ac:dyDescent="0.3">
      <c r="A3482" s="123"/>
      <c r="B3482" s="122"/>
      <c r="H3482" s="124"/>
    </row>
    <row r="3483" spans="1:8" x14ac:dyDescent="0.3">
      <c r="A3483" s="123"/>
      <c r="B3483" s="122"/>
      <c r="H3483" s="124"/>
    </row>
    <row r="3484" spans="1:8" x14ac:dyDescent="0.3">
      <c r="A3484" s="123"/>
      <c r="B3484" s="122"/>
      <c r="H3484" s="124"/>
    </row>
    <row r="3485" spans="1:8" x14ac:dyDescent="0.3">
      <c r="A3485" s="123"/>
      <c r="B3485" s="122"/>
      <c r="H3485" s="124"/>
    </row>
    <row r="3486" spans="1:8" x14ac:dyDescent="0.3">
      <c r="A3486" s="123"/>
      <c r="B3486" s="122"/>
      <c r="H3486" s="124"/>
    </row>
    <row r="3487" spans="1:8" x14ac:dyDescent="0.3">
      <c r="A3487" s="123"/>
      <c r="B3487" s="122"/>
      <c r="H3487" s="124"/>
    </row>
    <row r="3488" spans="1:8" x14ac:dyDescent="0.3">
      <c r="A3488" s="123"/>
      <c r="B3488" s="122"/>
      <c r="H3488" s="124"/>
    </row>
    <row r="3489" spans="1:8" x14ac:dyDescent="0.3">
      <c r="A3489" s="123"/>
      <c r="B3489" s="122"/>
      <c r="H3489" s="124"/>
    </row>
    <row r="3490" spans="1:8" x14ac:dyDescent="0.3">
      <c r="A3490" s="123"/>
      <c r="B3490" s="122"/>
      <c r="H3490" s="124"/>
    </row>
    <row r="3491" spans="1:8" x14ac:dyDescent="0.3">
      <c r="A3491" s="123"/>
      <c r="B3491" s="122"/>
      <c r="H3491" s="124"/>
    </row>
    <row r="3492" spans="1:8" x14ac:dyDescent="0.3">
      <c r="A3492" s="123"/>
      <c r="B3492" s="122"/>
      <c r="H3492" s="124"/>
    </row>
    <row r="3493" spans="1:8" x14ac:dyDescent="0.3">
      <c r="A3493" s="123"/>
      <c r="B3493" s="122"/>
      <c r="H3493" s="124"/>
    </row>
    <row r="3494" spans="1:8" x14ac:dyDescent="0.3">
      <c r="A3494" s="123"/>
      <c r="B3494" s="122"/>
      <c r="H3494" s="124"/>
    </row>
    <row r="3495" spans="1:8" x14ac:dyDescent="0.3">
      <c r="A3495" s="123"/>
      <c r="B3495" s="122"/>
      <c r="H3495" s="124"/>
    </row>
    <row r="3496" spans="1:8" x14ac:dyDescent="0.3">
      <c r="A3496" s="123"/>
      <c r="B3496" s="122"/>
      <c r="H3496" s="124"/>
    </row>
    <row r="3497" spans="1:8" x14ac:dyDescent="0.3">
      <c r="A3497" s="123"/>
      <c r="B3497" s="122"/>
      <c r="H3497" s="124"/>
    </row>
    <row r="3498" spans="1:8" x14ac:dyDescent="0.3">
      <c r="A3498" s="123"/>
      <c r="B3498" s="122"/>
      <c r="H3498" s="124"/>
    </row>
    <row r="3499" spans="1:8" x14ac:dyDescent="0.3">
      <c r="A3499" s="123"/>
      <c r="B3499" s="122"/>
      <c r="H3499" s="124"/>
    </row>
    <row r="3500" spans="1:8" x14ac:dyDescent="0.3">
      <c r="A3500" s="123"/>
      <c r="B3500" s="122"/>
      <c r="H3500" s="124"/>
    </row>
    <row r="3501" spans="1:8" x14ac:dyDescent="0.3">
      <c r="A3501" s="123"/>
      <c r="B3501" s="122"/>
      <c r="H3501" s="124"/>
    </row>
    <row r="3502" spans="1:8" x14ac:dyDescent="0.3">
      <c r="A3502" s="123"/>
      <c r="B3502" s="122"/>
      <c r="H3502" s="124"/>
    </row>
    <row r="3503" spans="1:8" x14ac:dyDescent="0.3">
      <c r="A3503" s="123"/>
      <c r="B3503" s="122"/>
      <c r="H3503" s="124"/>
    </row>
    <row r="3504" spans="1:8" x14ac:dyDescent="0.3">
      <c r="A3504" s="123"/>
      <c r="B3504" s="122"/>
      <c r="H3504" s="124"/>
    </row>
    <row r="3505" spans="1:8" x14ac:dyDescent="0.3">
      <c r="A3505" s="123"/>
      <c r="B3505" s="122"/>
      <c r="H3505" s="124"/>
    </row>
    <row r="3506" spans="1:8" x14ac:dyDescent="0.3">
      <c r="A3506" s="123"/>
      <c r="B3506" s="122"/>
      <c r="H3506" s="124"/>
    </row>
    <row r="3507" spans="1:8" x14ac:dyDescent="0.3">
      <c r="A3507" s="123"/>
      <c r="B3507" s="122"/>
      <c r="H3507" s="124"/>
    </row>
    <row r="3508" spans="1:8" x14ac:dyDescent="0.3">
      <c r="A3508" s="123"/>
      <c r="B3508" s="122"/>
      <c r="H3508" s="124"/>
    </row>
    <row r="3509" spans="1:8" x14ac:dyDescent="0.3">
      <c r="A3509" s="123"/>
      <c r="B3509" s="122"/>
      <c r="H3509" s="124"/>
    </row>
    <row r="3510" spans="1:8" x14ac:dyDescent="0.3">
      <c r="A3510" s="123"/>
      <c r="B3510" s="122"/>
      <c r="H3510" s="124"/>
    </row>
    <row r="3511" spans="1:8" x14ac:dyDescent="0.3">
      <c r="A3511" s="123"/>
      <c r="B3511" s="122"/>
      <c r="H3511" s="124"/>
    </row>
    <row r="3512" spans="1:8" x14ac:dyDescent="0.3">
      <c r="A3512" s="123"/>
      <c r="B3512" s="122"/>
      <c r="H3512" s="124"/>
    </row>
    <row r="3513" spans="1:8" x14ac:dyDescent="0.3">
      <c r="A3513" s="123"/>
      <c r="B3513" s="122"/>
      <c r="H3513" s="124"/>
    </row>
    <row r="3514" spans="1:8" x14ac:dyDescent="0.3">
      <c r="A3514" s="123"/>
      <c r="B3514" s="122"/>
      <c r="H3514" s="124"/>
    </row>
    <row r="3515" spans="1:8" x14ac:dyDescent="0.3">
      <c r="A3515" s="123"/>
      <c r="B3515" s="122"/>
      <c r="H3515" s="124"/>
    </row>
    <row r="3516" spans="1:8" x14ac:dyDescent="0.3">
      <c r="A3516" s="123"/>
      <c r="B3516" s="122"/>
      <c r="H3516" s="124"/>
    </row>
    <row r="3517" spans="1:8" x14ac:dyDescent="0.3">
      <c r="A3517" s="123"/>
      <c r="B3517" s="122"/>
      <c r="H3517" s="124"/>
    </row>
    <row r="3518" spans="1:8" x14ac:dyDescent="0.3">
      <c r="A3518" s="123"/>
      <c r="B3518" s="122"/>
      <c r="H3518" s="124"/>
    </row>
    <row r="3519" spans="1:8" x14ac:dyDescent="0.3">
      <c r="A3519" s="123"/>
      <c r="B3519" s="122"/>
      <c r="H3519" s="124"/>
    </row>
    <row r="3520" spans="1:8" x14ac:dyDescent="0.3">
      <c r="A3520" s="123"/>
      <c r="B3520" s="122"/>
      <c r="H3520" s="124"/>
    </row>
    <row r="3521" spans="1:8" x14ac:dyDescent="0.3">
      <c r="A3521" s="123"/>
      <c r="B3521" s="122"/>
      <c r="H3521" s="124"/>
    </row>
    <row r="3522" spans="1:8" x14ac:dyDescent="0.3">
      <c r="A3522" s="123"/>
      <c r="B3522" s="122"/>
      <c r="H3522" s="124"/>
    </row>
    <row r="3523" spans="1:8" x14ac:dyDescent="0.3">
      <c r="A3523" s="123"/>
      <c r="B3523" s="122"/>
      <c r="H3523" s="124"/>
    </row>
    <row r="3524" spans="1:8" x14ac:dyDescent="0.3">
      <c r="A3524" s="123"/>
      <c r="B3524" s="122"/>
      <c r="H3524" s="124"/>
    </row>
    <row r="3525" spans="1:8" x14ac:dyDescent="0.3">
      <c r="A3525" s="123"/>
      <c r="B3525" s="122"/>
      <c r="H3525" s="124"/>
    </row>
    <row r="3526" spans="1:8" x14ac:dyDescent="0.3">
      <c r="A3526" s="123"/>
      <c r="B3526" s="122"/>
      <c r="H3526" s="124"/>
    </row>
    <row r="3527" spans="1:8" x14ac:dyDescent="0.3">
      <c r="A3527" s="123"/>
      <c r="B3527" s="122"/>
      <c r="H3527" s="124"/>
    </row>
    <row r="3528" spans="1:8" x14ac:dyDescent="0.3">
      <c r="A3528" s="123"/>
      <c r="B3528" s="122"/>
      <c r="H3528" s="124"/>
    </row>
    <row r="3529" spans="1:8" x14ac:dyDescent="0.3">
      <c r="A3529" s="123"/>
      <c r="B3529" s="122"/>
      <c r="H3529" s="124"/>
    </row>
    <row r="3530" spans="1:8" x14ac:dyDescent="0.3">
      <c r="A3530" s="123"/>
      <c r="B3530" s="122"/>
      <c r="H3530" s="124"/>
    </row>
    <row r="3531" spans="1:8" x14ac:dyDescent="0.3">
      <c r="A3531" s="123"/>
      <c r="B3531" s="122"/>
      <c r="H3531" s="124"/>
    </row>
    <row r="3532" spans="1:8" x14ac:dyDescent="0.3">
      <c r="A3532" s="123"/>
      <c r="B3532" s="122"/>
      <c r="H3532" s="124"/>
    </row>
    <row r="3533" spans="1:8" x14ac:dyDescent="0.3">
      <c r="A3533" s="123"/>
      <c r="B3533" s="122"/>
      <c r="H3533" s="124"/>
    </row>
    <row r="3534" spans="1:8" x14ac:dyDescent="0.3">
      <c r="A3534" s="123"/>
      <c r="B3534" s="122"/>
      <c r="H3534" s="124"/>
    </row>
    <row r="3535" spans="1:8" x14ac:dyDescent="0.3">
      <c r="A3535" s="123"/>
      <c r="B3535" s="122"/>
      <c r="H3535" s="124"/>
    </row>
    <row r="3536" spans="1:8" x14ac:dyDescent="0.3">
      <c r="A3536" s="123"/>
      <c r="B3536" s="122"/>
      <c r="H3536" s="124"/>
    </row>
    <row r="3537" spans="1:8" x14ac:dyDescent="0.3">
      <c r="A3537" s="123"/>
      <c r="B3537" s="122"/>
      <c r="H3537" s="124"/>
    </row>
    <row r="3538" spans="1:8" x14ac:dyDescent="0.3">
      <c r="A3538" s="123"/>
      <c r="B3538" s="122"/>
      <c r="H3538" s="124"/>
    </row>
    <row r="3539" spans="1:8" x14ac:dyDescent="0.3">
      <c r="A3539" s="123"/>
      <c r="B3539" s="122"/>
      <c r="H3539" s="124"/>
    </row>
    <row r="3540" spans="1:8" x14ac:dyDescent="0.3">
      <c r="A3540" s="123"/>
      <c r="B3540" s="122"/>
      <c r="H3540" s="124"/>
    </row>
    <row r="3541" spans="1:8" x14ac:dyDescent="0.3">
      <c r="A3541" s="123"/>
      <c r="B3541" s="122"/>
      <c r="H3541" s="124"/>
    </row>
    <row r="3542" spans="1:8" x14ac:dyDescent="0.3">
      <c r="A3542" s="123"/>
      <c r="B3542" s="122"/>
      <c r="H3542" s="124"/>
    </row>
    <row r="3543" spans="1:8" x14ac:dyDescent="0.3">
      <c r="A3543" s="123"/>
      <c r="B3543" s="122"/>
      <c r="H3543" s="124"/>
    </row>
    <row r="3544" spans="1:8" x14ac:dyDescent="0.3">
      <c r="A3544" s="123"/>
      <c r="B3544" s="122"/>
      <c r="H3544" s="124"/>
    </row>
    <row r="3545" spans="1:8" x14ac:dyDescent="0.3">
      <c r="A3545" s="123"/>
      <c r="B3545" s="122"/>
      <c r="H3545" s="124"/>
    </row>
    <row r="3546" spans="1:8" x14ac:dyDescent="0.3">
      <c r="A3546" s="123"/>
      <c r="B3546" s="122"/>
      <c r="H3546" s="124"/>
    </row>
    <row r="3547" spans="1:8" x14ac:dyDescent="0.3">
      <c r="A3547" s="123"/>
      <c r="B3547" s="122"/>
      <c r="H3547" s="124"/>
    </row>
    <row r="3548" spans="1:8" x14ac:dyDescent="0.3">
      <c r="A3548" s="123"/>
      <c r="B3548" s="122"/>
      <c r="H3548" s="124"/>
    </row>
    <row r="3549" spans="1:8" x14ac:dyDescent="0.3">
      <c r="A3549" s="123"/>
      <c r="B3549" s="122"/>
      <c r="H3549" s="124"/>
    </row>
    <row r="3550" spans="1:8" x14ac:dyDescent="0.3">
      <c r="A3550" s="123"/>
      <c r="B3550" s="122"/>
      <c r="H3550" s="124"/>
    </row>
    <row r="3551" spans="1:8" x14ac:dyDescent="0.3">
      <c r="A3551" s="123"/>
      <c r="B3551" s="122"/>
      <c r="H3551" s="124"/>
    </row>
    <row r="3552" spans="1:8" x14ac:dyDescent="0.3">
      <c r="A3552" s="123"/>
      <c r="B3552" s="122"/>
      <c r="H3552" s="124"/>
    </row>
    <row r="3553" spans="1:8" x14ac:dyDescent="0.3">
      <c r="A3553" s="123"/>
      <c r="B3553" s="122"/>
      <c r="H3553" s="124"/>
    </row>
    <row r="3554" spans="1:8" x14ac:dyDescent="0.3">
      <c r="A3554" s="123"/>
      <c r="B3554" s="122"/>
      <c r="H3554" s="124"/>
    </row>
    <row r="3555" spans="1:8" x14ac:dyDescent="0.3">
      <c r="A3555" s="123"/>
      <c r="B3555" s="122"/>
      <c r="H3555" s="124"/>
    </row>
    <row r="3556" spans="1:8" x14ac:dyDescent="0.3">
      <c r="A3556" s="123"/>
      <c r="B3556" s="122"/>
      <c r="H3556" s="124"/>
    </row>
    <row r="3557" spans="1:8" x14ac:dyDescent="0.3">
      <c r="A3557" s="123"/>
      <c r="B3557" s="122"/>
      <c r="H3557" s="124"/>
    </row>
    <row r="3558" spans="1:8" x14ac:dyDescent="0.3">
      <c r="A3558" s="123"/>
      <c r="B3558" s="122"/>
      <c r="H3558" s="124"/>
    </row>
    <row r="3559" spans="1:8" x14ac:dyDescent="0.3">
      <c r="A3559" s="123"/>
      <c r="B3559" s="122"/>
      <c r="H3559" s="124"/>
    </row>
    <row r="3560" spans="1:8" x14ac:dyDescent="0.3">
      <c r="A3560" s="123"/>
      <c r="B3560" s="122"/>
      <c r="H3560" s="124"/>
    </row>
    <row r="3561" spans="1:8" x14ac:dyDescent="0.3">
      <c r="A3561" s="123"/>
      <c r="B3561" s="122"/>
      <c r="H3561" s="124"/>
    </row>
    <row r="3562" spans="1:8" x14ac:dyDescent="0.3">
      <c r="A3562" s="123"/>
      <c r="B3562" s="122"/>
      <c r="H3562" s="124"/>
    </row>
    <row r="3563" spans="1:8" x14ac:dyDescent="0.3">
      <c r="A3563" s="123"/>
      <c r="B3563" s="122"/>
      <c r="H3563" s="124"/>
    </row>
    <row r="3564" spans="1:8" x14ac:dyDescent="0.3">
      <c r="A3564" s="123"/>
      <c r="B3564" s="122"/>
      <c r="H3564" s="124"/>
    </row>
    <row r="3565" spans="1:8" x14ac:dyDescent="0.3">
      <c r="A3565" s="123"/>
      <c r="B3565" s="122"/>
      <c r="H3565" s="124"/>
    </row>
    <row r="3566" spans="1:8" x14ac:dyDescent="0.3">
      <c r="A3566" s="123"/>
      <c r="B3566" s="122"/>
      <c r="H3566" s="124"/>
    </row>
    <row r="3567" spans="1:8" x14ac:dyDescent="0.3">
      <c r="A3567" s="123"/>
      <c r="B3567" s="122"/>
      <c r="H3567" s="124"/>
    </row>
    <row r="3568" spans="1:8" x14ac:dyDescent="0.3">
      <c r="A3568" s="123"/>
      <c r="B3568" s="122"/>
      <c r="H3568" s="124"/>
    </row>
    <row r="3569" spans="1:8" x14ac:dyDescent="0.3">
      <c r="A3569" s="123"/>
      <c r="B3569" s="122"/>
      <c r="H3569" s="124"/>
    </row>
    <row r="3570" spans="1:8" x14ac:dyDescent="0.3">
      <c r="A3570" s="123"/>
      <c r="B3570" s="122"/>
      <c r="H3570" s="124"/>
    </row>
    <row r="3571" spans="1:8" x14ac:dyDescent="0.3">
      <c r="A3571" s="123"/>
      <c r="B3571" s="122"/>
      <c r="H3571" s="124"/>
    </row>
    <row r="3572" spans="1:8" x14ac:dyDescent="0.3">
      <c r="A3572" s="123"/>
      <c r="B3572" s="122"/>
      <c r="H3572" s="124"/>
    </row>
    <row r="3573" spans="1:8" x14ac:dyDescent="0.3">
      <c r="A3573" s="123"/>
      <c r="B3573" s="122"/>
      <c r="H3573" s="124"/>
    </row>
    <row r="3574" spans="1:8" x14ac:dyDescent="0.3">
      <c r="A3574" s="123"/>
      <c r="B3574" s="122"/>
      <c r="H3574" s="124"/>
    </row>
    <row r="3575" spans="1:8" x14ac:dyDescent="0.3">
      <c r="A3575" s="123"/>
      <c r="B3575" s="122"/>
      <c r="H3575" s="124"/>
    </row>
    <row r="3576" spans="1:8" x14ac:dyDescent="0.3">
      <c r="A3576" s="123"/>
      <c r="B3576" s="122"/>
      <c r="H3576" s="124"/>
    </row>
    <row r="3577" spans="1:8" x14ac:dyDescent="0.3">
      <c r="A3577" s="123"/>
      <c r="B3577" s="122"/>
      <c r="H3577" s="124"/>
    </row>
    <row r="3578" spans="1:8" x14ac:dyDescent="0.3">
      <c r="A3578" s="123"/>
      <c r="B3578" s="122"/>
      <c r="H3578" s="124"/>
    </row>
    <row r="3579" spans="1:8" x14ac:dyDescent="0.3">
      <c r="A3579" s="123"/>
      <c r="B3579" s="122"/>
      <c r="H3579" s="124"/>
    </row>
    <row r="3580" spans="1:8" x14ac:dyDescent="0.3">
      <c r="A3580" s="123"/>
      <c r="B3580" s="122"/>
      <c r="H3580" s="124"/>
    </row>
    <row r="3581" spans="1:8" x14ac:dyDescent="0.3">
      <c r="A3581" s="123"/>
      <c r="B3581" s="122"/>
      <c r="H3581" s="124"/>
    </row>
    <row r="3582" spans="1:8" x14ac:dyDescent="0.3">
      <c r="A3582" s="123"/>
      <c r="B3582" s="122"/>
      <c r="H3582" s="124"/>
    </row>
    <row r="3583" spans="1:8" x14ac:dyDescent="0.3">
      <c r="A3583" s="123"/>
      <c r="B3583" s="122"/>
      <c r="H3583" s="124"/>
    </row>
    <row r="3584" spans="1:8" x14ac:dyDescent="0.3">
      <c r="A3584" s="123"/>
      <c r="B3584" s="122"/>
      <c r="H3584" s="124"/>
    </row>
    <row r="3585" spans="1:8" x14ac:dyDescent="0.3">
      <c r="A3585" s="123"/>
      <c r="B3585" s="122"/>
      <c r="H3585" s="124"/>
    </row>
    <row r="3586" spans="1:8" x14ac:dyDescent="0.3">
      <c r="A3586" s="123"/>
      <c r="B3586" s="122"/>
      <c r="H3586" s="124"/>
    </row>
    <row r="3587" spans="1:8" x14ac:dyDescent="0.3">
      <c r="A3587" s="123"/>
      <c r="B3587" s="122"/>
      <c r="H3587" s="124"/>
    </row>
    <row r="3588" spans="1:8" x14ac:dyDescent="0.3">
      <c r="A3588" s="123"/>
      <c r="B3588" s="122"/>
      <c r="H3588" s="124"/>
    </row>
    <row r="3589" spans="1:8" x14ac:dyDescent="0.3">
      <c r="A3589" s="123"/>
      <c r="B3589" s="122"/>
      <c r="H3589" s="124"/>
    </row>
    <row r="3590" spans="1:8" x14ac:dyDescent="0.3">
      <c r="A3590" s="123"/>
      <c r="B3590" s="122"/>
      <c r="H3590" s="124"/>
    </row>
    <row r="3591" spans="1:8" x14ac:dyDescent="0.3">
      <c r="A3591" s="123"/>
      <c r="B3591" s="122"/>
      <c r="H3591" s="124"/>
    </row>
    <row r="3592" spans="1:8" x14ac:dyDescent="0.3">
      <c r="A3592" s="123"/>
      <c r="B3592" s="122"/>
      <c r="H3592" s="124"/>
    </row>
    <row r="3593" spans="1:8" x14ac:dyDescent="0.3">
      <c r="A3593" s="123"/>
      <c r="B3593" s="122"/>
      <c r="H3593" s="124"/>
    </row>
    <row r="3594" spans="1:8" x14ac:dyDescent="0.3">
      <c r="A3594" s="123"/>
      <c r="B3594" s="122"/>
      <c r="H3594" s="124"/>
    </row>
    <row r="3595" spans="1:8" x14ac:dyDescent="0.3">
      <c r="A3595" s="123"/>
      <c r="B3595" s="122"/>
      <c r="H3595" s="124"/>
    </row>
    <row r="3596" spans="1:8" x14ac:dyDescent="0.3">
      <c r="A3596" s="123"/>
      <c r="B3596" s="122"/>
      <c r="H3596" s="124"/>
    </row>
    <row r="3597" spans="1:8" x14ac:dyDescent="0.3">
      <c r="A3597" s="123"/>
      <c r="B3597" s="122"/>
      <c r="H3597" s="124"/>
    </row>
    <row r="3598" spans="1:8" x14ac:dyDescent="0.3">
      <c r="A3598" s="123"/>
      <c r="B3598" s="122"/>
      <c r="H3598" s="124"/>
    </row>
    <row r="3599" spans="1:8" x14ac:dyDescent="0.3">
      <c r="A3599" s="123"/>
      <c r="B3599" s="122"/>
      <c r="H3599" s="124"/>
    </row>
    <row r="3600" spans="1:8" x14ac:dyDescent="0.3">
      <c r="A3600" s="123"/>
      <c r="B3600" s="122"/>
      <c r="H3600" s="124"/>
    </row>
    <row r="3601" spans="1:8" x14ac:dyDescent="0.3">
      <c r="A3601" s="123"/>
      <c r="B3601" s="122"/>
      <c r="H3601" s="124"/>
    </row>
    <row r="3602" spans="1:8" x14ac:dyDescent="0.3">
      <c r="A3602" s="123"/>
      <c r="B3602" s="122"/>
      <c r="H3602" s="124"/>
    </row>
    <row r="3603" spans="1:8" x14ac:dyDescent="0.3">
      <c r="A3603" s="123"/>
      <c r="B3603" s="122"/>
      <c r="H3603" s="124"/>
    </row>
    <row r="3604" spans="1:8" x14ac:dyDescent="0.3">
      <c r="A3604" s="123"/>
      <c r="B3604" s="122"/>
      <c r="H3604" s="124"/>
    </row>
    <row r="3605" spans="1:8" x14ac:dyDescent="0.3">
      <c r="A3605" s="123"/>
      <c r="B3605" s="122"/>
      <c r="H3605" s="124"/>
    </row>
    <row r="3606" spans="1:8" x14ac:dyDescent="0.3">
      <c r="A3606" s="123"/>
      <c r="B3606" s="122"/>
      <c r="H3606" s="124"/>
    </row>
    <row r="3607" spans="1:8" x14ac:dyDescent="0.3">
      <c r="A3607" s="123"/>
      <c r="B3607" s="122"/>
      <c r="H3607" s="124"/>
    </row>
    <row r="3608" spans="1:8" x14ac:dyDescent="0.3">
      <c r="A3608" s="123"/>
      <c r="B3608" s="122"/>
      <c r="H3608" s="124"/>
    </row>
    <row r="3609" spans="1:8" x14ac:dyDescent="0.3">
      <c r="A3609" s="123"/>
      <c r="B3609" s="122"/>
      <c r="H3609" s="124"/>
    </row>
    <row r="3610" spans="1:8" x14ac:dyDescent="0.3">
      <c r="A3610" s="123"/>
      <c r="B3610" s="122"/>
      <c r="H3610" s="124"/>
    </row>
    <row r="3611" spans="1:8" x14ac:dyDescent="0.3">
      <c r="A3611" s="123"/>
      <c r="B3611" s="122"/>
      <c r="H3611" s="124"/>
    </row>
    <row r="3612" spans="1:8" x14ac:dyDescent="0.3">
      <c r="A3612" s="123"/>
      <c r="B3612" s="122"/>
      <c r="H3612" s="124"/>
    </row>
    <row r="3613" spans="1:8" x14ac:dyDescent="0.3">
      <c r="A3613" s="123"/>
      <c r="B3613" s="122"/>
      <c r="H3613" s="124"/>
    </row>
    <row r="3614" spans="1:8" x14ac:dyDescent="0.3">
      <c r="A3614" s="123"/>
      <c r="B3614" s="122"/>
      <c r="H3614" s="124"/>
    </row>
    <row r="3615" spans="1:8" x14ac:dyDescent="0.3">
      <c r="A3615" s="123"/>
      <c r="B3615" s="122"/>
      <c r="H3615" s="124"/>
    </row>
    <row r="3616" spans="1:8" x14ac:dyDescent="0.3">
      <c r="A3616" s="123"/>
      <c r="B3616" s="122"/>
      <c r="H3616" s="124"/>
    </row>
    <row r="3617" spans="1:8" x14ac:dyDescent="0.3">
      <c r="A3617" s="123"/>
      <c r="B3617" s="122"/>
      <c r="H3617" s="124"/>
    </row>
    <row r="3618" spans="1:8" x14ac:dyDescent="0.3">
      <c r="A3618" s="123"/>
      <c r="B3618" s="122"/>
      <c r="H3618" s="124"/>
    </row>
    <row r="3619" spans="1:8" x14ac:dyDescent="0.3">
      <c r="A3619" s="123"/>
      <c r="B3619" s="122"/>
      <c r="H3619" s="124"/>
    </row>
    <row r="3620" spans="1:8" x14ac:dyDescent="0.3">
      <c r="A3620" s="123"/>
      <c r="B3620" s="122"/>
      <c r="H3620" s="124"/>
    </row>
    <row r="3621" spans="1:8" x14ac:dyDescent="0.3">
      <c r="A3621" s="123"/>
      <c r="B3621" s="122"/>
      <c r="H3621" s="124"/>
    </row>
    <row r="3622" spans="1:8" x14ac:dyDescent="0.3">
      <c r="A3622" s="123"/>
      <c r="B3622" s="122"/>
      <c r="H3622" s="124"/>
    </row>
    <row r="3623" spans="1:8" x14ac:dyDescent="0.3">
      <c r="A3623" s="123"/>
      <c r="B3623" s="122"/>
      <c r="H3623" s="124"/>
    </row>
    <row r="3624" spans="1:8" x14ac:dyDescent="0.3">
      <c r="A3624" s="123"/>
      <c r="B3624" s="122"/>
      <c r="H3624" s="124"/>
    </row>
    <row r="3625" spans="1:8" x14ac:dyDescent="0.3">
      <c r="A3625" s="123"/>
      <c r="B3625" s="122"/>
      <c r="H3625" s="124"/>
    </row>
    <row r="3626" spans="1:8" x14ac:dyDescent="0.3">
      <c r="A3626" s="123"/>
      <c r="B3626" s="122"/>
      <c r="H3626" s="124"/>
    </row>
    <row r="3627" spans="1:8" x14ac:dyDescent="0.3">
      <c r="A3627" s="123"/>
      <c r="B3627" s="122"/>
      <c r="H3627" s="124"/>
    </row>
    <row r="3628" spans="1:8" x14ac:dyDescent="0.3">
      <c r="A3628" s="123"/>
      <c r="B3628" s="122"/>
      <c r="H3628" s="124"/>
    </row>
    <row r="3629" spans="1:8" x14ac:dyDescent="0.3">
      <c r="A3629" s="123"/>
      <c r="B3629" s="122"/>
      <c r="H3629" s="124"/>
    </row>
    <row r="3630" spans="1:8" x14ac:dyDescent="0.3">
      <c r="A3630" s="123"/>
      <c r="B3630" s="122"/>
      <c r="H3630" s="124"/>
    </row>
    <row r="3631" spans="1:8" x14ac:dyDescent="0.3">
      <c r="A3631" s="123"/>
      <c r="B3631" s="122"/>
      <c r="H3631" s="124"/>
    </row>
    <row r="3632" spans="1:8" x14ac:dyDescent="0.3">
      <c r="A3632" s="123"/>
      <c r="B3632" s="122"/>
      <c r="H3632" s="124"/>
    </row>
    <row r="3633" spans="1:8" x14ac:dyDescent="0.3">
      <c r="A3633" s="123"/>
      <c r="B3633" s="122"/>
      <c r="H3633" s="124"/>
    </row>
    <row r="3634" spans="1:8" x14ac:dyDescent="0.3">
      <c r="A3634" s="123"/>
      <c r="B3634" s="122"/>
      <c r="H3634" s="124"/>
    </row>
    <row r="3635" spans="1:8" x14ac:dyDescent="0.3">
      <c r="A3635" s="123"/>
      <c r="B3635" s="122"/>
      <c r="H3635" s="124"/>
    </row>
    <row r="3636" spans="1:8" x14ac:dyDescent="0.3">
      <c r="A3636" s="123"/>
      <c r="B3636" s="122"/>
      <c r="H3636" s="124"/>
    </row>
    <row r="3637" spans="1:8" x14ac:dyDescent="0.3">
      <c r="A3637" s="123"/>
      <c r="B3637" s="122"/>
      <c r="H3637" s="124"/>
    </row>
    <row r="3638" spans="1:8" x14ac:dyDescent="0.3">
      <c r="A3638" s="123"/>
      <c r="B3638" s="122"/>
      <c r="H3638" s="124"/>
    </row>
    <row r="3639" spans="1:8" x14ac:dyDescent="0.3">
      <c r="A3639" s="123"/>
      <c r="B3639" s="122"/>
      <c r="H3639" s="124"/>
    </row>
    <row r="3640" spans="1:8" x14ac:dyDescent="0.3">
      <c r="A3640" s="123"/>
      <c r="B3640" s="122"/>
      <c r="H3640" s="124"/>
    </row>
    <row r="3641" spans="1:8" x14ac:dyDescent="0.3">
      <c r="A3641" s="123"/>
      <c r="B3641" s="122"/>
      <c r="H3641" s="124"/>
    </row>
    <row r="3642" spans="1:8" x14ac:dyDescent="0.3">
      <c r="A3642" s="123"/>
      <c r="B3642" s="122"/>
      <c r="H3642" s="124"/>
    </row>
    <row r="3643" spans="1:8" x14ac:dyDescent="0.3">
      <c r="A3643" s="123"/>
      <c r="B3643" s="122"/>
      <c r="H3643" s="124"/>
    </row>
    <row r="3644" spans="1:8" x14ac:dyDescent="0.3">
      <c r="A3644" s="123"/>
      <c r="B3644" s="122"/>
      <c r="H3644" s="124"/>
    </row>
    <row r="3645" spans="1:8" x14ac:dyDescent="0.3">
      <c r="A3645" s="123"/>
      <c r="B3645" s="122"/>
      <c r="H3645" s="124"/>
    </row>
    <row r="3646" spans="1:8" x14ac:dyDescent="0.3">
      <c r="A3646" s="123"/>
      <c r="B3646" s="122"/>
      <c r="H3646" s="124"/>
    </row>
    <row r="3647" spans="1:8" x14ac:dyDescent="0.3">
      <c r="A3647" s="123"/>
      <c r="B3647" s="122"/>
      <c r="H3647" s="124"/>
    </row>
    <row r="3648" spans="1:8" x14ac:dyDescent="0.3">
      <c r="A3648" s="123"/>
      <c r="B3648" s="122"/>
      <c r="H3648" s="124"/>
    </row>
    <row r="3649" spans="1:8" x14ac:dyDescent="0.3">
      <c r="A3649" s="123"/>
      <c r="B3649" s="122"/>
      <c r="H3649" s="124"/>
    </row>
    <row r="3650" spans="1:8" x14ac:dyDescent="0.3">
      <c r="A3650" s="123"/>
      <c r="B3650" s="122"/>
      <c r="H3650" s="124"/>
    </row>
    <row r="3651" spans="1:8" x14ac:dyDescent="0.3">
      <c r="A3651" s="123"/>
      <c r="B3651" s="122"/>
      <c r="H3651" s="124"/>
    </row>
    <row r="3652" spans="1:8" x14ac:dyDescent="0.3">
      <c r="A3652" s="123"/>
      <c r="B3652" s="122"/>
      <c r="H3652" s="124"/>
    </row>
    <row r="3653" spans="1:8" x14ac:dyDescent="0.3">
      <c r="A3653" s="123"/>
      <c r="B3653" s="122"/>
      <c r="H3653" s="124"/>
    </row>
    <row r="3654" spans="1:8" x14ac:dyDescent="0.3">
      <c r="A3654" s="123"/>
      <c r="B3654" s="122"/>
      <c r="H3654" s="124"/>
    </row>
    <row r="3655" spans="1:8" x14ac:dyDescent="0.3">
      <c r="A3655" s="123"/>
      <c r="B3655" s="122"/>
      <c r="H3655" s="124"/>
    </row>
    <row r="3656" spans="1:8" x14ac:dyDescent="0.3">
      <c r="A3656" s="123"/>
      <c r="B3656" s="122"/>
      <c r="H3656" s="124"/>
    </row>
    <row r="3657" spans="1:8" x14ac:dyDescent="0.3">
      <c r="A3657" s="123"/>
      <c r="B3657" s="122"/>
      <c r="H3657" s="124"/>
    </row>
    <row r="3658" spans="1:8" x14ac:dyDescent="0.3">
      <c r="A3658" s="123"/>
      <c r="B3658" s="122"/>
      <c r="H3658" s="124"/>
    </row>
    <row r="3659" spans="1:8" x14ac:dyDescent="0.3">
      <c r="A3659" s="123"/>
      <c r="B3659" s="122"/>
      <c r="H3659" s="124"/>
    </row>
    <row r="3660" spans="1:8" x14ac:dyDescent="0.3">
      <c r="A3660" s="123"/>
      <c r="B3660" s="122"/>
      <c r="H3660" s="124"/>
    </row>
    <row r="3661" spans="1:8" x14ac:dyDescent="0.3">
      <c r="A3661" s="123"/>
      <c r="B3661" s="122"/>
      <c r="H3661" s="124"/>
    </row>
    <row r="3662" spans="1:8" x14ac:dyDescent="0.3">
      <c r="A3662" s="123"/>
      <c r="B3662" s="122"/>
      <c r="H3662" s="124"/>
    </row>
    <row r="3663" spans="1:8" x14ac:dyDescent="0.3">
      <c r="A3663" s="123"/>
      <c r="B3663" s="122"/>
      <c r="H3663" s="124"/>
    </row>
    <row r="3664" spans="1:8" x14ac:dyDescent="0.3">
      <c r="A3664" s="123"/>
      <c r="B3664" s="122"/>
      <c r="H3664" s="124"/>
    </row>
    <row r="3665" spans="1:8" x14ac:dyDescent="0.3">
      <c r="A3665" s="123"/>
      <c r="B3665" s="122"/>
      <c r="H3665" s="124"/>
    </row>
    <row r="3666" spans="1:8" x14ac:dyDescent="0.3">
      <c r="A3666" s="123"/>
      <c r="B3666" s="122"/>
      <c r="H3666" s="124"/>
    </row>
    <row r="3667" spans="1:8" x14ac:dyDescent="0.3">
      <c r="A3667" s="123"/>
      <c r="B3667" s="122"/>
      <c r="H3667" s="124"/>
    </row>
    <row r="3668" spans="1:8" x14ac:dyDescent="0.3">
      <c r="A3668" s="123"/>
      <c r="B3668" s="122"/>
      <c r="H3668" s="124"/>
    </row>
    <row r="3669" spans="1:8" x14ac:dyDescent="0.3">
      <c r="A3669" s="123"/>
      <c r="B3669" s="122"/>
      <c r="H3669" s="124"/>
    </row>
    <row r="3670" spans="1:8" x14ac:dyDescent="0.3">
      <c r="A3670" s="123"/>
      <c r="B3670" s="122"/>
      <c r="H3670" s="124"/>
    </row>
    <row r="3671" spans="1:8" x14ac:dyDescent="0.3">
      <c r="A3671" s="123"/>
      <c r="B3671" s="122"/>
      <c r="H3671" s="124"/>
    </row>
    <row r="3672" spans="1:8" x14ac:dyDescent="0.3">
      <c r="A3672" s="123"/>
      <c r="B3672" s="122"/>
      <c r="H3672" s="124"/>
    </row>
    <row r="3673" spans="1:8" x14ac:dyDescent="0.3">
      <c r="A3673" s="123"/>
      <c r="B3673" s="122"/>
      <c r="H3673" s="124"/>
    </row>
    <row r="3674" spans="1:8" x14ac:dyDescent="0.3">
      <c r="A3674" s="123"/>
      <c r="B3674" s="122"/>
      <c r="H3674" s="124"/>
    </row>
    <row r="3675" spans="1:8" x14ac:dyDescent="0.3">
      <c r="A3675" s="123"/>
      <c r="B3675" s="122"/>
      <c r="H3675" s="124"/>
    </row>
    <row r="3676" spans="1:8" x14ac:dyDescent="0.3">
      <c r="A3676" s="123"/>
      <c r="B3676" s="122"/>
      <c r="H3676" s="124"/>
    </row>
    <row r="3677" spans="1:8" x14ac:dyDescent="0.3">
      <c r="A3677" s="123"/>
      <c r="B3677" s="122"/>
      <c r="H3677" s="124"/>
    </row>
    <row r="3678" spans="1:8" x14ac:dyDescent="0.3">
      <c r="A3678" s="123"/>
      <c r="B3678" s="122"/>
      <c r="H3678" s="124"/>
    </row>
    <row r="3679" spans="1:8" x14ac:dyDescent="0.3">
      <c r="A3679" s="123"/>
      <c r="B3679" s="122"/>
      <c r="H3679" s="124"/>
    </row>
    <row r="3680" spans="1:8" x14ac:dyDescent="0.3">
      <c r="A3680" s="123"/>
      <c r="B3680" s="122"/>
      <c r="H3680" s="124"/>
    </row>
    <row r="3681" spans="1:8" x14ac:dyDescent="0.3">
      <c r="A3681" s="123"/>
      <c r="B3681" s="122"/>
      <c r="H3681" s="124"/>
    </row>
    <row r="3682" spans="1:8" x14ac:dyDescent="0.3">
      <c r="A3682" s="123"/>
      <c r="B3682" s="122"/>
      <c r="H3682" s="124"/>
    </row>
    <row r="3683" spans="1:8" x14ac:dyDescent="0.3">
      <c r="A3683" s="123"/>
      <c r="B3683" s="122"/>
      <c r="H3683" s="124"/>
    </row>
    <row r="3684" spans="1:8" x14ac:dyDescent="0.3">
      <c r="A3684" s="123"/>
      <c r="B3684" s="122"/>
      <c r="H3684" s="124"/>
    </row>
    <row r="3685" spans="1:8" x14ac:dyDescent="0.3">
      <c r="A3685" s="123"/>
      <c r="B3685" s="122"/>
      <c r="H3685" s="124"/>
    </row>
    <row r="3686" spans="1:8" x14ac:dyDescent="0.3">
      <c r="A3686" s="123"/>
      <c r="B3686" s="122"/>
      <c r="H3686" s="124"/>
    </row>
    <row r="3687" spans="1:8" x14ac:dyDescent="0.3">
      <c r="A3687" s="123"/>
      <c r="B3687" s="122"/>
      <c r="H3687" s="124"/>
    </row>
    <row r="3688" spans="1:8" x14ac:dyDescent="0.3">
      <c r="A3688" s="123"/>
      <c r="B3688" s="122"/>
      <c r="H3688" s="124"/>
    </row>
    <row r="3689" spans="1:8" x14ac:dyDescent="0.3">
      <c r="A3689" s="123"/>
      <c r="B3689" s="122"/>
      <c r="H3689" s="124"/>
    </row>
    <row r="3690" spans="1:8" x14ac:dyDescent="0.3">
      <c r="A3690" s="123"/>
      <c r="B3690" s="122"/>
      <c r="H3690" s="124"/>
    </row>
    <row r="3691" spans="1:8" x14ac:dyDescent="0.3">
      <c r="A3691" s="123"/>
      <c r="B3691" s="122"/>
      <c r="H3691" s="124"/>
    </row>
    <row r="3692" spans="1:8" x14ac:dyDescent="0.3">
      <c r="A3692" s="123"/>
      <c r="B3692" s="122"/>
      <c r="H3692" s="124"/>
    </row>
    <row r="3693" spans="1:8" x14ac:dyDescent="0.3">
      <c r="A3693" s="123"/>
      <c r="B3693" s="122"/>
      <c r="H3693" s="124"/>
    </row>
    <row r="3694" spans="1:8" x14ac:dyDescent="0.3">
      <c r="A3694" s="123"/>
      <c r="B3694" s="122"/>
      <c r="H3694" s="124"/>
    </row>
    <row r="3695" spans="1:8" x14ac:dyDescent="0.3">
      <c r="A3695" s="123"/>
      <c r="B3695" s="122"/>
      <c r="H3695" s="124"/>
    </row>
    <row r="3696" spans="1:8" x14ac:dyDescent="0.3">
      <c r="A3696" s="123"/>
      <c r="B3696" s="122"/>
      <c r="H3696" s="124"/>
    </row>
    <row r="3697" spans="1:8" x14ac:dyDescent="0.3">
      <c r="A3697" s="123"/>
      <c r="B3697" s="122"/>
      <c r="H3697" s="124"/>
    </row>
    <row r="3698" spans="1:8" x14ac:dyDescent="0.3">
      <c r="A3698" s="123"/>
      <c r="B3698" s="122"/>
      <c r="H3698" s="124"/>
    </row>
    <row r="3699" spans="1:8" x14ac:dyDescent="0.3">
      <c r="A3699" s="123"/>
      <c r="B3699" s="122"/>
      <c r="H3699" s="124"/>
    </row>
    <row r="3700" spans="1:8" x14ac:dyDescent="0.3">
      <c r="A3700" s="123"/>
      <c r="B3700" s="122"/>
      <c r="H3700" s="124"/>
    </row>
    <row r="3701" spans="1:8" x14ac:dyDescent="0.3">
      <c r="A3701" s="123"/>
      <c r="B3701" s="122"/>
      <c r="H3701" s="124"/>
    </row>
    <row r="3702" spans="1:8" x14ac:dyDescent="0.3">
      <c r="A3702" s="123"/>
      <c r="B3702" s="122"/>
      <c r="H3702" s="124"/>
    </row>
    <row r="3703" spans="1:8" x14ac:dyDescent="0.3">
      <c r="A3703" s="123"/>
      <c r="B3703" s="122"/>
      <c r="H3703" s="124"/>
    </row>
    <row r="3704" spans="1:8" x14ac:dyDescent="0.3">
      <c r="A3704" s="123"/>
      <c r="B3704" s="122"/>
      <c r="H3704" s="124"/>
    </row>
    <row r="3705" spans="1:8" x14ac:dyDescent="0.3">
      <c r="A3705" s="123"/>
      <c r="B3705" s="122"/>
      <c r="H3705" s="124"/>
    </row>
    <row r="3706" spans="1:8" x14ac:dyDescent="0.3">
      <c r="A3706" s="123"/>
      <c r="B3706" s="122"/>
      <c r="H3706" s="124"/>
    </row>
    <row r="3707" spans="1:8" x14ac:dyDescent="0.3">
      <c r="A3707" s="123"/>
      <c r="B3707" s="122"/>
      <c r="H3707" s="124"/>
    </row>
    <row r="3708" spans="1:8" x14ac:dyDescent="0.3">
      <c r="A3708" s="123"/>
      <c r="B3708" s="122"/>
      <c r="H3708" s="124"/>
    </row>
    <row r="3709" spans="1:8" x14ac:dyDescent="0.3">
      <c r="A3709" s="123"/>
      <c r="B3709" s="122"/>
      <c r="H3709" s="124"/>
    </row>
    <row r="3710" spans="1:8" x14ac:dyDescent="0.3">
      <c r="A3710" s="123"/>
      <c r="B3710" s="122"/>
      <c r="H3710" s="124"/>
    </row>
    <row r="3711" spans="1:8" x14ac:dyDescent="0.3">
      <c r="A3711" s="123"/>
      <c r="B3711" s="122"/>
      <c r="H3711" s="124"/>
    </row>
    <row r="3712" spans="1:8" x14ac:dyDescent="0.3">
      <c r="A3712" s="123"/>
      <c r="B3712" s="122"/>
      <c r="H3712" s="124"/>
    </row>
    <row r="3713" spans="1:8" x14ac:dyDescent="0.3">
      <c r="A3713" s="123"/>
      <c r="B3713" s="122"/>
      <c r="H3713" s="124"/>
    </row>
    <row r="3714" spans="1:8" x14ac:dyDescent="0.3">
      <c r="A3714" s="123"/>
      <c r="B3714" s="122"/>
      <c r="H3714" s="124"/>
    </row>
    <row r="3715" spans="1:8" x14ac:dyDescent="0.3">
      <c r="A3715" s="123"/>
      <c r="B3715" s="122"/>
      <c r="H3715" s="124"/>
    </row>
    <row r="3716" spans="1:8" x14ac:dyDescent="0.3">
      <c r="A3716" s="123"/>
      <c r="B3716" s="122"/>
      <c r="H3716" s="124"/>
    </row>
    <row r="3717" spans="1:8" x14ac:dyDescent="0.3">
      <c r="A3717" s="123"/>
      <c r="B3717" s="122"/>
      <c r="H3717" s="124"/>
    </row>
    <row r="3718" spans="1:8" x14ac:dyDescent="0.3">
      <c r="A3718" s="123"/>
      <c r="B3718" s="122"/>
      <c r="H3718" s="124"/>
    </row>
    <row r="3719" spans="1:8" x14ac:dyDescent="0.3">
      <c r="A3719" s="123"/>
      <c r="B3719" s="122"/>
      <c r="H3719" s="124"/>
    </row>
    <row r="3720" spans="1:8" x14ac:dyDescent="0.3">
      <c r="A3720" s="123"/>
      <c r="B3720" s="122"/>
      <c r="H3720" s="124"/>
    </row>
    <row r="3721" spans="1:8" x14ac:dyDescent="0.3">
      <c r="A3721" s="123"/>
      <c r="B3721" s="122"/>
      <c r="H3721" s="124"/>
    </row>
    <row r="3722" spans="1:8" x14ac:dyDescent="0.3">
      <c r="A3722" s="123"/>
      <c r="B3722" s="122"/>
      <c r="H3722" s="124"/>
    </row>
    <row r="3723" spans="1:8" x14ac:dyDescent="0.3">
      <c r="A3723" s="123"/>
      <c r="B3723" s="122"/>
      <c r="H3723" s="124"/>
    </row>
    <row r="3724" spans="1:8" x14ac:dyDescent="0.3">
      <c r="A3724" s="123"/>
      <c r="B3724" s="122"/>
      <c r="H3724" s="124"/>
    </row>
    <row r="3725" spans="1:8" x14ac:dyDescent="0.3">
      <c r="A3725" s="123"/>
      <c r="B3725" s="122"/>
      <c r="H3725" s="124"/>
    </row>
    <row r="3726" spans="1:8" x14ac:dyDescent="0.3">
      <c r="A3726" s="123"/>
      <c r="B3726" s="122"/>
      <c r="H3726" s="124"/>
    </row>
    <row r="3727" spans="1:8" x14ac:dyDescent="0.3">
      <c r="A3727" s="123"/>
      <c r="B3727" s="122"/>
      <c r="H3727" s="124"/>
    </row>
    <row r="3728" spans="1:8" x14ac:dyDescent="0.3">
      <c r="A3728" s="123"/>
      <c r="B3728" s="122"/>
      <c r="H3728" s="124"/>
    </row>
    <row r="3729" spans="1:8" x14ac:dyDescent="0.3">
      <c r="A3729" s="123"/>
      <c r="B3729" s="122"/>
      <c r="H3729" s="124"/>
    </row>
    <row r="3730" spans="1:8" x14ac:dyDescent="0.3">
      <c r="A3730" s="123"/>
      <c r="B3730" s="122"/>
      <c r="H3730" s="124"/>
    </row>
    <row r="3731" spans="1:8" x14ac:dyDescent="0.3">
      <c r="A3731" s="123"/>
      <c r="B3731" s="122"/>
      <c r="H3731" s="124"/>
    </row>
    <row r="3732" spans="1:8" x14ac:dyDescent="0.3">
      <c r="A3732" s="123"/>
      <c r="B3732" s="122"/>
      <c r="H3732" s="124"/>
    </row>
    <row r="3733" spans="1:8" x14ac:dyDescent="0.3">
      <c r="A3733" s="123"/>
      <c r="B3733" s="122"/>
      <c r="H3733" s="124"/>
    </row>
    <row r="3734" spans="1:8" x14ac:dyDescent="0.3">
      <c r="A3734" s="123"/>
      <c r="B3734" s="122"/>
      <c r="H3734" s="124"/>
    </row>
    <row r="3735" spans="1:8" x14ac:dyDescent="0.3">
      <c r="A3735" s="123"/>
      <c r="B3735" s="122"/>
      <c r="H3735" s="124"/>
    </row>
    <row r="3736" spans="1:8" x14ac:dyDescent="0.3">
      <c r="A3736" s="123"/>
      <c r="B3736" s="122"/>
      <c r="H3736" s="124"/>
    </row>
    <row r="3737" spans="1:8" x14ac:dyDescent="0.3">
      <c r="A3737" s="123"/>
      <c r="B3737" s="122"/>
      <c r="H3737" s="124"/>
    </row>
    <row r="3738" spans="1:8" x14ac:dyDescent="0.3">
      <c r="A3738" s="123"/>
      <c r="B3738" s="122"/>
      <c r="H3738" s="124"/>
    </row>
    <row r="3739" spans="1:8" x14ac:dyDescent="0.3">
      <c r="A3739" s="123"/>
      <c r="B3739" s="122"/>
      <c r="H3739" s="124"/>
    </row>
    <row r="3740" spans="1:8" x14ac:dyDescent="0.3">
      <c r="A3740" s="123"/>
      <c r="B3740" s="122"/>
      <c r="H3740" s="124"/>
    </row>
    <row r="3741" spans="1:8" x14ac:dyDescent="0.3">
      <c r="A3741" s="123"/>
      <c r="B3741" s="122"/>
      <c r="H3741" s="124"/>
    </row>
    <row r="3742" spans="1:8" x14ac:dyDescent="0.3">
      <c r="A3742" s="123"/>
      <c r="B3742" s="122"/>
      <c r="H3742" s="124"/>
    </row>
    <row r="3743" spans="1:8" x14ac:dyDescent="0.3">
      <c r="A3743" s="123"/>
      <c r="B3743" s="122"/>
      <c r="H3743" s="124"/>
    </row>
    <row r="3744" spans="1:8" x14ac:dyDescent="0.3">
      <c r="A3744" s="123"/>
      <c r="B3744" s="122"/>
      <c r="H3744" s="124"/>
    </row>
    <row r="3745" spans="1:8" x14ac:dyDescent="0.3">
      <c r="A3745" s="123"/>
      <c r="B3745" s="122"/>
      <c r="H3745" s="124"/>
    </row>
    <row r="3746" spans="1:8" x14ac:dyDescent="0.3">
      <c r="A3746" s="123"/>
      <c r="B3746" s="122"/>
      <c r="H3746" s="124"/>
    </row>
    <row r="3747" spans="1:8" x14ac:dyDescent="0.3">
      <c r="A3747" s="123"/>
      <c r="B3747" s="122"/>
      <c r="H3747" s="124"/>
    </row>
    <row r="3748" spans="1:8" x14ac:dyDescent="0.3">
      <c r="A3748" s="123"/>
      <c r="B3748" s="122"/>
      <c r="H3748" s="124"/>
    </row>
    <row r="3749" spans="1:8" x14ac:dyDescent="0.3">
      <c r="A3749" s="123"/>
      <c r="B3749" s="122"/>
      <c r="H3749" s="124"/>
    </row>
    <row r="3750" spans="1:8" x14ac:dyDescent="0.3">
      <c r="A3750" s="123"/>
      <c r="B3750" s="122"/>
      <c r="H3750" s="124"/>
    </row>
    <row r="3751" spans="1:8" x14ac:dyDescent="0.3">
      <c r="A3751" s="123"/>
      <c r="B3751" s="122"/>
      <c r="H3751" s="124"/>
    </row>
    <row r="3752" spans="1:8" x14ac:dyDescent="0.3">
      <c r="A3752" s="123"/>
      <c r="B3752" s="122"/>
      <c r="H3752" s="124"/>
    </row>
    <row r="3753" spans="1:8" x14ac:dyDescent="0.3">
      <c r="A3753" s="123"/>
      <c r="B3753" s="122"/>
      <c r="H3753" s="124"/>
    </row>
    <row r="3754" spans="1:8" x14ac:dyDescent="0.3">
      <c r="A3754" s="123"/>
      <c r="B3754" s="122"/>
      <c r="H3754" s="124"/>
    </row>
    <row r="3755" spans="1:8" x14ac:dyDescent="0.3">
      <c r="A3755" s="123"/>
      <c r="B3755" s="122"/>
      <c r="H3755" s="124"/>
    </row>
    <row r="3756" spans="1:8" x14ac:dyDescent="0.3">
      <c r="A3756" s="123"/>
      <c r="B3756" s="122"/>
      <c r="H3756" s="124"/>
    </row>
    <row r="3757" spans="1:8" x14ac:dyDescent="0.3">
      <c r="A3757" s="123"/>
      <c r="B3757" s="122"/>
      <c r="H3757" s="124"/>
    </row>
    <row r="3758" spans="1:8" x14ac:dyDescent="0.3">
      <c r="A3758" s="123"/>
      <c r="B3758" s="122"/>
      <c r="H3758" s="124"/>
    </row>
    <row r="3759" spans="1:8" x14ac:dyDescent="0.3">
      <c r="A3759" s="123"/>
      <c r="B3759" s="122"/>
      <c r="H3759" s="124"/>
    </row>
    <row r="3760" spans="1:8" x14ac:dyDescent="0.3">
      <c r="A3760" s="123"/>
      <c r="B3760" s="122"/>
      <c r="H3760" s="124"/>
    </row>
    <row r="3761" spans="1:8" x14ac:dyDescent="0.3">
      <c r="A3761" s="123"/>
      <c r="B3761" s="122"/>
      <c r="H3761" s="124"/>
    </row>
    <row r="3762" spans="1:8" x14ac:dyDescent="0.3">
      <c r="A3762" s="123"/>
      <c r="B3762" s="122"/>
      <c r="H3762" s="124"/>
    </row>
    <row r="3763" spans="1:8" x14ac:dyDescent="0.3">
      <c r="A3763" s="123"/>
      <c r="B3763" s="122"/>
      <c r="H3763" s="124"/>
    </row>
    <row r="3764" spans="1:8" x14ac:dyDescent="0.3">
      <c r="A3764" s="123"/>
      <c r="B3764" s="122"/>
      <c r="H3764" s="124"/>
    </row>
    <row r="3765" spans="1:8" x14ac:dyDescent="0.3">
      <c r="A3765" s="123"/>
      <c r="B3765" s="122"/>
      <c r="H3765" s="124"/>
    </row>
    <row r="3766" spans="1:8" x14ac:dyDescent="0.3">
      <c r="A3766" s="123"/>
      <c r="B3766" s="122"/>
      <c r="H3766" s="124"/>
    </row>
    <row r="3767" spans="1:8" x14ac:dyDescent="0.3">
      <c r="A3767" s="123"/>
      <c r="B3767" s="122"/>
      <c r="H3767" s="124"/>
    </row>
    <row r="3768" spans="1:8" x14ac:dyDescent="0.3">
      <c r="A3768" s="123"/>
      <c r="B3768" s="122"/>
      <c r="H3768" s="124"/>
    </row>
    <row r="3769" spans="1:8" x14ac:dyDescent="0.3">
      <c r="A3769" s="123"/>
      <c r="B3769" s="122"/>
      <c r="H3769" s="124"/>
    </row>
    <row r="3770" spans="1:8" x14ac:dyDescent="0.3">
      <c r="A3770" s="123"/>
      <c r="B3770" s="122"/>
      <c r="H3770" s="124"/>
    </row>
    <row r="3771" spans="1:8" x14ac:dyDescent="0.3">
      <c r="A3771" s="123"/>
      <c r="B3771" s="122"/>
      <c r="H3771" s="124"/>
    </row>
    <row r="3772" spans="1:8" x14ac:dyDescent="0.3">
      <c r="A3772" s="123"/>
      <c r="B3772" s="122"/>
      <c r="H3772" s="124"/>
    </row>
    <row r="3773" spans="1:8" x14ac:dyDescent="0.3">
      <c r="A3773" s="123"/>
      <c r="B3773" s="122"/>
      <c r="H3773" s="124"/>
    </row>
    <row r="3774" spans="1:8" x14ac:dyDescent="0.3">
      <c r="A3774" s="123"/>
      <c r="B3774" s="122"/>
      <c r="H3774" s="124"/>
    </row>
    <row r="3775" spans="1:8" x14ac:dyDescent="0.3">
      <c r="A3775" s="123"/>
      <c r="B3775" s="122"/>
      <c r="H3775" s="124"/>
    </row>
    <row r="3776" spans="1:8" x14ac:dyDescent="0.3">
      <c r="A3776" s="123"/>
      <c r="B3776" s="122"/>
      <c r="H3776" s="124"/>
    </row>
    <row r="3777" spans="1:8" x14ac:dyDescent="0.3">
      <c r="A3777" s="123"/>
      <c r="B3777" s="122"/>
      <c r="H3777" s="124"/>
    </row>
    <row r="3778" spans="1:8" x14ac:dyDescent="0.3">
      <c r="A3778" s="123"/>
      <c r="B3778" s="122"/>
      <c r="H3778" s="124"/>
    </row>
    <row r="3779" spans="1:8" x14ac:dyDescent="0.3">
      <c r="A3779" s="123"/>
      <c r="B3779" s="122"/>
      <c r="H3779" s="124"/>
    </row>
    <row r="3780" spans="1:8" x14ac:dyDescent="0.3">
      <c r="A3780" s="123"/>
      <c r="B3780" s="122"/>
      <c r="H3780" s="124"/>
    </row>
    <row r="3781" spans="1:8" x14ac:dyDescent="0.3">
      <c r="A3781" s="123"/>
      <c r="B3781" s="122"/>
      <c r="H3781" s="124"/>
    </row>
    <row r="3782" spans="1:8" x14ac:dyDescent="0.3">
      <c r="A3782" s="123"/>
      <c r="B3782" s="122"/>
      <c r="H3782" s="124"/>
    </row>
    <row r="3783" spans="1:8" x14ac:dyDescent="0.3">
      <c r="A3783" s="123"/>
      <c r="B3783" s="122"/>
      <c r="H3783" s="124"/>
    </row>
    <row r="3784" spans="1:8" x14ac:dyDescent="0.3">
      <c r="A3784" s="123"/>
      <c r="B3784" s="122"/>
      <c r="H3784" s="124"/>
    </row>
    <row r="3785" spans="1:8" x14ac:dyDescent="0.3">
      <c r="A3785" s="123"/>
      <c r="B3785" s="122"/>
      <c r="H3785" s="124"/>
    </row>
    <row r="3786" spans="1:8" x14ac:dyDescent="0.3">
      <c r="A3786" s="123"/>
      <c r="B3786" s="122"/>
      <c r="H3786" s="124"/>
    </row>
    <row r="3787" spans="1:8" x14ac:dyDescent="0.3">
      <c r="A3787" s="123"/>
      <c r="B3787" s="122"/>
      <c r="H3787" s="124"/>
    </row>
    <row r="3788" spans="1:8" x14ac:dyDescent="0.3">
      <c r="A3788" s="123"/>
      <c r="B3788" s="122"/>
      <c r="H3788" s="124"/>
    </row>
    <row r="3789" spans="1:8" x14ac:dyDescent="0.3">
      <c r="A3789" s="123"/>
      <c r="B3789" s="122"/>
      <c r="H3789" s="124"/>
    </row>
    <row r="3790" spans="1:8" x14ac:dyDescent="0.3">
      <c r="A3790" s="123"/>
      <c r="B3790" s="122"/>
      <c r="H3790" s="124"/>
    </row>
    <row r="3791" spans="1:8" x14ac:dyDescent="0.3">
      <c r="A3791" s="123"/>
      <c r="B3791" s="122"/>
      <c r="H3791" s="124"/>
    </row>
    <row r="3792" spans="1:8" x14ac:dyDescent="0.3">
      <c r="A3792" s="123"/>
      <c r="B3792" s="122"/>
      <c r="H3792" s="124"/>
    </row>
    <row r="3793" spans="1:8" x14ac:dyDescent="0.3">
      <c r="A3793" s="123"/>
      <c r="B3793" s="122"/>
      <c r="H3793" s="124"/>
    </row>
    <row r="3794" spans="1:8" x14ac:dyDescent="0.3">
      <c r="A3794" s="123"/>
      <c r="B3794" s="122"/>
      <c r="H3794" s="124"/>
    </row>
    <row r="3795" spans="1:8" x14ac:dyDescent="0.3">
      <c r="A3795" s="123"/>
      <c r="B3795" s="122"/>
      <c r="H3795" s="124"/>
    </row>
    <row r="3796" spans="1:8" x14ac:dyDescent="0.3">
      <c r="A3796" s="123"/>
      <c r="B3796" s="122"/>
      <c r="H3796" s="124"/>
    </row>
    <row r="3797" spans="1:8" x14ac:dyDescent="0.3">
      <c r="A3797" s="123"/>
      <c r="B3797" s="122"/>
      <c r="H3797" s="124"/>
    </row>
    <row r="3798" spans="1:8" x14ac:dyDescent="0.3">
      <c r="A3798" s="123"/>
      <c r="B3798" s="122"/>
      <c r="H3798" s="124"/>
    </row>
    <row r="3799" spans="1:8" x14ac:dyDescent="0.3">
      <c r="A3799" s="123"/>
      <c r="B3799" s="122"/>
      <c r="H3799" s="124"/>
    </row>
    <row r="3800" spans="1:8" x14ac:dyDescent="0.3">
      <c r="A3800" s="123"/>
      <c r="B3800" s="122"/>
      <c r="H3800" s="124"/>
    </row>
    <row r="3801" spans="1:8" x14ac:dyDescent="0.3">
      <c r="A3801" s="123"/>
      <c r="B3801" s="122"/>
      <c r="H3801" s="124"/>
    </row>
    <row r="3802" spans="1:8" x14ac:dyDescent="0.3">
      <c r="A3802" s="123"/>
      <c r="B3802" s="122"/>
      <c r="H3802" s="124"/>
    </row>
    <row r="3803" spans="1:8" x14ac:dyDescent="0.3">
      <c r="A3803" s="123"/>
      <c r="B3803" s="122"/>
      <c r="H3803" s="124"/>
    </row>
    <row r="3804" spans="1:8" x14ac:dyDescent="0.3">
      <c r="A3804" s="123"/>
      <c r="B3804" s="122"/>
      <c r="H3804" s="124"/>
    </row>
    <row r="3805" spans="1:8" x14ac:dyDescent="0.3">
      <c r="A3805" s="123"/>
      <c r="B3805" s="122"/>
      <c r="H3805" s="124"/>
    </row>
    <row r="3806" spans="1:8" x14ac:dyDescent="0.3">
      <c r="A3806" s="123"/>
      <c r="B3806" s="122"/>
      <c r="H3806" s="124"/>
    </row>
    <row r="3807" spans="1:8" x14ac:dyDescent="0.3">
      <c r="A3807" s="123"/>
      <c r="B3807" s="122"/>
      <c r="H3807" s="124"/>
    </row>
    <row r="3808" spans="1:8" x14ac:dyDescent="0.3">
      <c r="A3808" s="123"/>
      <c r="B3808" s="122"/>
      <c r="H3808" s="124"/>
    </row>
    <row r="3809" spans="1:8" x14ac:dyDescent="0.3">
      <c r="A3809" s="123"/>
      <c r="B3809" s="122"/>
      <c r="H3809" s="124"/>
    </row>
    <row r="3810" spans="1:8" x14ac:dyDescent="0.3">
      <c r="A3810" s="123"/>
      <c r="B3810" s="122"/>
      <c r="H3810" s="124"/>
    </row>
    <row r="3811" spans="1:8" x14ac:dyDescent="0.3">
      <c r="A3811" s="123"/>
      <c r="B3811" s="122"/>
      <c r="H3811" s="124"/>
    </row>
    <row r="3812" spans="1:8" x14ac:dyDescent="0.3">
      <c r="A3812" s="123"/>
      <c r="B3812" s="122"/>
      <c r="H3812" s="124"/>
    </row>
    <row r="3813" spans="1:8" x14ac:dyDescent="0.3">
      <c r="A3813" s="123"/>
      <c r="B3813" s="122"/>
      <c r="H3813" s="124"/>
    </row>
    <row r="3814" spans="1:8" x14ac:dyDescent="0.3">
      <c r="A3814" s="123"/>
      <c r="B3814" s="122"/>
      <c r="H3814" s="124"/>
    </row>
    <row r="3815" spans="1:8" x14ac:dyDescent="0.3">
      <c r="A3815" s="123"/>
      <c r="B3815" s="122"/>
      <c r="H3815" s="124"/>
    </row>
    <row r="3816" spans="1:8" x14ac:dyDescent="0.3">
      <c r="A3816" s="123"/>
      <c r="B3816" s="122"/>
      <c r="H3816" s="124"/>
    </row>
    <row r="3817" spans="1:8" x14ac:dyDescent="0.3">
      <c r="A3817" s="123"/>
      <c r="B3817" s="122"/>
      <c r="H3817" s="124"/>
    </row>
    <row r="3818" spans="1:8" x14ac:dyDescent="0.3">
      <c r="A3818" s="123"/>
      <c r="B3818" s="122"/>
      <c r="H3818" s="124"/>
    </row>
    <row r="3819" spans="1:8" x14ac:dyDescent="0.3">
      <c r="A3819" s="123"/>
      <c r="B3819" s="122"/>
      <c r="H3819" s="124"/>
    </row>
    <row r="3820" spans="1:8" x14ac:dyDescent="0.3">
      <c r="A3820" s="123"/>
      <c r="B3820" s="122"/>
      <c r="H3820" s="124"/>
    </row>
    <row r="3821" spans="1:8" x14ac:dyDescent="0.3">
      <c r="A3821" s="123"/>
      <c r="B3821" s="122"/>
      <c r="H3821" s="124"/>
    </row>
    <row r="3822" spans="1:8" x14ac:dyDescent="0.3">
      <c r="A3822" s="123"/>
      <c r="B3822" s="122"/>
      <c r="H3822" s="124"/>
    </row>
    <row r="3823" spans="1:8" x14ac:dyDescent="0.3">
      <c r="A3823" s="123"/>
      <c r="B3823" s="122"/>
      <c r="H3823" s="124"/>
    </row>
    <row r="3824" spans="1:8" x14ac:dyDescent="0.3">
      <c r="A3824" s="123"/>
      <c r="B3824" s="122"/>
      <c r="H3824" s="124"/>
    </row>
    <row r="3825" spans="1:8" x14ac:dyDescent="0.3">
      <c r="A3825" s="123"/>
      <c r="B3825" s="122"/>
      <c r="H3825" s="124"/>
    </row>
    <row r="3826" spans="1:8" x14ac:dyDescent="0.3">
      <c r="A3826" s="123"/>
      <c r="B3826" s="122"/>
      <c r="H3826" s="124"/>
    </row>
    <row r="3827" spans="1:8" x14ac:dyDescent="0.3">
      <c r="A3827" s="123"/>
      <c r="B3827" s="122"/>
      <c r="H3827" s="124"/>
    </row>
    <row r="3828" spans="1:8" x14ac:dyDescent="0.3">
      <c r="A3828" s="123"/>
      <c r="B3828" s="122"/>
      <c r="H3828" s="124"/>
    </row>
    <row r="3829" spans="1:8" x14ac:dyDescent="0.3">
      <c r="A3829" s="123"/>
      <c r="B3829" s="122"/>
      <c r="H3829" s="124"/>
    </row>
    <row r="3830" spans="1:8" x14ac:dyDescent="0.3">
      <c r="A3830" s="123"/>
      <c r="B3830" s="122"/>
      <c r="H3830" s="124"/>
    </row>
    <row r="3831" spans="1:8" x14ac:dyDescent="0.3">
      <c r="A3831" s="123"/>
      <c r="B3831" s="122"/>
      <c r="H3831" s="124"/>
    </row>
    <row r="3832" spans="1:8" x14ac:dyDescent="0.3">
      <c r="A3832" s="123"/>
      <c r="B3832" s="122"/>
      <c r="H3832" s="124"/>
    </row>
    <row r="3833" spans="1:8" x14ac:dyDescent="0.3">
      <c r="A3833" s="123"/>
      <c r="B3833" s="122"/>
      <c r="H3833" s="124"/>
    </row>
    <row r="3834" spans="1:8" x14ac:dyDescent="0.3">
      <c r="A3834" s="123"/>
      <c r="B3834" s="122"/>
      <c r="H3834" s="124"/>
    </row>
    <row r="3835" spans="1:8" x14ac:dyDescent="0.3">
      <c r="A3835" s="123"/>
      <c r="B3835" s="122"/>
      <c r="H3835" s="124"/>
    </row>
    <row r="3836" spans="1:8" x14ac:dyDescent="0.3">
      <c r="A3836" s="123"/>
      <c r="B3836" s="122"/>
      <c r="H3836" s="124"/>
    </row>
    <row r="3837" spans="1:8" x14ac:dyDescent="0.3">
      <c r="A3837" s="123"/>
      <c r="B3837" s="122"/>
      <c r="H3837" s="124"/>
    </row>
    <row r="3838" spans="1:8" x14ac:dyDescent="0.3">
      <c r="A3838" s="123"/>
      <c r="B3838" s="122"/>
      <c r="H3838" s="124"/>
    </row>
    <row r="3839" spans="1:8" x14ac:dyDescent="0.3">
      <c r="A3839" s="123"/>
      <c r="B3839" s="122"/>
      <c r="H3839" s="124"/>
    </row>
    <row r="3840" spans="1:8" x14ac:dyDescent="0.3">
      <c r="A3840" s="123"/>
      <c r="B3840" s="122"/>
      <c r="H3840" s="124"/>
    </row>
    <row r="3841" spans="1:8" x14ac:dyDescent="0.3">
      <c r="A3841" s="123"/>
      <c r="B3841" s="122"/>
      <c r="H3841" s="124"/>
    </row>
    <row r="3842" spans="1:8" x14ac:dyDescent="0.3">
      <c r="A3842" s="123"/>
      <c r="B3842" s="122"/>
      <c r="H3842" s="124"/>
    </row>
    <row r="3843" spans="1:8" x14ac:dyDescent="0.3">
      <c r="A3843" s="123"/>
      <c r="B3843" s="122"/>
      <c r="H3843" s="124"/>
    </row>
    <row r="3844" spans="1:8" x14ac:dyDescent="0.3">
      <c r="A3844" s="123"/>
      <c r="B3844" s="122"/>
      <c r="H3844" s="124"/>
    </row>
    <row r="3845" spans="1:8" x14ac:dyDescent="0.3">
      <c r="A3845" s="123"/>
      <c r="B3845" s="122"/>
      <c r="H3845" s="124"/>
    </row>
    <row r="3846" spans="1:8" x14ac:dyDescent="0.3">
      <c r="A3846" s="123"/>
      <c r="B3846" s="122"/>
      <c r="H3846" s="124"/>
    </row>
    <row r="3847" spans="1:8" x14ac:dyDescent="0.3">
      <c r="A3847" s="123"/>
      <c r="B3847" s="122"/>
      <c r="H3847" s="124"/>
    </row>
    <row r="3848" spans="1:8" x14ac:dyDescent="0.3">
      <c r="A3848" s="123"/>
      <c r="B3848" s="122"/>
      <c r="H3848" s="124"/>
    </row>
    <row r="3849" spans="1:8" x14ac:dyDescent="0.3">
      <c r="A3849" s="123"/>
      <c r="B3849" s="122"/>
      <c r="H3849" s="124"/>
    </row>
    <row r="3850" spans="1:8" x14ac:dyDescent="0.3">
      <c r="A3850" s="123"/>
      <c r="B3850" s="122"/>
      <c r="H3850" s="124"/>
    </row>
    <row r="3851" spans="1:8" x14ac:dyDescent="0.3">
      <c r="A3851" s="123"/>
      <c r="B3851" s="122"/>
      <c r="H3851" s="124"/>
    </row>
    <row r="3852" spans="1:8" x14ac:dyDescent="0.3">
      <c r="A3852" s="123"/>
      <c r="B3852" s="122"/>
      <c r="H3852" s="124"/>
    </row>
    <row r="3853" spans="1:8" x14ac:dyDescent="0.3">
      <c r="A3853" s="123"/>
      <c r="B3853" s="122"/>
      <c r="H3853" s="124"/>
    </row>
    <row r="3854" spans="1:8" x14ac:dyDescent="0.3">
      <c r="A3854" s="123"/>
      <c r="B3854" s="122"/>
      <c r="H3854" s="124"/>
    </row>
    <row r="3855" spans="1:8" x14ac:dyDescent="0.3">
      <c r="A3855" s="123"/>
      <c r="B3855" s="122"/>
      <c r="H3855" s="124"/>
    </row>
    <row r="3856" spans="1:8" x14ac:dyDescent="0.3">
      <c r="A3856" s="123"/>
      <c r="B3856" s="122"/>
      <c r="H3856" s="124"/>
    </row>
    <row r="3857" spans="1:8" x14ac:dyDescent="0.3">
      <c r="A3857" s="123"/>
      <c r="B3857" s="122"/>
      <c r="H3857" s="124"/>
    </row>
    <row r="3858" spans="1:8" x14ac:dyDescent="0.3">
      <c r="A3858" s="123"/>
      <c r="B3858" s="122"/>
      <c r="H3858" s="124"/>
    </row>
    <row r="3859" spans="1:8" x14ac:dyDescent="0.3">
      <c r="A3859" s="123"/>
      <c r="B3859" s="122"/>
      <c r="H3859" s="124"/>
    </row>
    <row r="3860" spans="1:8" x14ac:dyDescent="0.3">
      <c r="A3860" s="123"/>
      <c r="B3860" s="122"/>
      <c r="H3860" s="124"/>
    </row>
    <row r="3861" spans="1:8" x14ac:dyDescent="0.3">
      <c r="A3861" s="123"/>
      <c r="B3861" s="122"/>
      <c r="H3861" s="124"/>
    </row>
    <row r="3862" spans="1:8" x14ac:dyDescent="0.3">
      <c r="A3862" s="123"/>
      <c r="B3862" s="122"/>
      <c r="H3862" s="124"/>
    </row>
    <row r="3863" spans="1:8" x14ac:dyDescent="0.3">
      <c r="A3863" s="123"/>
      <c r="B3863" s="122"/>
      <c r="H3863" s="124"/>
    </row>
    <row r="3864" spans="1:8" x14ac:dyDescent="0.3">
      <c r="A3864" s="123"/>
      <c r="B3864" s="122"/>
      <c r="H3864" s="124"/>
    </row>
    <row r="3865" spans="1:8" x14ac:dyDescent="0.3">
      <c r="A3865" s="123"/>
      <c r="B3865" s="122"/>
      <c r="H3865" s="124"/>
    </row>
    <row r="3866" spans="1:8" x14ac:dyDescent="0.3">
      <c r="A3866" s="123"/>
      <c r="B3866" s="122"/>
      <c r="H3866" s="124"/>
    </row>
    <row r="3867" spans="1:8" x14ac:dyDescent="0.3">
      <c r="A3867" s="123"/>
      <c r="B3867" s="122"/>
      <c r="H3867" s="124"/>
    </row>
    <row r="3868" spans="1:8" x14ac:dyDescent="0.3">
      <c r="A3868" s="123"/>
      <c r="B3868" s="122"/>
      <c r="H3868" s="124"/>
    </row>
    <row r="3869" spans="1:8" x14ac:dyDescent="0.3">
      <c r="A3869" s="123"/>
      <c r="B3869" s="122"/>
      <c r="H3869" s="124"/>
    </row>
    <row r="3870" spans="1:8" x14ac:dyDescent="0.3">
      <c r="A3870" s="123"/>
      <c r="B3870" s="122"/>
      <c r="H3870" s="124"/>
    </row>
    <row r="3871" spans="1:8" x14ac:dyDescent="0.3">
      <c r="A3871" s="123"/>
      <c r="B3871" s="122"/>
      <c r="H3871" s="124"/>
    </row>
    <row r="3872" spans="1:8" x14ac:dyDescent="0.3">
      <c r="A3872" s="123"/>
      <c r="B3872" s="122"/>
      <c r="H3872" s="124"/>
    </row>
    <row r="3873" spans="1:8" x14ac:dyDescent="0.3">
      <c r="A3873" s="123"/>
      <c r="B3873" s="122"/>
      <c r="H3873" s="124"/>
    </row>
    <row r="3874" spans="1:8" x14ac:dyDescent="0.3">
      <c r="A3874" s="123"/>
      <c r="B3874" s="122"/>
      <c r="H3874" s="124"/>
    </row>
    <row r="3875" spans="1:8" x14ac:dyDescent="0.3">
      <c r="A3875" s="123"/>
      <c r="B3875" s="122"/>
      <c r="H3875" s="124"/>
    </row>
    <row r="3876" spans="1:8" x14ac:dyDescent="0.3">
      <c r="A3876" s="123"/>
      <c r="B3876" s="122"/>
      <c r="H3876" s="124"/>
    </row>
    <row r="3877" spans="1:8" x14ac:dyDescent="0.3">
      <c r="A3877" s="123"/>
      <c r="B3877" s="122"/>
      <c r="H3877" s="124"/>
    </row>
    <row r="3878" spans="1:8" x14ac:dyDescent="0.3">
      <c r="A3878" s="123"/>
      <c r="B3878" s="122"/>
      <c r="H3878" s="124"/>
    </row>
    <row r="3879" spans="1:8" x14ac:dyDescent="0.3">
      <c r="A3879" s="123"/>
      <c r="B3879" s="122"/>
      <c r="H3879" s="124"/>
    </row>
    <row r="3880" spans="1:8" x14ac:dyDescent="0.3">
      <c r="A3880" s="123"/>
      <c r="B3880" s="122"/>
      <c r="H3880" s="124"/>
    </row>
    <row r="3881" spans="1:8" x14ac:dyDescent="0.3">
      <c r="A3881" s="123"/>
      <c r="B3881" s="122"/>
      <c r="H3881" s="124"/>
    </row>
    <row r="3882" spans="1:8" x14ac:dyDescent="0.3">
      <c r="A3882" s="123"/>
      <c r="B3882" s="122"/>
      <c r="H3882" s="124"/>
    </row>
    <row r="3883" spans="1:8" x14ac:dyDescent="0.3">
      <c r="A3883" s="123"/>
      <c r="B3883" s="122"/>
      <c r="H3883" s="124"/>
    </row>
    <row r="3884" spans="1:8" x14ac:dyDescent="0.3">
      <c r="A3884" s="123"/>
      <c r="B3884" s="122"/>
      <c r="H3884" s="124"/>
    </row>
    <row r="3885" spans="1:8" x14ac:dyDescent="0.3">
      <c r="A3885" s="123"/>
      <c r="B3885" s="122"/>
      <c r="H3885" s="124"/>
    </row>
    <row r="3886" spans="1:8" x14ac:dyDescent="0.3">
      <c r="A3886" s="123"/>
      <c r="B3886" s="122"/>
      <c r="H3886" s="124"/>
    </row>
    <row r="3887" spans="1:8" x14ac:dyDescent="0.3">
      <c r="A3887" s="123"/>
      <c r="B3887" s="122"/>
      <c r="H3887" s="124"/>
    </row>
    <row r="3888" spans="1:8" x14ac:dyDescent="0.3">
      <c r="A3888" s="123"/>
      <c r="B3888" s="122"/>
      <c r="H3888" s="124"/>
    </row>
    <row r="3889" spans="1:8" x14ac:dyDescent="0.3">
      <c r="A3889" s="123"/>
      <c r="B3889" s="122"/>
      <c r="H3889" s="124"/>
    </row>
    <row r="3890" spans="1:8" x14ac:dyDescent="0.3">
      <c r="A3890" s="123"/>
      <c r="B3890" s="122"/>
      <c r="H3890" s="124"/>
    </row>
    <row r="3891" spans="1:8" x14ac:dyDescent="0.3">
      <c r="A3891" s="123"/>
      <c r="B3891" s="122"/>
      <c r="H3891" s="124"/>
    </row>
    <row r="3892" spans="1:8" x14ac:dyDescent="0.3">
      <c r="A3892" s="123"/>
      <c r="B3892" s="122"/>
      <c r="H3892" s="124"/>
    </row>
    <row r="3893" spans="1:8" x14ac:dyDescent="0.3">
      <c r="A3893" s="123"/>
      <c r="B3893" s="122"/>
      <c r="H3893" s="124"/>
    </row>
    <row r="3894" spans="1:8" x14ac:dyDescent="0.3">
      <c r="A3894" s="123"/>
      <c r="B3894" s="122"/>
      <c r="H3894" s="124"/>
    </row>
    <row r="3895" spans="1:8" x14ac:dyDescent="0.3">
      <c r="A3895" s="123"/>
      <c r="B3895" s="122"/>
      <c r="H3895" s="124"/>
    </row>
    <row r="3896" spans="1:8" x14ac:dyDescent="0.3">
      <c r="A3896" s="123"/>
      <c r="B3896" s="122"/>
      <c r="H3896" s="124"/>
    </row>
    <row r="3897" spans="1:8" x14ac:dyDescent="0.3">
      <c r="A3897" s="123"/>
      <c r="B3897" s="122"/>
      <c r="H3897" s="124"/>
    </row>
    <row r="3898" spans="1:8" x14ac:dyDescent="0.3">
      <c r="A3898" s="123"/>
      <c r="B3898" s="122"/>
      <c r="H3898" s="124"/>
    </row>
    <row r="3899" spans="1:8" x14ac:dyDescent="0.3">
      <c r="A3899" s="123"/>
      <c r="B3899" s="122"/>
      <c r="H3899" s="124"/>
    </row>
    <row r="3900" spans="1:8" x14ac:dyDescent="0.3">
      <c r="A3900" s="123"/>
      <c r="B3900" s="122"/>
      <c r="H3900" s="124"/>
    </row>
    <row r="3901" spans="1:8" x14ac:dyDescent="0.3">
      <c r="A3901" s="123"/>
      <c r="B3901" s="122"/>
      <c r="H3901" s="124"/>
    </row>
    <row r="3902" spans="1:8" x14ac:dyDescent="0.3">
      <c r="A3902" s="123"/>
      <c r="B3902" s="122"/>
      <c r="H3902" s="124"/>
    </row>
    <row r="3903" spans="1:8" x14ac:dyDescent="0.3">
      <c r="A3903" s="123"/>
      <c r="B3903" s="122"/>
      <c r="H3903" s="124"/>
    </row>
    <row r="3904" spans="1:8" x14ac:dyDescent="0.3">
      <c r="A3904" s="123"/>
      <c r="B3904" s="122"/>
      <c r="H3904" s="124"/>
    </row>
    <row r="3905" spans="1:8" x14ac:dyDescent="0.3">
      <c r="A3905" s="123"/>
      <c r="B3905" s="122"/>
      <c r="H3905" s="124"/>
    </row>
    <row r="3906" spans="1:8" x14ac:dyDescent="0.3">
      <c r="A3906" s="123"/>
      <c r="B3906" s="122"/>
      <c r="H3906" s="124"/>
    </row>
    <row r="3907" spans="1:8" x14ac:dyDescent="0.3">
      <c r="A3907" s="123"/>
      <c r="B3907" s="122"/>
      <c r="H3907" s="124"/>
    </row>
    <row r="3908" spans="1:8" x14ac:dyDescent="0.3">
      <c r="A3908" s="123"/>
      <c r="B3908" s="122"/>
      <c r="H3908" s="124"/>
    </row>
    <row r="3909" spans="1:8" x14ac:dyDescent="0.3">
      <c r="A3909" s="123"/>
      <c r="B3909" s="122"/>
      <c r="H3909" s="124"/>
    </row>
    <row r="3910" spans="1:8" x14ac:dyDescent="0.3">
      <c r="A3910" s="123"/>
      <c r="B3910" s="122"/>
      <c r="H3910" s="124"/>
    </row>
    <row r="3911" spans="1:8" x14ac:dyDescent="0.3">
      <c r="A3911" s="123"/>
      <c r="B3911" s="122"/>
      <c r="H3911" s="124"/>
    </row>
    <row r="3912" spans="1:8" x14ac:dyDescent="0.3">
      <c r="A3912" s="123"/>
      <c r="B3912" s="122"/>
      <c r="H3912" s="124"/>
    </row>
    <row r="3913" spans="1:8" x14ac:dyDescent="0.3">
      <c r="A3913" s="123"/>
      <c r="B3913" s="122"/>
      <c r="H3913" s="124"/>
    </row>
    <row r="3914" spans="1:8" x14ac:dyDescent="0.3">
      <c r="A3914" s="123"/>
      <c r="B3914" s="122"/>
      <c r="H3914" s="124"/>
    </row>
    <row r="3915" spans="1:8" x14ac:dyDescent="0.3">
      <c r="A3915" s="123"/>
      <c r="B3915" s="122"/>
      <c r="H3915" s="124"/>
    </row>
    <row r="3916" spans="1:8" x14ac:dyDescent="0.3">
      <c r="A3916" s="123"/>
      <c r="B3916" s="122"/>
      <c r="H3916" s="124"/>
    </row>
    <row r="3917" spans="1:8" x14ac:dyDescent="0.3">
      <c r="A3917" s="123"/>
      <c r="B3917" s="122"/>
      <c r="H3917" s="124"/>
    </row>
    <row r="3918" spans="1:8" x14ac:dyDescent="0.3">
      <c r="A3918" s="123"/>
      <c r="B3918" s="122"/>
      <c r="H3918" s="124"/>
    </row>
    <row r="3919" spans="1:8" x14ac:dyDescent="0.3">
      <c r="A3919" s="123"/>
      <c r="B3919" s="122"/>
      <c r="H3919" s="124"/>
    </row>
    <row r="3920" spans="1:8" x14ac:dyDescent="0.3">
      <c r="A3920" s="123"/>
      <c r="B3920" s="122"/>
      <c r="H3920" s="124"/>
    </row>
    <row r="3921" spans="1:8" x14ac:dyDescent="0.3">
      <c r="A3921" s="123"/>
      <c r="B3921" s="122"/>
      <c r="H3921" s="124"/>
    </row>
    <row r="3922" spans="1:8" x14ac:dyDescent="0.3">
      <c r="A3922" s="123"/>
      <c r="B3922" s="122"/>
      <c r="H3922" s="124"/>
    </row>
    <row r="3923" spans="1:8" x14ac:dyDescent="0.3">
      <c r="A3923" s="123"/>
      <c r="B3923" s="122"/>
      <c r="H3923" s="124"/>
    </row>
    <row r="3924" spans="1:8" x14ac:dyDescent="0.3">
      <c r="A3924" s="123"/>
      <c r="B3924" s="122"/>
      <c r="H3924" s="124"/>
    </row>
    <row r="3925" spans="1:8" x14ac:dyDescent="0.3">
      <c r="A3925" s="123"/>
      <c r="B3925" s="122"/>
      <c r="H3925" s="124"/>
    </row>
    <row r="3926" spans="1:8" x14ac:dyDescent="0.3">
      <c r="A3926" s="123"/>
      <c r="B3926" s="122"/>
      <c r="H3926" s="124"/>
    </row>
    <row r="3927" spans="1:8" x14ac:dyDescent="0.3">
      <c r="A3927" s="123"/>
      <c r="B3927" s="122"/>
      <c r="H3927" s="124"/>
    </row>
    <row r="3928" spans="1:8" x14ac:dyDescent="0.3">
      <c r="A3928" s="123"/>
      <c r="B3928" s="122"/>
      <c r="H3928" s="124"/>
    </row>
    <row r="3929" spans="1:8" x14ac:dyDescent="0.3">
      <c r="A3929" s="123"/>
      <c r="B3929" s="122"/>
      <c r="H3929" s="124"/>
    </row>
    <row r="3930" spans="1:8" x14ac:dyDescent="0.3">
      <c r="A3930" s="123"/>
      <c r="B3930" s="122"/>
      <c r="H3930" s="124"/>
    </row>
    <row r="3931" spans="1:8" x14ac:dyDescent="0.3">
      <c r="A3931" s="123"/>
      <c r="B3931" s="122"/>
      <c r="H3931" s="124"/>
    </row>
    <row r="3932" spans="1:8" x14ac:dyDescent="0.3">
      <c r="A3932" s="123"/>
      <c r="B3932" s="122"/>
      <c r="H3932" s="124"/>
    </row>
    <row r="3933" spans="1:8" x14ac:dyDescent="0.3">
      <c r="A3933" s="123"/>
      <c r="B3933" s="122"/>
      <c r="H3933" s="124"/>
    </row>
    <row r="3934" spans="1:8" x14ac:dyDescent="0.3">
      <c r="A3934" s="123"/>
      <c r="B3934" s="122"/>
      <c r="H3934" s="124"/>
    </row>
    <row r="3935" spans="1:8" x14ac:dyDescent="0.3">
      <c r="A3935" s="123"/>
      <c r="B3935" s="122"/>
      <c r="H3935" s="124"/>
    </row>
    <row r="3936" spans="1:8" x14ac:dyDescent="0.3">
      <c r="A3936" s="123"/>
      <c r="B3936" s="122"/>
      <c r="H3936" s="124"/>
    </row>
    <row r="3937" spans="1:8" x14ac:dyDescent="0.3">
      <c r="A3937" s="123"/>
      <c r="B3937" s="122"/>
      <c r="H3937" s="124"/>
    </row>
    <row r="3938" spans="1:8" x14ac:dyDescent="0.3">
      <c r="A3938" s="123"/>
      <c r="B3938" s="122"/>
      <c r="H3938" s="124"/>
    </row>
    <row r="3939" spans="1:8" x14ac:dyDescent="0.3">
      <c r="A3939" s="123"/>
      <c r="B3939" s="122"/>
      <c r="H3939" s="124"/>
    </row>
    <row r="3940" spans="1:8" x14ac:dyDescent="0.3">
      <c r="A3940" s="123"/>
      <c r="B3940" s="122"/>
      <c r="H3940" s="124"/>
    </row>
    <row r="3941" spans="1:8" x14ac:dyDescent="0.3">
      <c r="A3941" s="123"/>
      <c r="B3941" s="122"/>
      <c r="H3941" s="124"/>
    </row>
    <row r="3942" spans="1:8" x14ac:dyDescent="0.3">
      <c r="A3942" s="123"/>
      <c r="B3942" s="122"/>
      <c r="H3942" s="124"/>
    </row>
    <row r="3943" spans="1:8" x14ac:dyDescent="0.3">
      <c r="A3943" s="123"/>
      <c r="B3943" s="122"/>
      <c r="H3943" s="124"/>
    </row>
    <row r="3944" spans="1:8" x14ac:dyDescent="0.3">
      <c r="A3944" s="123"/>
      <c r="B3944" s="122"/>
      <c r="H3944" s="124"/>
    </row>
    <row r="3945" spans="1:8" x14ac:dyDescent="0.3">
      <c r="A3945" s="123"/>
      <c r="B3945" s="122"/>
      <c r="H3945" s="124"/>
    </row>
    <row r="3946" spans="1:8" x14ac:dyDescent="0.3">
      <c r="A3946" s="123"/>
      <c r="B3946" s="122"/>
      <c r="H3946" s="124"/>
    </row>
    <row r="3947" spans="1:8" x14ac:dyDescent="0.3">
      <c r="A3947" s="123"/>
      <c r="B3947" s="122"/>
      <c r="H3947" s="124"/>
    </row>
    <row r="3948" spans="1:8" x14ac:dyDescent="0.3">
      <c r="A3948" s="123"/>
      <c r="B3948" s="122"/>
      <c r="H3948" s="124"/>
    </row>
    <row r="3949" spans="1:8" x14ac:dyDescent="0.3">
      <c r="A3949" s="123"/>
      <c r="B3949" s="122"/>
      <c r="H3949" s="124"/>
    </row>
    <row r="3950" spans="1:8" x14ac:dyDescent="0.3">
      <c r="A3950" s="123"/>
      <c r="B3950" s="122"/>
      <c r="H3950" s="124"/>
    </row>
    <row r="3951" spans="1:8" x14ac:dyDescent="0.3">
      <c r="A3951" s="123"/>
      <c r="B3951" s="122"/>
      <c r="H3951" s="124"/>
    </row>
    <row r="3952" spans="1:8" x14ac:dyDescent="0.3">
      <c r="A3952" s="123"/>
      <c r="B3952" s="122"/>
      <c r="H3952" s="124"/>
    </row>
    <row r="3953" spans="1:8" x14ac:dyDescent="0.3">
      <c r="A3953" s="123"/>
      <c r="B3953" s="122"/>
      <c r="H3953" s="124"/>
    </row>
    <row r="3954" spans="1:8" x14ac:dyDescent="0.3">
      <c r="A3954" s="123"/>
      <c r="B3954" s="122"/>
      <c r="H3954" s="124"/>
    </row>
    <row r="3955" spans="1:8" x14ac:dyDescent="0.3">
      <c r="A3955" s="123"/>
      <c r="B3955" s="122"/>
      <c r="H3955" s="124"/>
    </row>
    <row r="3956" spans="1:8" x14ac:dyDescent="0.3">
      <c r="A3956" s="123"/>
      <c r="B3956" s="122"/>
      <c r="H3956" s="124"/>
    </row>
    <row r="3957" spans="1:8" x14ac:dyDescent="0.3">
      <c r="A3957" s="123"/>
      <c r="B3957" s="122"/>
      <c r="H3957" s="124"/>
    </row>
    <row r="3958" spans="1:8" x14ac:dyDescent="0.3">
      <c r="A3958" s="123"/>
      <c r="B3958" s="122"/>
      <c r="H3958" s="124"/>
    </row>
    <row r="3959" spans="1:8" x14ac:dyDescent="0.3">
      <c r="A3959" s="123"/>
      <c r="B3959" s="122"/>
      <c r="H3959" s="124"/>
    </row>
    <row r="3960" spans="1:8" x14ac:dyDescent="0.3">
      <c r="A3960" s="123"/>
      <c r="B3960" s="122"/>
      <c r="H3960" s="124"/>
    </row>
    <row r="3961" spans="1:8" x14ac:dyDescent="0.3">
      <c r="A3961" s="123"/>
      <c r="B3961" s="122"/>
      <c r="H3961" s="124"/>
    </row>
    <row r="3962" spans="1:8" x14ac:dyDescent="0.3">
      <c r="A3962" s="123"/>
      <c r="B3962" s="122"/>
      <c r="H3962" s="124"/>
    </row>
    <row r="3963" spans="1:8" x14ac:dyDescent="0.3">
      <c r="A3963" s="123"/>
      <c r="B3963" s="122"/>
      <c r="H3963" s="124"/>
    </row>
    <row r="3964" spans="1:8" x14ac:dyDescent="0.3">
      <c r="A3964" s="123"/>
      <c r="B3964" s="122"/>
      <c r="H3964" s="124"/>
    </row>
    <row r="3965" spans="1:8" x14ac:dyDescent="0.3">
      <c r="A3965" s="123"/>
      <c r="B3965" s="122"/>
      <c r="H3965" s="124"/>
    </row>
    <row r="3966" spans="1:8" x14ac:dyDescent="0.3">
      <c r="A3966" s="123"/>
      <c r="B3966" s="122"/>
      <c r="H3966" s="124"/>
    </row>
    <row r="3967" spans="1:8" x14ac:dyDescent="0.3">
      <c r="A3967" s="123"/>
      <c r="B3967" s="122"/>
      <c r="H3967" s="124"/>
    </row>
    <row r="3968" spans="1:8" x14ac:dyDescent="0.3">
      <c r="A3968" s="123"/>
      <c r="B3968" s="122"/>
      <c r="H3968" s="124"/>
    </row>
    <row r="3969" spans="1:8" x14ac:dyDescent="0.3">
      <c r="A3969" s="123"/>
      <c r="B3969" s="122"/>
      <c r="H3969" s="124"/>
    </row>
    <row r="3970" spans="1:8" x14ac:dyDescent="0.3">
      <c r="A3970" s="123"/>
      <c r="B3970" s="122"/>
      <c r="H3970" s="124"/>
    </row>
    <row r="3971" spans="1:8" x14ac:dyDescent="0.3">
      <c r="A3971" s="123"/>
      <c r="B3971" s="122"/>
      <c r="H3971" s="124"/>
    </row>
    <row r="3972" spans="1:8" x14ac:dyDescent="0.3">
      <c r="A3972" s="123"/>
      <c r="B3972" s="122"/>
      <c r="H3972" s="124"/>
    </row>
    <row r="3973" spans="1:8" x14ac:dyDescent="0.3">
      <c r="A3973" s="123"/>
      <c r="B3973" s="122"/>
      <c r="H3973" s="124"/>
    </row>
    <row r="3974" spans="1:8" x14ac:dyDescent="0.3">
      <c r="A3974" s="123"/>
      <c r="B3974" s="122"/>
      <c r="H3974" s="124"/>
    </row>
    <row r="3975" spans="1:8" x14ac:dyDescent="0.3">
      <c r="A3975" s="123"/>
      <c r="B3975" s="122"/>
      <c r="H3975" s="124"/>
    </row>
    <row r="3976" spans="1:8" x14ac:dyDescent="0.3">
      <c r="A3976" s="123"/>
      <c r="B3976" s="122"/>
      <c r="H3976" s="124"/>
    </row>
    <row r="3977" spans="1:8" x14ac:dyDescent="0.3">
      <c r="A3977" s="123"/>
      <c r="B3977" s="122"/>
      <c r="H3977" s="124"/>
    </row>
    <row r="3978" spans="1:8" x14ac:dyDescent="0.3">
      <c r="A3978" s="123"/>
      <c r="B3978" s="122"/>
      <c r="H3978" s="124"/>
    </row>
    <row r="3979" spans="1:8" x14ac:dyDescent="0.3">
      <c r="A3979" s="123"/>
      <c r="B3979" s="122"/>
      <c r="H3979" s="124"/>
    </row>
    <row r="3980" spans="1:8" x14ac:dyDescent="0.3">
      <c r="A3980" s="123"/>
      <c r="B3980" s="122"/>
      <c r="H3980" s="124"/>
    </row>
    <row r="3981" spans="1:8" x14ac:dyDescent="0.3">
      <c r="A3981" s="123"/>
      <c r="B3981" s="122"/>
      <c r="H3981" s="124"/>
    </row>
    <row r="3982" spans="1:8" x14ac:dyDescent="0.3">
      <c r="A3982" s="123"/>
      <c r="B3982" s="122"/>
      <c r="H3982" s="124"/>
    </row>
    <row r="3983" spans="1:8" x14ac:dyDescent="0.3">
      <c r="A3983" s="123"/>
      <c r="B3983" s="122"/>
      <c r="H3983" s="124"/>
    </row>
    <row r="3984" spans="1:8" x14ac:dyDescent="0.3">
      <c r="A3984" s="123"/>
      <c r="B3984" s="122"/>
      <c r="H3984" s="124"/>
    </row>
    <row r="3985" spans="1:8" x14ac:dyDescent="0.3">
      <c r="A3985" s="123"/>
      <c r="B3985" s="122"/>
      <c r="H3985" s="124"/>
    </row>
    <row r="3986" spans="1:8" x14ac:dyDescent="0.3">
      <c r="A3986" s="123"/>
      <c r="B3986" s="122"/>
      <c r="H3986" s="124"/>
    </row>
    <row r="3987" spans="1:8" x14ac:dyDescent="0.3">
      <c r="A3987" s="123"/>
      <c r="B3987" s="122"/>
      <c r="H3987" s="124"/>
    </row>
    <row r="3988" spans="1:8" x14ac:dyDescent="0.3">
      <c r="A3988" s="123"/>
      <c r="B3988" s="122"/>
      <c r="H3988" s="124"/>
    </row>
    <row r="3989" spans="1:8" x14ac:dyDescent="0.3">
      <c r="A3989" s="123"/>
      <c r="B3989" s="122"/>
      <c r="H3989" s="124"/>
    </row>
    <row r="3990" spans="1:8" x14ac:dyDescent="0.3">
      <c r="A3990" s="123"/>
      <c r="B3990" s="122"/>
      <c r="H3990" s="124"/>
    </row>
    <row r="3991" spans="1:8" x14ac:dyDescent="0.3">
      <c r="A3991" s="123"/>
      <c r="B3991" s="122"/>
      <c r="H3991" s="124"/>
    </row>
    <row r="3992" spans="1:8" x14ac:dyDescent="0.3">
      <c r="A3992" s="123"/>
      <c r="B3992" s="122"/>
      <c r="H3992" s="124"/>
    </row>
    <row r="3993" spans="1:8" x14ac:dyDescent="0.3">
      <c r="A3993" s="123"/>
      <c r="B3993" s="122"/>
      <c r="H3993" s="124"/>
    </row>
    <row r="3994" spans="1:8" x14ac:dyDescent="0.3">
      <c r="A3994" s="123"/>
      <c r="B3994" s="122"/>
      <c r="H3994" s="124"/>
    </row>
    <row r="3995" spans="1:8" x14ac:dyDescent="0.3">
      <c r="A3995" s="123"/>
      <c r="B3995" s="122"/>
      <c r="H3995" s="124"/>
    </row>
    <row r="3996" spans="1:8" x14ac:dyDescent="0.3">
      <c r="A3996" s="123"/>
      <c r="B3996" s="122"/>
      <c r="H3996" s="124"/>
    </row>
    <row r="3997" spans="1:8" x14ac:dyDescent="0.3">
      <c r="A3997" s="123"/>
      <c r="B3997" s="122"/>
      <c r="H3997" s="124"/>
    </row>
    <row r="3998" spans="1:8" x14ac:dyDescent="0.3">
      <c r="A3998" s="123"/>
      <c r="B3998" s="122"/>
      <c r="H3998" s="124"/>
    </row>
    <row r="3999" spans="1:8" x14ac:dyDescent="0.3">
      <c r="A3999" s="123"/>
      <c r="B3999" s="122"/>
      <c r="H3999" s="124"/>
    </row>
    <row r="4000" spans="1:8" x14ac:dyDescent="0.3">
      <c r="A4000" s="123"/>
      <c r="B4000" s="122"/>
      <c r="H4000" s="124"/>
    </row>
    <row r="4001" spans="1:8" x14ac:dyDescent="0.3">
      <c r="A4001" s="123"/>
      <c r="B4001" s="122"/>
      <c r="H4001" s="124"/>
    </row>
    <row r="4002" spans="1:8" x14ac:dyDescent="0.3">
      <c r="A4002" s="123"/>
      <c r="B4002" s="122"/>
      <c r="H4002" s="124"/>
    </row>
    <row r="4003" spans="1:8" x14ac:dyDescent="0.3">
      <c r="A4003" s="123"/>
      <c r="B4003" s="122"/>
      <c r="H4003" s="124"/>
    </row>
    <row r="4004" spans="1:8" x14ac:dyDescent="0.3">
      <c r="A4004" s="123"/>
      <c r="B4004" s="122"/>
      <c r="H4004" s="124"/>
    </row>
    <row r="4005" spans="1:8" x14ac:dyDescent="0.3">
      <c r="A4005" s="123"/>
      <c r="B4005" s="122"/>
      <c r="H4005" s="124"/>
    </row>
    <row r="4006" spans="1:8" x14ac:dyDescent="0.3">
      <c r="A4006" s="123"/>
      <c r="B4006" s="122"/>
      <c r="H4006" s="124"/>
    </row>
    <row r="4007" spans="1:8" x14ac:dyDescent="0.3">
      <c r="A4007" s="123"/>
      <c r="B4007" s="122"/>
      <c r="H4007" s="124"/>
    </row>
    <row r="4008" spans="1:8" x14ac:dyDescent="0.3">
      <c r="A4008" s="123"/>
      <c r="B4008" s="122"/>
      <c r="H4008" s="124"/>
    </row>
    <row r="4009" spans="1:8" x14ac:dyDescent="0.3">
      <c r="A4009" s="123"/>
      <c r="B4009" s="122"/>
      <c r="H4009" s="124"/>
    </row>
    <row r="4010" spans="1:8" x14ac:dyDescent="0.3">
      <c r="A4010" s="123"/>
      <c r="B4010" s="122"/>
      <c r="H4010" s="124"/>
    </row>
    <row r="4011" spans="1:8" x14ac:dyDescent="0.3">
      <c r="A4011" s="123"/>
      <c r="B4011" s="122"/>
      <c r="H4011" s="124"/>
    </row>
    <row r="4012" spans="1:8" x14ac:dyDescent="0.3">
      <c r="A4012" s="123"/>
      <c r="B4012" s="122"/>
      <c r="H4012" s="124"/>
    </row>
    <row r="4013" spans="1:8" x14ac:dyDescent="0.3">
      <c r="A4013" s="123"/>
      <c r="B4013" s="122"/>
      <c r="H4013" s="124"/>
    </row>
    <row r="4014" spans="1:8" x14ac:dyDescent="0.3">
      <c r="A4014" s="123"/>
      <c r="B4014" s="122"/>
      <c r="H4014" s="124"/>
    </row>
    <row r="4015" spans="1:8" x14ac:dyDescent="0.3">
      <c r="A4015" s="123"/>
      <c r="B4015" s="122"/>
      <c r="H4015" s="124"/>
    </row>
    <row r="4016" spans="1:8" x14ac:dyDescent="0.3">
      <c r="A4016" s="123"/>
      <c r="B4016" s="122"/>
      <c r="H4016" s="124"/>
    </row>
    <row r="4017" spans="1:8" x14ac:dyDescent="0.3">
      <c r="A4017" s="123"/>
      <c r="B4017" s="122"/>
      <c r="H4017" s="124"/>
    </row>
    <row r="4018" spans="1:8" x14ac:dyDescent="0.3">
      <c r="A4018" s="123"/>
      <c r="B4018" s="122"/>
      <c r="H4018" s="124"/>
    </row>
    <row r="4019" spans="1:8" x14ac:dyDescent="0.3">
      <c r="A4019" s="123"/>
      <c r="B4019" s="122"/>
      <c r="H4019" s="124"/>
    </row>
    <row r="4020" spans="1:8" x14ac:dyDescent="0.3">
      <c r="A4020" s="123"/>
      <c r="B4020" s="122"/>
      <c r="H4020" s="124"/>
    </row>
    <row r="4021" spans="1:8" x14ac:dyDescent="0.3">
      <c r="A4021" s="123"/>
      <c r="B4021" s="122"/>
      <c r="H4021" s="124"/>
    </row>
    <row r="4022" spans="1:8" x14ac:dyDescent="0.3">
      <c r="A4022" s="123"/>
      <c r="B4022" s="122"/>
      <c r="H4022" s="124"/>
    </row>
    <row r="4023" spans="1:8" x14ac:dyDescent="0.3">
      <c r="A4023" s="123"/>
      <c r="B4023" s="122"/>
      <c r="H4023" s="124"/>
    </row>
    <row r="4024" spans="1:8" x14ac:dyDescent="0.3">
      <c r="A4024" s="123"/>
      <c r="B4024" s="122"/>
      <c r="H4024" s="124"/>
    </row>
    <row r="4025" spans="1:8" x14ac:dyDescent="0.3">
      <c r="A4025" s="123"/>
      <c r="B4025" s="122"/>
      <c r="H4025" s="124"/>
    </row>
    <row r="4026" spans="1:8" x14ac:dyDescent="0.3">
      <c r="A4026" s="123"/>
      <c r="B4026" s="122"/>
      <c r="H4026" s="124"/>
    </row>
    <row r="4027" spans="1:8" x14ac:dyDescent="0.3">
      <c r="A4027" s="123"/>
      <c r="B4027" s="122"/>
      <c r="H4027" s="124"/>
    </row>
    <row r="4028" spans="1:8" x14ac:dyDescent="0.3">
      <c r="A4028" s="123"/>
      <c r="B4028" s="122"/>
      <c r="H4028" s="124"/>
    </row>
    <row r="4029" spans="1:8" x14ac:dyDescent="0.3">
      <c r="A4029" s="123"/>
      <c r="B4029" s="122"/>
      <c r="H4029" s="124"/>
    </row>
    <row r="4030" spans="1:8" x14ac:dyDescent="0.3">
      <c r="A4030" s="123"/>
      <c r="B4030" s="122"/>
      <c r="H4030" s="124"/>
    </row>
    <row r="4031" spans="1:8" x14ac:dyDescent="0.3">
      <c r="A4031" s="123"/>
      <c r="B4031" s="122"/>
      <c r="H4031" s="124"/>
    </row>
    <row r="4032" spans="1:8" x14ac:dyDescent="0.3">
      <c r="A4032" s="123"/>
      <c r="B4032" s="122"/>
      <c r="H4032" s="124"/>
    </row>
    <row r="4033" spans="1:8" x14ac:dyDescent="0.3">
      <c r="A4033" s="123"/>
      <c r="B4033" s="122"/>
      <c r="H4033" s="124"/>
    </row>
    <row r="4034" spans="1:8" x14ac:dyDescent="0.3">
      <c r="A4034" s="123"/>
      <c r="B4034" s="122"/>
      <c r="H4034" s="124"/>
    </row>
    <row r="4035" spans="1:8" x14ac:dyDescent="0.3">
      <c r="A4035" s="123"/>
      <c r="B4035" s="122"/>
      <c r="H4035" s="124"/>
    </row>
    <row r="4036" spans="1:8" x14ac:dyDescent="0.3">
      <c r="A4036" s="123"/>
      <c r="B4036" s="122"/>
      <c r="H4036" s="124"/>
    </row>
    <row r="4037" spans="1:8" x14ac:dyDescent="0.3">
      <c r="A4037" s="123"/>
      <c r="B4037" s="122"/>
      <c r="H4037" s="124"/>
    </row>
    <row r="4038" spans="1:8" x14ac:dyDescent="0.3">
      <c r="A4038" s="123"/>
      <c r="B4038" s="122"/>
      <c r="H4038" s="124"/>
    </row>
    <row r="4039" spans="1:8" x14ac:dyDescent="0.3">
      <c r="A4039" s="123"/>
      <c r="B4039" s="122"/>
      <c r="H4039" s="124"/>
    </row>
    <row r="4040" spans="1:8" x14ac:dyDescent="0.3">
      <c r="A4040" s="123"/>
      <c r="B4040" s="122"/>
      <c r="H4040" s="124"/>
    </row>
    <row r="4041" spans="1:8" x14ac:dyDescent="0.3">
      <c r="A4041" s="123"/>
      <c r="B4041" s="122"/>
      <c r="H4041" s="124"/>
    </row>
    <row r="4042" spans="1:8" x14ac:dyDescent="0.3">
      <c r="A4042" s="123"/>
      <c r="B4042" s="122"/>
      <c r="H4042" s="124"/>
    </row>
    <row r="4043" spans="1:8" x14ac:dyDescent="0.3">
      <c r="A4043" s="123"/>
      <c r="B4043" s="122"/>
      <c r="H4043" s="124"/>
    </row>
    <row r="4044" spans="1:8" x14ac:dyDescent="0.3">
      <c r="A4044" s="123"/>
      <c r="B4044" s="122"/>
      <c r="H4044" s="124"/>
    </row>
    <row r="4045" spans="1:8" x14ac:dyDescent="0.3">
      <c r="A4045" s="123"/>
      <c r="B4045" s="122"/>
      <c r="H4045" s="124"/>
    </row>
    <row r="4046" spans="1:8" x14ac:dyDescent="0.3">
      <c r="A4046" s="123"/>
      <c r="B4046" s="122"/>
      <c r="H4046" s="124"/>
    </row>
    <row r="4047" spans="1:8" x14ac:dyDescent="0.3">
      <c r="A4047" s="123"/>
      <c r="B4047" s="122"/>
      <c r="H4047" s="124"/>
    </row>
    <row r="4048" spans="1:8" x14ac:dyDescent="0.3">
      <c r="A4048" s="123"/>
      <c r="B4048" s="122"/>
      <c r="H4048" s="124"/>
    </row>
    <row r="4049" spans="1:8" x14ac:dyDescent="0.3">
      <c r="A4049" s="123"/>
      <c r="B4049" s="122"/>
      <c r="H4049" s="124"/>
    </row>
    <row r="4050" spans="1:8" x14ac:dyDescent="0.3">
      <c r="A4050" s="123"/>
      <c r="B4050" s="122"/>
      <c r="H4050" s="124"/>
    </row>
    <row r="4051" spans="1:8" x14ac:dyDescent="0.3">
      <c r="A4051" s="123"/>
      <c r="B4051" s="122"/>
      <c r="H4051" s="124"/>
    </row>
    <row r="4052" spans="1:8" x14ac:dyDescent="0.3">
      <c r="A4052" s="123"/>
      <c r="B4052" s="122"/>
      <c r="H4052" s="124"/>
    </row>
    <row r="4053" spans="1:8" x14ac:dyDescent="0.3">
      <c r="A4053" s="123"/>
      <c r="B4053" s="122"/>
      <c r="H4053" s="124"/>
    </row>
    <row r="4054" spans="1:8" x14ac:dyDescent="0.3">
      <c r="A4054" s="123"/>
      <c r="B4054" s="122"/>
      <c r="H4054" s="124"/>
    </row>
    <row r="4055" spans="1:8" x14ac:dyDescent="0.3">
      <c r="A4055" s="123"/>
      <c r="B4055" s="122"/>
      <c r="H4055" s="124"/>
    </row>
    <row r="4056" spans="1:8" x14ac:dyDescent="0.3">
      <c r="A4056" s="123"/>
      <c r="B4056" s="122"/>
      <c r="H4056" s="124"/>
    </row>
    <row r="4057" spans="1:8" x14ac:dyDescent="0.3">
      <c r="A4057" s="123"/>
      <c r="B4057" s="122"/>
      <c r="H4057" s="124"/>
    </row>
    <row r="4058" spans="1:8" x14ac:dyDescent="0.3">
      <c r="A4058" s="123"/>
      <c r="B4058" s="122"/>
      <c r="H4058" s="124"/>
    </row>
    <row r="4059" spans="1:8" x14ac:dyDescent="0.3">
      <c r="A4059" s="123"/>
      <c r="B4059" s="122"/>
      <c r="H4059" s="124"/>
    </row>
    <row r="4060" spans="1:8" x14ac:dyDescent="0.3">
      <c r="A4060" s="123"/>
      <c r="B4060" s="122"/>
      <c r="H4060" s="124"/>
    </row>
    <row r="4061" spans="1:8" x14ac:dyDescent="0.3">
      <c r="A4061" s="123"/>
      <c r="B4061" s="122"/>
      <c r="H4061" s="124"/>
    </row>
    <row r="4062" spans="1:8" x14ac:dyDescent="0.3">
      <c r="A4062" s="123"/>
      <c r="B4062" s="122"/>
      <c r="H4062" s="124"/>
    </row>
    <row r="4063" spans="1:8" x14ac:dyDescent="0.3">
      <c r="A4063" s="123"/>
      <c r="B4063" s="122"/>
      <c r="H4063" s="124"/>
    </row>
    <row r="4064" spans="1:8" x14ac:dyDescent="0.3">
      <c r="A4064" s="123"/>
      <c r="B4064" s="122"/>
      <c r="H4064" s="124"/>
    </row>
    <row r="4065" spans="1:8" x14ac:dyDescent="0.3">
      <c r="A4065" s="123"/>
      <c r="B4065" s="122"/>
      <c r="H4065" s="124"/>
    </row>
    <row r="4066" spans="1:8" x14ac:dyDescent="0.3">
      <c r="A4066" s="123"/>
      <c r="B4066" s="122"/>
      <c r="H4066" s="124"/>
    </row>
    <row r="4067" spans="1:8" x14ac:dyDescent="0.3">
      <c r="A4067" s="123"/>
      <c r="B4067" s="122"/>
      <c r="H4067" s="124"/>
    </row>
    <row r="4068" spans="1:8" x14ac:dyDescent="0.3">
      <c r="A4068" s="123"/>
      <c r="B4068" s="122"/>
      <c r="H4068" s="124"/>
    </row>
    <row r="4069" spans="1:8" x14ac:dyDescent="0.3">
      <c r="A4069" s="123"/>
      <c r="B4069" s="122"/>
      <c r="H4069" s="124"/>
    </row>
    <row r="4070" spans="1:8" x14ac:dyDescent="0.3">
      <c r="A4070" s="123"/>
      <c r="B4070" s="122"/>
      <c r="H4070" s="124"/>
    </row>
    <row r="4071" spans="1:8" x14ac:dyDescent="0.3">
      <c r="A4071" s="123"/>
      <c r="B4071" s="122"/>
      <c r="H4071" s="124"/>
    </row>
    <row r="4072" spans="1:8" x14ac:dyDescent="0.3">
      <c r="A4072" s="123"/>
      <c r="B4072" s="122"/>
      <c r="H4072" s="124"/>
    </row>
    <row r="4073" spans="1:8" x14ac:dyDescent="0.3">
      <c r="A4073" s="123"/>
      <c r="B4073" s="122"/>
      <c r="H4073" s="124"/>
    </row>
    <row r="4074" spans="1:8" x14ac:dyDescent="0.3">
      <c r="A4074" s="123"/>
      <c r="B4074" s="122"/>
      <c r="H4074" s="124"/>
    </row>
    <row r="4075" spans="1:8" x14ac:dyDescent="0.3">
      <c r="A4075" s="123"/>
      <c r="B4075" s="122"/>
      <c r="H4075" s="124"/>
    </row>
    <row r="4076" spans="1:8" x14ac:dyDescent="0.3">
      <c r="A4076" s="123"/>
      <c r="B4076" s="122"/>
      <c r="H4076" s="124"/>
    </row>
    <row r="4077" spans="1:8" x14ac:dyDescent="0.3">
      <c r="A4077" s="123"/>
      <c r="B4077" s="122"/>
      <c r="H4077" s="124"/>
    </row>
    <row r="4078" spans="1:8" x14ac:dyDescent="0.3">
      <c r="A4078" s="123"/>
      <c r="B4078" s="122"/>
      <c r="H4078" s="124"/>
    </row>
    <row r="4079" spans="1:8" x14ac:dyDescent="0.3">
      <c r="A4079" s="123"/>
      <c r="B4079" s="122"/>
      <c r="H4079" s="124"/>
    </row>
    <row r="4080" spans="1:8" x14ac:dyDescent="0.3">
      <c r="A4080" s="123"/>
      <c r="B4080" s="122"/>
      <c r="H4080" s="124"/>
    </row>
    <row r="4081" spans="1:8" x14ac:dyDescent="0.3">
      <c r="A4081" s="123"/>
      <c r="B4081" s="122"/>
      <c r="H4081" s="124"/>
    </row>
    <row r="4082" spans="1:8" x14ac:dyDescent="0.3">
      <c r="A4082" s="123"/>
      <c r="B4082" s="122"/>
      <c r="H4082" s="124"/>
    </row>
    <row r="4083" spans="1:8" x14ac:dyDescent="0.3">
      <c r="A4083" s="123"/>
      <c r="B4083" s="122"/>
      <c r="H4083" s="124"/>
    </row>
    <row r="4084" spans="1:8" x14ac:dyDescent="0.3">
      <c r="A4084" s="123"/>
      <c r="B4084" s="122"/>
      <c r="H4084" s="124"/>
    </row>
    <row r="4085" spans="1:8" x14ac:dyDescent="0.3">
      <c r="A4085" s="123"/>
      <c r="B4085" s="122"/>
      <c r="H4085" s="124"/>
    </row>
    <row r="4086" spans="1:8" x14ac:dyDescent="0.3">
      <c r="A4086" s="123"/>
      <c r="B4086" s="122"/>
      <c r="H4086" s="124"/>
    </row>
    <row r="4087" spans="1:8" x14ac:dyDescent="0.3">
      <c r="A4087" s="123"/>
      <c r="B4087" s="122"/>
      <c r="H4087" s="124"/>
    </row>
    <row r="4088" spans="1:8" x14ac:dyDescent="0.3">
      <c r="A4088" s="123"/>
      <c r="B4088" s="122"/>
      <c r="H4088" s="124"/>
    </row>
    <row r="4089" spans="1:8" x14ac:dyDescent="0.3">
      <c r="A4089" s="123"/>
      <c r="B4089" s="122"/>
      <c r="H4089" s="124"/>
    </row>
    <row r="4090" spans="1:8" x14ac:dyDescent="0.3">
      <c r="A4090" s="123"/>
      <c r="B4090" s="122"/>
      <c r="H4090" s="124"/>
    </row>
    <row r="4091" spans="1:8" x14ac:dyDescent="0.3">
      <c r="A4091" s="123"/>
      <c r="B4091" s="122"/>
      <c r="H4091" s="124"/>
    </row>
    <row r="4092" spans="1:8" x14ac:dyDescent="0.3">
      <c r="A4092" s="123"/>
      <c r="B4092" s="122"/>
      <c r="H4092" s="124"/>
    </row>
    <row r="4093" spans="1:8" x14ac:dyDescent="0.3">
      <c r="A4093" s="123"/>
      <c r="B4093" s="122"/>
      <c r="H4093" s="124"/>
    </row>
    <row r="4094" spans="1:8" x14ac:dyDescent="0.3">
      <c r="A4094" s="123"/>
      <c r="B4094" s="122"/>
      <c r="H4094" s="124"/>
    </row>
    <row r="4095" spans="1:8" x14ac:dyDescent="0.3">
      <c r="A4095" s="123"/>
      <c r="B4095" s="122"/>
      <c r="H4095" s="124"/>
    </row>
    <row r="4096" spans="1:8" x14ac:dyDescent="0.3">
      <c r="A4096" s="123"/>
      <c r="B4096" s="122"/>
      <c r="H4096" s="124"/>
    </row>
    <row r="4097" spans="1:8" x14ac:dyDescent="0.3">
      <c r="A4097" s="123"/>
      <c r="B4097" s="122"/>
      <c r="H4097" s="124"/>
    </row>
    <row r="4098" spans="1:8" x14ac:dyDescent="0.3">
      <c r="A4098" s="123"/>
      <c r="B4098" s="122"/>
      <c r="H4098" s="124"/>
    </row>
    <row r="4099" spans="1:8" x14ac:dyDescent="0.3">
      <c r="A4099" s="123"/>
      <c r="B4099" s="122"/>
      <c r="H4099" s="124"/>
    </row>
    <row r="4100" spans="1:8" x14ac:dyDescent="0.3">
      <c r="A4100" s="123"/>
      <c r="B4100" s="122"/>
      <c r="H4100" s="124"/>
    </row>
    <row r="4101" spans="1:8" x14ac:dyDescent="0.3">
      <c r="A4101" s="123"/>
      <c r="B4101" s="122"/>
      <c r="H4101" s="124"/>
    </row>
    <row r="4102" spans="1:8" x14ac:dyDescent="0.3">
      <c r="A4102" s="123"/>
      <c r="B4102" s="122"/>
      <c r="H4102" s="124"/>
    </row>
    <row r="4103" spans="1:8" x14ac:dyDescent="0.3">
      <c r="A4103" s="123"/>
      <c r="B4103" s="122"/>
      <c r="H4103" s="124"/>
    </row>
    <row r="4104" spans="1:8" x14ac:dyDescent="0.3">
      <c r="A4104" s="123"/>
      <c r="B4104" s="122"/>
      <c r="H4104" s="124"/>
    </row>
    <row r="4105" spans="1:8" x14ac:dyDescent="0.3">
      <c r="A4105" s="123"/>
      <c r="B4105" s="122"/>
      <c r="H4105" s="124"/>
    </row>
    <row r="4106" spans="1:8" x14ac:dyDescent="0.3">
      <c r="A4106" s="123"/>
      <c r="B4106" s="122"/>
      <c r="H4106" s="124"/>
    </row>
    <row r="4107" spans="1:8" x14ac:dyDescent="0.3">
      <c r="A4107" s="123"/>
      <c r="B4107" s="122"/>
      <c r="H4107" s="124"/>
    </row>
    <row r="4108" spans="1:8" x14ac:dyDescent="0.3">
      <c r="A4108" s="123"/>
      <c r="B4108" s="122"/>
      <c r="H4108" s="124"/>
    </row>
    <row r="4109" spans="1:8" x14ac:dyDescent="0.3">
      <c r="A4109" s="123"/>
      <c r="B4109" s="122"/>
      <c r="H4109" s="124"/>
    </row>
    <row r="4110" spans="1:8" x14ac:dyDescent="0.3">
      <c r="A4110" s="123"/>
      <c r="B4110" s="122"/>
      <c r="H4110" s="124"/>
    </row>
    <row r="4111" spans="1:8" x14ac:dyDescent="0.3">
      <c r="A4111" s="123"/>
      <c r="B4111" s="122"/>
      <c r="H4111" s="124"/>
    </row>
    <row r="4112" spans="1:8" x14ac:dyDescent="0.3">
      <c r="A4112" s="123"/>
      <c r="B4112" s="122"/>
      <c r="H4112" s="124"/>
    </row>
    <row r="4113" spans="1:8" x14ac:dyDescent="0.3">
      <c r="A4113" s="123"/>
      <c r="B4113" s="122"/>
      <c r="H4113" s="124"/>
    </row>
    <row r="4114" spans="1:8" x14ac:dyDescent="0.3">
      <c r="A4114" s="123"/>
      <c r="B4114" s="122"/>
      <c r="H4114" s="124"/>
    </row>
    <row r="4115" spans="1:8" x14ac:dyDescent="0.3">
      <c r="A4115" s="123"/>
      <c r="B4115" s="122"/>
      <c r="H4115" s="124"/>
    </row>
    <row r="4116" spans="1:8" x14ac:dyDescent="0.3">
      <c r="A4116" s="123"/>
      <c r="B4116" s="122"/>
      <c r="H4116" s="124"/>
    </row>
    <row r="4117" spans="1:8" x14ac:dyDescent="0.3">
      <c r="A4117" s="123"/>
      <c r="B4117" s="122"/>
      <c r="H4117" s="124"/>
    </row>
    <row r="4118" spans="1:8" x14ac:dyDescent="0.3">
      <c r="A4118" s="123"/>
      <c r="B4118" s="122"/>
      <c r="H4118" s="124"/>
    </row>
    <row r="4119" spans="1:8" x14ac:dyDescent="0.3">
      <c r="A4119" s="123"/>
      <c r="B4119" s="122"/>
      <c r="H4119" s="124"/>
    </row>
    <row r="4120" spans="1:8" x14ac:dyDescent="0.3">
      <c r="A4120" s="123"/>
      <c r="B4120" s="122"/>
      <c r="H4120" s="124"/>
    </row>
    <row r="4121" spans="1:8" x14ac:dyDescent="0.3">
      <c r="A4121" s="123"/>
      <c r="B4121" s="122"/>
      <c r="H4121" s="124"/>
    </row>
    <row r="4122" spans="1:8" x14ac:dyDescent="0.3">
      <c r="A4122" s="123"/>
      <c r="B4122" s="122"/>
      <c r="H4122" s="124"/>
    </row>
    <row r="4123" spans="1:8" x14ac:dyDescent="0.3">
      <c r="A4123" s="123"/>
      <c r="B4123" s="122"/>
      <c r="H4123" s="124"/>
    </row>
    <row r="4124" spans="1:8" x14ac:dyDescent="0.3">
      <c r="A4124" s="123"/>
      <c r="B4124" s="122"/>
      <c r="H4124" s="124"/>
    </row>
    <row r="4125" spans="1:8" x14ac:dyDescent="0.3">
      <c r="A4125" s="123"/>
      <c r="B4125" s="122"/>
      <c r="H4125" s="124"/>
    </row>
    <row r="4126" spans="1:8" x14ac:dyDescent="0.3">
      <c r="A4126" s="123"/>
      <c r="B4126" s="122"/>
      <c r="H4126" s="124"/>
    </row>
    <row r="4127" spans="1:8" x14ac:dyDescent="0.3">
      <c r="A4127" s="123"/>
      <c r="B4127" s="122"/>
      <c r="H4127" s="124"/>
    </row>
    <row r="4128" spans="1:8" x14ac:dyDescent="0.3">
      <c r="A4128" s="123"/>
      <c r="B4128" s="122"/>
      <c r="H4128" s="124"/>
    </row>
    <row r="4129" spans="1:8" x14ac:dyDescent="0.3">
      <c r="A4129" s="123"/>
      <c r="B4129" s="122"/>
      <c r="H4129" s="124"/>
    </row>
    <row r="4130" spans="1:8" x14ac:dyDescent="0.3">
      <c r="A4130" s="123"/>
      <c r="B4130" s="122"/>
      <c r="H4130" s="124"/>
    </row>
    <row r="4131" spans="1:8" x14ac:dyDescent="0.3">
      <c r="A4131" s="123"/>
      <c r="B4131" s="122"/>
      <c r="H4131" s="124"/>
    </row>
    <row r="4132" spans="1:8" x14ac:dyDescent="0.3">
      <c r="A4132" s="123"/>
      <c r="B4132" s="122"/>
      <c r="H4132" s="124"/>
    </row>
    <row r="4133" spans="1:8" x14ac:dyDescent="0.3">
      <c r="A4133" s="123"/>
      <c r="B4133" s="122"/>
      <c r="H4133" s="124"/>
    </row>
    <row r="4134" spans="1:8" x14ac:dyDescent="0.3">
      <c r="A4134" s="123"/>
      <c r="B4134" s="122"/>
      <c r="H4134" s="124"/>
    </row>
    <row r="4135" spans="1:8" x14ac:dyDescent="0.3">
      <c r="A4135" s="123"/>
      <c r="B4135" s="122"/>
      <c r="H4135" s="124"/>
    </row>
    <row r="4136" spans="1:8" x14ac:dyDescent="0.3">
      <c r="A4136" s="123"/>
      <c r="B4136" s="122"/>
      <c r="H4136" s="124"/>
    </row>
    <row r="4137" spans="1:8" x14ac:dyDescent="0.3">
      <c r="A4137" s="123"/>
      <c r="B4137" s="122"/>
      <c r="H4137" s="124"/>
    </row>
    <row r="4138" spans="1:8" x14ac:dyDescent="0.3">
      <c r="A4138" s="123"/>
      <c r="B4138" s="122"/>
      <c r="H4138" s="124"/>
    </row>
    <row r="4139" spans="1:8" x14ac:dyDescent="0.3">
      <c r="A4139" s="123"/>
      <c r="B4139" s="122"/>
      <c r="H4139" s="124"/>
    </row>
    <row r="4140" spans="1:8" x14ac:dyDescent="0.3">
      <c r="A4140" s="123"/>
      <c r="B4140" s="122"/>
      <c r="H4140" s="124"/>
    </row>
    <row r="4141" spans="1:8" x14ac:dyDescent="0.3">
      <c r="A4141" s="123"/>
      <c r="B4141" s="122"/>
      <c r="H4141" s="124"/>
    </row>
    <row r="4142" spans="1:8" x14ac:dyDescent="0.3">
      <c r="A4142" s="123"/>
      <c r="B4142" s="122"/>
      <c r="H4142" s="124"/>
    </row>
    <row r="4143" spans="1:8" x14ac:dyDescent="0.3">
      <c r="A4143" s="123"/>
      <c r="B4143" s="122"/>
      <c r="H4143" s="124"/>
    </row>
    <row r="4144" spans="1:8" x14ac:dyDescent="0.3">
      <c r="A4144" s="123"/>
      <c r="B4144" s="122"/>
      <c r="H4144" s="124"/>
    </row>
    <row r="4145" spans="1:8" x14ac:dyDescent="0.3">
      <c r="A4145" s="123"/>
      <c r="B4145" s="122"/>
      <c r="H4145" s="124"/>
    </row>
    <row r="4146" spans="1:8" x14ac:dyDescent="0.3">
      <c r="A4146" s="123"/>
      <c r="B4146" s="122"/>
      <c r="H4146" s="124"/>
    </row>
    <row r="4147" spans="1:8" x14ac:dyDescent="0.3">
      <c r="A4147" s="123"/>
      <c r="B4147" s="122"/>
      <c r="H4147" s="124"/>
    </row>
    <row r="4148" spans="1:8" x14ac:dyDescent="0.3">
      <c r="A4148" s="123"/>
      <c r="B4148" s="122"/>
      <c r="H4148" s="124"/>
    </row>
    <row r="4149" spans="1:8" x14ac:dyDescent="0.3">
      <c r="A4149" s="123"/>
      <c r="B4149" s="122"/>
      <c r="H4149" s="124"/>
    </row>
    <row r="4150" spans="1:8" x14ac:dyDescent="0.3">
      <c r="A4150" s="123"/>
      <c r="B4150" s="122"/>
      <c r="H4150" s="124"/>
    </row>
    <row r="4151" spans="1:8" x14ac:dyDescent="0.3">
      <c r="A4151" s="123"/>
      <c r="B4151" s="122"/>
      <c r="H4151" s="124"/>
    </row>
    <row r="4152" spans="1:8" x14ac:dyDescent="0.3">
      <c r="A4152" s="123"/>
      <c r="B4152" s="122"/>
      <c r="H4152" s="124"/>
    </row>
    <row r="4153" spans="1:8" x14ac:dyDescent="0.3">
      <c r="A4153" s="123"/>
      <c r="B4153" s="122"/>
      <c r="H4153" s="124"/>
    </row>
    <row r="4154" spans="1:8" x14ac:dyDescent="0.3">
      <c r="A4154" s="123"/>
      <c r="B4154" s="122"/>
      <c r="H4154" s="124"/>
    </row>
    <row r="4155" spans="1:8" x14ac:dyDescent="0.3">
      <c r="A4155" s="123"/>
      <c r="B4155" s="122"/>
      <c r="H4155" s="124"/>
    </row>
    <row r="4156" spans="1:8" x14ac:dyDescent="0.3">
      <c r="A4156" s="123"/>
      <c r="B4156" s="122"/>
      <c r="H4156" s="124"/>
    </row>
    <row r="4157" spans="1:8" x14ac:dyDescent="0.3">
      <c r="A4157" s="123"/>
      <c r="B4157" s="122"/>
      <c r="H4157" s="124"/>
    </row>
    <row r="4158" spans="1:8" x14ac:dyDescent="0.3">
      <c r="A4158" s="123"/>
      <c r="B4158" s="122"/>
      <c r="H4158" s="124"/>
    </row>
    <row r="4159" spans="1:8" x14ac:dyDescent="0.3">
      <c r="A4159" s="123"/>
      <c r="B4159" s="122"/>
      <c r="H4159" s="124"/>
    </row>
    <row r="4160" spans="1:8" x14ac:dyDescent="0.3">
      <c r="A4160" s="123"/>
      <c r="B4160" s="122"/>
      <c r="H4160" s="124"/>
    </row>
    <row r="4161" spans="1:8" x14ac:dyDescent="0.3">
      <c r="A4161" s="123"/>
      <c r="B4161" s="122"/>
      <c r="H4161" s="124"/>
    </row>
    <row r="4162" spans="1:8" x14ac:dyDescent="0.3">
      <c r="A4162" s="123"/>
      <c r="B4162" s="122"/>
      <c r="H4162" s="124"/>
    </row>
    <row r="4163" spans="1:8" x14ac:dyDescent="0.3">
      <c r="A4163" s="123"/>
      <c r="B4163" s="122"/>
      <c r="H4163" s="124"/>
    </row>
    <row r="4164" spans="1:8" x14ac:dyDescent="0.3">
      <c r="A4164" s="123"/>
      <c r="B4164" s="122"/>
      <c r="H4164" s="124"/>
    </row>
    <row r="4165" spans="1:8" x14ac:dyDescent="0.3">
      <c r="A4165" s="123"/>
      <c r="B4165" s="122"/>
      <c r="H4165" s="124"/>
    </row>
    <row r="4166" spans="1:8" x14ac:dyDescent="0.3">
      <c r="A4166" s="123"/>
      <c r="B4166" s="122"/>
      <c r="H4166" s="124"/>
    </row>
    <row r="4167" spans="1:8" x14ac:dyDescent="0.3">
      <c r="A4167" s="123"/>
      <c r="B4167" s="122"/>
      <c r="H4167" s="124"/>
    </row>
    <row r="4168" spans="1:8" x14ac:dyDescent="0.3">
      <c r="A4168" s="123"/>
      <c r="B4168" s="122"/>
      <c r="H4168" s="124"/>
    </row>
    <row r="4169" spans="1:8" x14ac:dyDescent="0.3">
      <c r="A4169" s="123"/>
      <c r="B4169" s="122"/>
      <c r="H4169" s="124"/>
    </row>
    <row r="4170" spans="1:8" x14ac:dyDescent="0.3">
      <c r="A4170" s="123"/>
      <c r="B4170" s="122"/>
      <c r="H4170" s="124"/>
    </row>
    <row r="4171" spans="1:8" x14ac:dyDescent="0.3">
      <c r="A4171" s="123"/>
      <c r="B4171" s="122"/>
      <c r="H4171" s="124"/>
    </row>
    <row r="4172" spans="1:8" x14ac:dyDescent="0.3">
      <c r="A4172" s="123"/>
      <c r="B4172" s="122"/>
      <c r="H4172" s="124"/>
    </row>
    <row r="4173" spans="1:8" x14ac:dyDescent="0.3">
      <c r="A4173" s="123"/>
      <c r="B4173" s="122"/>
      <c r="H4173" s="124"/>
    </row>
    <row r="4174" spans="1:8" x14ac:dyDescent="0.3">
      <c r="A4174" s="123"/>
      <c r="B4174" s="122"/>
      <c r="H4174" s="124"/>
    </row>
    <row r="4175" spans="1:8" x14ac:dyDescent="0.3">
      <c r="A4175" s="123"/>
      <c r="B4175" s="122"/>
      <c r="H4175" s="124"/>
    </row>
    <row r="4176" spans="1:8" x14ac:dyDescent="0.3">
      <c r="A4176" s="123"/>
      <c r="B4176" s="122"/>
      <c r="H4176" s="124"/>
    </row>
    <row r="4177" spans="1:8" x14ac:dyDescent="0.3">
      <c r="A4177" s="123"/>
      <c r="B4177" s="122"/>
      <c r="H4177" s="124"/>
    </row>
    <row r="4178" spans="1:8" x14ac:dyDescent="0.3">
      <c r="A4178" s="123"/>
      <c r="B4178" s="122"/>
      <c r="H4178" s="124"/>
    </row>
    <row r="4179" spans="1:8" x14ac:dyDescent="0.3">
      <c r="A4179" s="123"/>
      <c r="B4179" s="122"/>
      <c r="H4179" s="124"/>
    </row>
    <row r="4180" spans="1:8" x14ac:dyDescent="0.3">
      <c r="A4180" s="123"/>
      <c r="B4180" s="122"/>
      <c r="H4180" s="124"/>
    </row>
    <row r="4181" spans="1:8" x14ac:dyDescent="0.3">
      <c r="A4181" s="123"/>
      <c r="B4181" s="122"/>
      <c r="H4181" s="124"/>
    </row>
    <row r="4182" spans="1:8" x14ac:dyDescent="0.3">
      <c r="A4182" s="123"/>
      <c r="B4182" s="122"/>
      <c r="H4182" s="124"/>
    </row>
    <row r="4183" spans="1:8" x14ac:dyDescent="0.3">
      <c r="A4183" s="123"/>
      <c r="B4183" s="122"/>
      <c r="H4183" s="124"/>
    </row>
    <row r="4184" spans="1:8" x14ac:dyDescent="0.3">
      <c r="A4184" s="123"/>
      <c r="B4184" s="122"/>
      <c r="H4184" s="124"/>
    </row>
    <row r="4185" spans="1:8" x14ac:dyDescent="0.3">
      <c r="A4185" s="123"/>
      <c r="B4185" s="122"/>
      <c r="H4185" s="124"/>
    </row>
    <row r="4186" spans="1:8" x14ac:dyDescent="0.3">
      <c r="A4186" s="123"/>
      <c r="B4186" s="122"/>
      <c r="H4186" s="124"/>
    </row>
    <row r="4187" spans="1:8" x14ac:dyDescent="0.3">
      <c r="A4187" s="123"/>
      <c r="B4187" s="122"/>
      <c r="H4187" s="124"/>
    </row>
    <row r="4188" spans="1:8" x14ac:dyDescent="0.3">
      <c r="A4188" s="123"/>
      <c r="B4188" s="122"/>
      <c r="H4188" s="124"/>
    </row>
    <row r="4189" spans="1:8" x14ac:dyDescent="0.3">
      <c r="A4189" s="123"/>
      <c r="B4189" s="122"/>
      <c r="H4189" s="124"/>
    </row>
    <row r="4190" spans="1:8" x14ac:dyDescent="0.3">
      <c r="A4190" s="123"/>
      <c r="B4190" s="122"/>
      <c r="H4190" s="124"/>
    </row>
    <row r="4191" spans="1:8" x14ac:dyDescent="0.3">
      <c r="A4191" s="123"/>
      <c r="B4191" s="122"/>
      <c r="H4191" s="124"/>
    </row>
    <row r="4192" spans="1:8" x14ac:dyDescent="0.3">
      <c r="A4192" s="123"/>
      <c r="B4192" s="122"/>
      <c r="H4192" s="124"/>
    </row>
    <row r="4193" spans="1:8" x14ac:dyDescent="0.3">
      <c r="A4193" s="123"/>
      <c r="B4193" s="122"/>
      <c r="H4193" s="124"/>
    </row>
    <row r="4194" spans="1:8" x14ac:dyDescent="0.3">
      <c r="A4194" s="123"/>
      <c r="B4194" s="122"/>
      <c r="H4194" s="124"/>
    </row>
    <row r="4195" spans="1:8" x14ac:dyDescent="0.3">
      <c r="A4195" s="123"/>
      <c r="B4195" s="122"/>
      <c r="H4195" s="124"/>
    </row>
    <row r="4196" spans="1:8" x14ac:dyDescent="0.3">
      <c r="A4196" s="123"/>
      <c r="B4196" s="122"/>
      <c r="H4196" s="124"/>
    </row>
    <row r="4197" spans="1:8" x14ac:dyDescent="0.3">
      <c r="A4197" s="123"/>
      <c r="B4197" s="122"/>
      <c r="H4197" s="124"/>
    </row>
    <row r="4198" spans="1:8" x14ac:dyDescent="0.3">
      <c r="A4198" s="123"/>
      <c r="B4198" s="122"/>
      <c r="H4198" s="124"/>
    </row>
    <row r="4199" spans="1:8" x14ac:dyDescent="0.3">
      <c r="A4199" s="123"/>
      <c r="B4199" s="122"/>
      <c r="H4199" s="124"/>
    </row>
    <row r="4200" spans="1:8" x14ac:dyDescent="0.3">
      <c r="A4200" s="123"/>
      <c r="B4200" s="122"/>
      <c r="H4200" s="124"/>
    </row>
    <row r="4201" spans="1:8" x14ac:dyDescent="0.3">
      <c r="A4201" s="123"/>
      <c r="B4201" s="122"/>
      <c r="H4201" s="124"/>
    </row>
    <row r="4202" spans="1:8" x14ac:dyDescent="0.3">
      <c r="A4202" s="123"/>
      <c r="B4202" s="122"/>
      <c r="H4202" s="124"/>
    </row>
    <row r="4203" spans="1:8" x14ac:dyDescent="0.3">
      <c r="A4203" s="123"/>
      <c r="B4203" s="122"/>
      <c r="H4203" s="124"/>
    </row>
    <row r="4204" spans="1:8" x14ac:dyDescent="0.3">
      <c r="A4204" s="123"/>
      <c r="B4204" s="122"/>
      <c r="H4204" s="124"/>
    </row>
    <row r="4205" spans="1:8" x14ac:dyDescent="0.3">
      <c r="A4205" s="123"/>
      <c r="B4205" s="122"/>
      <c r="H4205" s="124"/>
    </row>
    <row r="4206" spans="1:8" x14ac:dyDescent="0.3">
      <c r="A4206" s="123"/>
      <c r="B4206" s="122"/>
      <c r="H4206" s="124"/>
    </row>
    <row r="4207" spans="1:8" x14ac:dyDescent="0.3">
      <c r="A4207" s="123"/>
      <c r="B4207" s="122"/>
      <c r="H4207" s="124"/>
    </row>
    <row r="4208" spans="1:8" x14ac:dyDescent="0.3">
      <c r="A4208" s="123"/>
      <c r="B4208" s="122"/>
      <c r="H4208" s="124"/>
    </row>
    <row r="4209" spans="1:8" x14ac:dyDescent="0.3">
      <c r="A4209" s="123"/>
      <c r="B4209" s="122"/>
      <c r="H4209" s="124"/>
    </row>
    <row r="4210" spans="1:8" x14ac:dyDescent="0.3">
      <c r="A4210" s="123"/>
      <c r="B4210" s="122"/>
      <c r="H4210" s="124"/>
    </row>
    <row r="4211" spans="1:8" x14ac:dyDescent="0.3">
      <c r="A4211" s="123"/>
      <c r="B4211" s="122"/>
      <c r="H4211" s="124"/>
    </row>
    <row r="4212" spans="1:8" x14ac:dyDescent="0.3">
      <c r="A4212" s="123"/>
      <c r="B4212" s="122"/>
      <c r="H4212" s="124"/>
    </row>
    <row r="4213" spans="1:8" x14ac:dyDescent="0.3">
      <c r="A4213" s="123"/>
      <c r="B4213" s="122"/>
      <c r="H4213" s="124"/>
    </row>
    <row r="4214" spans="1:8" x14ac:dyDescent="0.3">
      <c r="A4214" s="123"/>
      <c r="B4214" s="122"/>
      <c r="H4214" s="124"/>
    </row>
    <row r="4215" spans="1:8" x14ac:dyDescent="0.3">
      <c r="A4215" s="123"/>
      <c r="B4215" s="122"/>
      <c r="H4215" s="124"/>
    </row>
    <row r="4216" spans="1:8" x14ac:dyDescent="0.3">
      <c r="A4216" s="123"/>
      <c r="B4216" s="122"/>
      <c r="H4216" s="124"/>
    </row>
    <row r="4217" spans="1:8" x14ac:dyDescent="0.3">
      <c r="A4217" s="123"/>
      <c r="B4217" s="122"/>
      <c r="H4217" s="124"/>
    </row>
    <row r="4218" spans="1:8" x14ac:dyDescent="0.3">
      <c r="A4218" s="123"/>
      <c r="B4218" s="122"/>
      <c r="H4218" s="124"/>
    </row>
    <row r="4219" spans="1:8" x14ac:dyDescent="0.3">
      <c r="A4219" s="123"/>
      <c r="B4219" s="122"/>
      <c r="H4219" s="124"/>
    </row>
    <row r="4220" spans="1:8" x14ac:dyDescent="0.3">
      <c r="A4220" s="123"/>
      <c r="B4220" s="122"/>
      <c r="H4220" s="124"/>
    </row>
    <row r="4221" spans="1:8" x14ac:dyDescent="0.3">
      <c r="A4221" s="123"/>
      <c r="B4221" s="122"/>
      <c r="H4221" s="124"/>
    </row>
    <row r="4222" spans="1:8" x14ac:dyDescent="0.3">
      <c r="A4222" s="123"/>
      <c r="B4222" s="122"/>
      <c r="H4222" s="124"/>
    </row>
    <row r="4223" spans="1:8" x14ac:dyDescent="0.3">
      <c r="A4223" s="123"/>
      <c r="B4223" s="122"/>
      <c r="H4223" s="124"/>
    </row>
    <row r="4224" spans="1:8" x14ac:dyDescent="0.3">
      <c r="A4224" s="123"/>
      <c r="B4224" s="122"/>
      <c r="H4224" s="124"/>
    </row>
    <row r="4225" spans="1:8" x14ac:dyDescent="0.3">
      <c r="A4225" s="123"/>
      <c r="B4225" s="122"/>
      <c r="H4225" s="124"/>
    </row>
    <row r="4226" spans="1:8" x14ac:dyDescent="0.3">
      <c r="A4226" s="123"/>
      <c r="B4226" s="122"/>
      <c r="H4226" s="124"/>
    </row>
    <row r="4227" spans="1:8" x14ac:dyDescent="0.3">
      <c r="A4227" s="123"/>
      <c r="B4227" s="122"/>
      <c r="H4227" s="124"/>
    </row>
    <row r="4228" spans="1:8" x14ac:dyDescent="0.3">
      <c r="A4228" s="123"/>
      <c r="B4228" s="122"/>
      <c r="H4228" s="124"/>
    </row>
    <row r="4229" spans="1:8" x14ac:dyDescent="0.3">
      <c r="A4229" s="123"/>
      <c r="B4229" s="122"/>
      <c r="H4229" s="124"/>
    </row>
    <row r="4230" spans="1:8" x14ac:dyDescent="0.3">
      <c r="A4230" s="123"/>
      <c r="B4230" s="122"/>
      <c r="H4230" s="124"/>
    </row>
    <row r="4231" spans="1:8" x14ac:dyDescent="0.3">
      <c r="A4231" s="123"/>
      <c r="B4231" s="122"/>
      <c r="H4231" s="124"/>
    </row>
    <row r="4232" spans="1:8" x14ac:dyDescent="0.3">
      <c r="A4232" s="123"/>
      <c r="B4232" s="122"/>
      <c r="H4232" s="124"/>
    </row>
    <row r="4233" spans="1:8" x14ac:dyDescent="0.3">
      <c r="A4233" s="123"/>
      <c r="B4233" s="122"/>
      <c r="H4233" s="124"/>
    </row>
    <row r="4234" spans="1:8" x14ac:dyDescent="0.3">
      <c r="A4234" s="123"/>
      <c r="B4234" s="122"/>
      <c r="H4234" s="124"/>
    </row>
    <row r="4235" spans="1:8" x14ac:dyDescent="0.3">
      <c r="A4235" s="123"/>
      <c r="B4235" s="122"/>
      <c r="H4235" s="124"/>
    </row>
    <row r="4236" spans="1:8" x14ac:dyDescent="0.3">
      <c r="A4236" s="123"/>
      <c r="B4236" s="122"/>
      <c r="H4236" s="124"/>
    </row>
    <row r="4237" spans="1:8" x14ac:dyDescent="0.3">
      <c r="A4237" s="123"/>
      <c r="B4237" s="122"/>
      <c r="H4237" s="124"/>
    </row>
    <row r="4238" spans="1:8" x14ac:dyDescent="0.3">
      <c r="A4238" s="123"/>
      <c r="B4238" s="122"/>
      <c r="H4238" s="124"/>
    </row>
    <row r="4239" spans="1:8" x14ac:dyDescent="0.3">
      <c r="A4239" s="123"/>
      <c r="B4239" s="122"/>
      <c r="H4239" s="124"/>
    </row>
    <row r="4240" spans="1:8" x14ac:dyDescent="0.3">
      <c r="A4240" s="123"/>
      <c r="B4240" s="122"/>
      <c r="H4240" s="124"/>
    </row>
    <row r="4241" spans="1:8" x14ac:dyDescent="0.3">
      <c r="A4241" s="123"/>
      <c r="B4241" s="122"/>
      <c r="H4241" s="124"/>
    </row>
    <row r="4242" spans="1:8" x14ac:dyDescent="0.3">
      <c r="A4242" s="123"/>
      <c r="B4242" s="122"/>
      <c r="H4242" s="124"/>
    </row>
    <row r="4243" spans="1:8" x14ac:dyDescent="0.3">
      <c r="A4243" s="123"/>
      <c r="B4243" s="122"/>
      <c r="H4243" s="124"/>
    </row>
    <row r="4244" spans="1:8" x14ac:dyDescent="0.3">
      <c r="A4244" s="123"/>
      <c r="B4244" s="122"/>
      <c r="H4244" s="124"/>
    </row>
    <row r="4245" spans="1:8" x14ac:dyDescent="0.3">
      <c r="A4245" s="123"/>
      <c r="B4245" s="122"/>
      <c r="H4245" s="124"/>
    </row>
    <row r="4246" spans="1:8" x14ac:dyDescent="0.3">
      <c r="A4246" s="123"/>
      <c r="B4246" s="122"/>
      <c r="H4246" s="124"/>
    </row>
    <row r="4247" spans="1:8" x14ac:dyDescent="0.3">
      <c r="A4247" s="123"/>
      <c r="B4247" s="122"/>
      <c r="H4247" s="124"/>
    </row>
    <row r="4248" spans="1:8" x14ac:dyDescent="0.3">
      <c r="A4248" s="123"/>
      <c r="B4248" s="122"/>
      <c r="H4248" s="124"/>
    </row>
    <row r="4249" spans="1:8" x14ac:dyDescent="0.3">
      <c r="A4249" s="123"/>
      <c r="B4249" s="122"/>
      <c r="H4249" s="124"/>
    </row>
    <row r="4250" spans="1:8" x14ac:dyDescent="0.3">
      <c r="A4250" s="123"/>
      <c r="B4250" s="122"/>
      <c r="H4250" s="124"/>
    </row>
    <row r="4251" spans="1:8" x14ac:dyDescent="0.3">
      <c r="A4251" s="123"/>
      <c r="B4251" s="122"/>
      <c r="H4251" s="124"/>
    </row>
    <row r="4252" spans="1:8" x14ac:dyDescent="0.3">
      <c r="A4252" s="123"/>
      <c r="B4252" s="122"/>
      <c r="H4252" s="124"/>
    </row>
    <row r="4253" spans="1:8" x14ac:dyDescent="0.3">
      <c r="A4253" s="123"/>
      <c r="B4253" s="122"/>
      <c r="H4253" s="124"/>
    </row>
    <row r="4254" spans="1:8" x14ac:dyDescent="0.3">
      <c r="A4254" s="123"/>
      <c r="B4254" s="122"/>
      <c r="H4254" s="124"/>
    </row>
    <row r="4255" spans="1:8" x14ac:dyDescent="0.3">
      <c r="A4255" s="123"/>
      <c r="B4255" s="122"/>
      <c r="H4255" s="124"/>
    </row>
    <row r="4256" spans="1:8" x14ac:dyDescent="0.3">
      <c r="A4256" s="123"/>
      <c r="B4256" s="122"/>
      <c r="H4256" s="124"/>
    </row>
    <row r="4257" spans="1:8" x14ac:dyDescent="0.3">
      <c r="A4257" s="123"/>
      <c r="B4257" s="122"/>
      <c r="H4257" s="124"/>
    </row>
    <row r="4258" spans="1:8" x14ac:dyDescent="0.3">
      <c r="A4258" s="123"/>
      <c r="B4258" s="122"/>
      <c r="H4258" s="124"/>
    </row>
    <row r="4259" spans="1:8" x14ac:dyDescent="0.3">
      <c r="A4259" s="123"/>
      <c r="B4259" s="122"/>
      <c r="H4259" s="124"/>
    </row>
    <row r="4260" spans="1:8" x14ac:dyDescent="0.3">
      <c r="A4260" s="123"/>
      <c r="B4260" s="122"/>
      <c r="H4260" s="124"/>
    </row>
    <row r="4261" spans="1:8" x14ac:dyDescent="0.3">
      <c r="A4261" s="123"/>
      <c r="B4261" s="122"/>
      <c r="H4261" s="124"/>
    </row>
    <row r="4262" spans="1:8" x14ac:dyDescent="0.3">
      <c r="A4262" s="123"/>
      <c r="B4262" s="122"/>
      <c r="H4262" s="124"/>
    </row>
    <row r="4263" spans="1:8" x14ac:dyDescent="0.3">
      <c r="A4263" s="123"/>
      <c r="B4263" s="122"/>
      <c r="H4263" s="124"/>
    </row>
    <row r="4264" spans="1:8" x14ac:dyDescent="0.3">
      <c r="A4264" s="123"/>
      <c r="B4264" s="122"/>
      <c r="H4264" s="124"/>
    </row>
    <row r="4265" spans="1:8" x14ac:dyDescent="0.3">
      <c r="A4265" s="123"/>
      <c r="B4265" s="122"/>
      <c r="H4265" s="124"/>
    </row>
    <row r="4266" spans="1:8" x14ac:dyDescent="0.3">
      <c r="A4266" s="123"/>
      <c r="B4266" s="122"/>
      <c r="H4266" s="124"/>
    </row>
    <row r="4267" spans="1:8" x14ac:dyDescent="0.3">
      <c r="A4267" s="123"/>
      <c r="B4267" s="122"/>
      <c r="H4267" s="124"/>
    </row>
    <row r="4268" spans="1:8" x14ac:dyDescent="0.3">
      <c r="A4268" s="123"/>
      <c r="B4268" s="122"/>
      <c r="H4268" s="124"/>
    </row>
    <row r="4269" spans="1:8" x14ac:dyDescent="0.3">
      <c r="A4269" s="123"/>
      <c r="B4269" s="122"/>
      <c r="H4269" s="124"/>
    </row>
    <row r="4270" spans="1:8" x14ac:dyDescent="0.3">
      <c r="A4270" s="123"/>
      <c r="B4270" s="122"/>
      <c r="H4270" s="124"/>
    </row>
    <row r="4271" spans="1:8" x14ac:dyDescent="0.3">
      <c r="A4271" s="123"/>
      <c r="B4271" s="122"/>
      <c r="H4271" s="124"/>
    </row>
    <row r="4272" spans="1:8" x14ac:dyDescent="0.3">
      <c r="A4272" s="123"/>
      <c r="B4272" s="122"/>
      <c r="H4272" s="124"/>
    </row>
    <row r="4273" spans="1:8" x14ac:dyDescent="0.3">
      <c r="A4273" s="123"/>
      <c r="B4273" s="122"/>
      <c r="H4273" s="124"/>
    </row>
    <row r="4274" spans="1:8" x14ac:dyDescent="0.3">
      <c r="A4274" s="123"/>
      <c r="B4274" s="122"/>
      <c r="H4274" s="124"/>
    </row>
    <row r="4275" spans="1:8" x14ac:dyDescent="0.3">
      <c r="A4275" s="123"/>
      <c r="B4275" s="122"/>
      <c r="H4275" s="124"/>
    </row>
    <row r="4276" spans="1:8" x14ac:dyDescent="0.3">
      <c r="A4276" s="123"/>
      <c r="B4276" s="122"/>
      <c r="H4276" s="124"/>
    </row>
    <row r="4277" spans="1:8" x14ac:dyDescent="0.3">
      <c r="A4277" s="123"/>
      <c r="B4277" s="122"/>
      <c r="H4277" s="124"/>
    </row>
    <row r="4278" spans="1:8" x14ac:dyDescent="0.3">
      <c r="A4278" s="123"/>
      <c r="B4278" s="122"/>
      <c r="H4278" s="124"/>
    </row>
    <row r="4279" spans="1:8" x14ac:dyDescent="0.3">
      <c r="A4279" s="123"/>
      <c r="B4279" s="122"/>
      <c r="H4279" s="124"/>
    </row>
    <row r="4280" spans="1:8" x14ac:dyDescent="0.3">
      <c r="A4280" s="123"/>
      <c r="B4280" s="122"/>
      <c r="H4280" s="124"/>
    </row>
    <row r="4281" spans="1:8" x14ac:dyDescent="0.3">
      <c r="A4281" s="123"/>
      <c r="B4281" s="122"/>
      <c r="H4281" s="124"/>
    </row>
    <row r="4282" spans="1:8" x14ac:dyDescent="0.3">
      <c r="A4282" s="123"/>
      <c r="B4282" s="122"/>
      <c r="H4282" s="124"/>
    </row>
    <row r="4283" spans="1:8" x14ac:dyDescent="0.3">
      <c r="A4283" s="123"/>
      <c r="B4283" s="122"/>
      <c r="H4283" s="124"/>
    </row>
    <row r="4284" spans="1:8" x14ac:dyDescent="0.3">
      <c r="A4284" s="123"/>
      <c r="B4284" s="122"/>
      <c r="H4284" s="124"/>
    </row>
    <row r="4285" spans="1:8" x14ac:dyDescent="0.3">
      <c r="A4285" s="123"/>
      <c r="B4285" s="122"/>
      <c r="H4285" s="124"/>
    </row>
    <row r="4286" spans="1:8" x14ac:dyDescent="0.3">
      <c r="A4286" s="123"/>
      <c r="B4286" s="122"/>
      <c r="H4286" s="124"/>
    </row>
    <row r="4287" spans="1:8" x14ac:dyDescent="0.3">
      <c r="A4287" s="123"/>
      <c r="B4287" s="122"/>
      <c r="H4287" s="124"/>
    </row>
    <row r="4288" spans="1:8" x14ac:dyDescent="0.3">
      <c r="A4288" s="123"/>
      <c r="B4288" s="122"/>
      <c r="H4288" s="124"/>
    </row>
    <row r="4289" spans="1:8" x14ac:dyDescent="0.3">
      <c r="A4289" s="123"/>
      <c r="B4289" s="122"/>
      <c r="H4289" s="124"/>
    </row>
    <row r="4290" spans="1:8" x14ac:dyDescent="0.3">
      <c r="A4290" s="123"/>
      <c r="B4290" s="122"/>
      <c r="H4290" s="124"/>
    </row>
    <row r="4291" spans="1:8" x14ac:dyDescent="0.3">
      <c r="A4291" s="123"/>
      <c r="B4291" s="122"/>
      <c r="H4291" s="124"/>
    </row>
    <row r="4292" spans="1:8" x14ac:dyDescent="0.3">
      <c r="A4292" s="123"/>
      <c r="B4292" s="122"/>
      <c r="H4292" s="124"/>
    </row>
    <row r="4293" spans="1:8" x14ac:dyDescent="0.3">
      <c r="A4293" s="123"/>
      <c r="B4293" s="122"/>
      <c r="H4293" s="124"/>
    </row>
    <row r="4294" spans="1:8" x14ac:dyDescent="0.3">
      <c r="A4294" s="123"/>
      <c r="B4294" s="122"/>
      <c r="H4294" s="124"/>
    </row>
    <row r="4295" spans="1:8" x14ac:dyDescent="0.3">
      <c r="A4295" s="123"/>
      <c r="B4295" s="122"/>
      <c r="H4295" s="124"/>
    </row>
    <row r="4296" spans="1:8" x14ac:dyDescent="0.3">
      <c r="A4296" s="123"/>
      <c r="B4296" s="122"/>
      <c r="H4296" s="124"/>
    </row>
    <row r="4297" spans="1:8" x14ac:dyDescent="0.3">
      <c r="A4297" s="123"/>
      <c r="B4297" s="122"/>
      <c r="H4297" s="124"/>
    </row>
    <row r="4298" spans="1:8" x14ac:dyDescent="0.3">
      <c r="A4298" s="123"/>
      <c r="B4298" s="122"/>
      <c r="H4298" s="124"/>
    </row>
    <row r="4299" spans="1:8" x14ac:dyDescent="0.3">
      <c r="A4299" s="123"/>
      <c r="B4299" s="122"/>
      <c r="H4299" s="124"/>
    </row>
    <row r="4300" spans="1:8" x14ac:dyDescent="0.3">
      <c r="A4300" s="123"/>
      <c r="B4300" s="122"/>
      <c r="H4300" s="124"/>
    </row>
    <row r="4301" spans="1:8" x14ac:dyDescent="0.3">
      <c r="A4301" s="123"/>
      <c r="B4301" s="122"/>
      <c r="H4301" s="124"/>
    </row>
    <row r="4302" spans="1:8" x14ac:dyDescent="0.3">
      <c r="A4302" s="123"/>
      <c r="B4302" s="122"/>
      <c r="H4302" s="124"/>
    </row>
    <row r="4303" spans="1:8" x14ac:dyDescent="0.3">
      <c r="A4303" s="123"/>
      <c r="B4303" s="122"/>
      <c r="H4303" s="124"/>
    </row>
    <row r="4304" spans="1:8" x14ac:dyDescent="0.3">
      <c r="A4304" s="123"/>
      <c r="B4304" s="122"/>
      <c r="H4304" s="124"/>
    </row>
    <row r="4305" spans="1:8" x14ac:dyDescent="0.3">
      <c r="A4305" s="123"/>
      <c r="B4305" s="122"/>
      <c r="H4305" s="124"/>
    </row>
    <row r="4306" spans="1:8" x14ac:dyDescent="0.3">
      <c r="A4306" s="123"/>
      <c r="B4306" s="122"/>
      <c r="H4306" s="124"/>
    </row>
    <row r="4307" spans="1:8" x14ac:dyDescent="0.3">
      <c r="A4307" s="123"/>
      <c r="B4307" s="122"/>
      <c r="H4307" s="124"/>
    </row>
    <row r="4308" spans="1:8" x14ac:dyDescent="0.3">
      <c r="A4308" s="123"/>
      <c r="B4308" s="122"/>
      <c r="H4308" s="124"/>
    </row>
    <row r="4309" spans="1:8" x14ac:dyDescent="0.3">
      <c r="A4309" s="123"/>
      <c r="B4309" s="122"/>
      <c r="H4309" s="124"/>
    </row>
    <row r="4310" spans="1:8" x14ac:dyDescent="0.3">
      <c r="A4310" s="123"/>
      <c r="B4310" s="122"/>
      <c r="H4310" s="124"/>
    </row>
    <row r="4311" spans="1:8" x14ac:dyDescent="0.3">
      <c r="A4311" s="123"/>
      <c r="B4311" s="122"/>
      <c r="H4311" s="124"/>
    </row>
    <row r="4312" spans="1:8" x14ac:dyDescent="0.3">
      <c r="A4312" s="123"/>
      <c r="B4312" s="122"/>
      <c r="H4312" s="124"/>
    </row>
    <row r="4313" spans="1:8" x14ac:dyDescent="0.3">
      <c r="A4313" s="123"/>
      <c r="B4313" s="122"/>
      <c r="H4313" s="124"/>
    </row>
    <row r="4314" spans="1:8" x14ac:dyDescent="0.3">
      <c r="A4314" s="123"/>
      <c r="B4314" s="122"/>
      <c r="H4314" s="124"/>
    </row>
    <row r="4315" spans="1:8" x14ac:dyDescent="0.3">
      <c r="A4315" s="123"/>
      <c r="B4315" s="122"/>
      <c r="H4315" s="124"/>
    </row>
    <row r="4316" spans="1:8" x14ac:dyDescent="0.3">
      <c r="A4316" s="123"/>
      <c r="B4316" s="122"/>
      <c r="H4316" s="124"/>
    </row>
    <row r="4317" spans="1:8" x14ac:dyDescent="0.3">
      <c r="A4317" s="123"/>
      <c r="B4317" s="122"/>
      <c r="H4317" s="124"/>
    </row>
    <row r="4318" spans="1:8" x14ac:dyDescent="0.3">
      <c r="A4318" s="123"/>
      <c r="B4318" s="122"/>
      <c r="H4318" s="124"/>
    </row>
    <row r="4319" spans="1:8" x14ac:dyDescent="0.3">
      <c r="A4319" s="123"/>
      <c r="B4319" s="122"/>
      <c r="H4319" s="124"/>
    </row>
    <row r="4320" spans="1:8" x14ac:dyDescent="0.3">
      <c r="A4320" s="123"/>
      <c r="B4320" s="122"/>
      <c r="H4320" s="124"/>
    </row>
    <row r="4321" spans="1:8" x14ac:dyDescent="0.3">
      <c r="A4321" s="123"/>
      <c r="B4321" s="122"/>
      <c r="H4321" s="124"/>
    </row>
    <row r="4322" spans="1:8" x14ac:dyDescent="0.3">
      <c r="A4322" s="123"/>
      <c r="B4322" s="122"/>
      <c r="H4322" s="124"/>
    </row>
    <row r="4323" spans="1:8" x14ac:dyDescent="0.3">
      <c r="A4323" s="123"/>
      <c r="B4323" s="122"/>
      <c r="H4323" s="124"/>
    </row>
    <row r="4324" spans="1:8" x14ac:dyDescent="0.3">
      <c r="A4324" s="123"/>
      <c r="B4324" s="122"/>
      <c r="H4324" s="124"/>
    </row>
    <row r="4325" spans="1:8" x14ac:dyDescent="0.3">
      <c r="A4325" s="123"/>
      <c r="B4325" s="122"/>
      <c r="H4325" s="124"/>
    </row>
    <row r="4326" spans="1:8" x14ac:dyDescent="0.3">
      <c r="A4326" s="123"/>
      <c r="B4326" s="122"/>
      <c r="H4326" s="124"/>
    </row>
    <row r="4327" spans="1:8" x14ac:dyDescent="0.3">
      <c r="A4327" s="123"/>
      <c r="B4327" s="122"/>
      <c r="H4327" s="124"/>
    </row>
    <row r="4328" spans="1:8" x14ac:dyDescent="0.3">
      <c r="A4328" s="123"/>
      <c r="B4328" s="122"/>
      <c r="H4328" s="124"/>
    </row>
    <row r="4329" spans="1:8" x14ac:dyDescent="0.3">
      <c r="A4329" s="123"/>
      <c r="B4329" s="122"/>
      <c r="H4329" s="124"/>
    </row>
    <row r="4330" spans="1:8" x14ac:dyDescent="0.3">
      <c r="A4330" s="123"/>
      <c r="B4330" s="122"/>
      <c r="H4330" s="124"/>
    </row>
    <row r="4331" spans="1:8" x14ac:dyDescent="0.3">
      <c r="A4331" s="123"/>
      <c r="B4331" s="122"/>
      <c r="H4331" s="124"/>
    </row>
    <row r="4332" spans="1:8" x14ac:dyDescent="0.3">
      <c r="A4332" s="123"/>
      <c r="B4332" s="122"/>
      <c r="H4332" s="124"/>
    </row>
    <row r="4333" spans="1:8" x14ac:dyDescent="0.3">
      <c r="A4333" s="123"/>
      <c r="B4333" s="122"/>
      <c r="H4333" s="124"/>
    </row>
    <row r="4334" spans="1:8" x14ac:dyDescent="0.3">
      <c r="A4334" s="123"/>
      <c r="B4334" s="122"/>
      <c r="H4334" s="124"/>
    </row>
    <row r="4335" spans="1:8" x14ac:dyDescent="0.3">
      <c r="A4335" s="123"/>
      <c r="B4335" s="122"/>
      <c r="H4335" s="124"/>
    </row>
    <row r="4336" spans="1:8" x14ac:dyDescent="0.3">
      <c r="A4336" s="123"/>
      <c r="B4336" s="122"/>
      <c r="H4336" s="124"/>
    </row>
    <row r="4337" spans="1:8" x14ac:dyDescent="0.3">
      <c r="A4337" s="123"/>
      <c r="B4337" s="122"/>
      <c r="H4337" s="124"/>
    </row>
    <row r="4338" spans="1:8" x14ac:dyDescent="0.3">
      <c r="A4338" s="123"/>
      <c r="B4338" s="122"/>
      <c r="H4338" s="124"/>
    </row>
    <row r="4339" spans="1:8" x14ac:dyDescent="0.3">
      <c r="A4339" s="123"/>
      <c r="B4339" s="122"/>
      <c r="H4339" s="124"/>
    </row>
    <row r="4340" spans="1:8" x14ac:dyDescent="0.3">
      <c r="A4340" s="123"/>
      <c r="B4340" s="122"/>
      <c r="H4340" s="124"/>
    </row>
    <row r="4341" spans="1:8" x14ac:dyDescent="0.3">
      <c r="A4341" s="123"/>
      <c r="B4341" s="122"/>
      <c r="H4341" s="124"/>
    </row>
    <row r="4342" spans="1:8" x14ac:dyDescent="0.3">
      <c r="A4342" s="123"/>
      <c r="B4342" s="122"/>
      <c r="H4342" s="124"/>
    </row>
    <row r="4343" spans="1:8" x14ac:dyDescent="0.3">
      <c r="A4343" s="123"/>
      <c r="B4343" s="122"/>
      <c r="H4343" s="124"/>
    </row>
    <row r="4344" spans="1:8" x14ac:dyDescent="0.3">
      <c r="A4344" s="123"/>
      <c r="B4344" s="122"/>
      <c r="H4344" s="124"/>
    </row>
    <row r="4345" spans="1:8" x14ac:dyDescent="0.3">
      <c r="A4345" s="123"/>
      <c r="B4345" s="122"/>
      <c r="H4345" s="124"/>
    </row>
    <row r="4346" spans="1:8" x14ac:dyDescent="0.3">
      <c r="A4346" s="123"/>
      <c r="B4346" s="122"/>
      <c r="H4346" s="124"/>
    </row>
    <row r="4347" spans="1:8" x14ac:dyDescent="0.3">
      <c r="A4347" s="123"/>
      <c r="B4347" s="122"/>
      <c r="H4347" s="124"/>
    </row>
    <row r="4348" spans="1:8" x14ac:dyDescent="0.3">
      <c r="A4348" s="123"/>
      <c r="B4348" s="122"/>
      <c r="H4348" s="124"/>
    </row>
    <row r="4349" spans="1:8" x14ac:dyDescent="0.3">
      <c r="A4349" s="123"/>
      <c r="B4349" s="122"/>
      <c r="H4349" s="124"/>
    </row>
    <row r="4350" spans="1:8" x14ac:dyDescent="0.3">
      <c r="A4350" s="123"/>
      <c r="B4350" s="122"/>
      <c r="H4350" s="124"/>
    </row>
    <row r="4351" spans="1:8" x14ac:dyDescent="0.3">
      <c r="A4351" s="123"/>
      <c r="B4351" s="122"/>
      <c r="H4351" s="124"/>
    </row>
    <row r="4352" spans="1:8" x14ac:dyDescent="0.3">
      <c r="A4352" s="123"/>
      <c r="B4352" s="122"/>
      <c r="H4352" s="124"/>
    </row>
    <row r="4353" spans="1:8" x14ac:dyDescent="0.3">
      <c r="A4353" s="123"/>
      <c r="B4353" s="122"/>
      <c r="H4353" s="124"/>
    </row>
    <row r="4354" spans="1:8" x14ac:dyDescent="0.3">
      <c r="A4354" s="123"/>
      <c r="B4354" s="122"/>
      <c r="H4354" s="124"/>
    </row>
    <row r="4355" spans="1:8" x14ac:dyDescent="0.3">
      <c r="A4355" s="123"/>
      <c r="B4355" s="122"/>
      <c r="H4355" s="124"/>
    </row>
    <row r="4356" spans="1:8" x14ac:dyDescent="0.3">
      <c r="A4356" s="123"/>
      <c r="B4356" s="122"/>
      <c r="H4356" s="124"/>
    </row>
    <row r="4357" spans="1:8" x14ac:dyDescent="0.3">
      <c r="A4357" s="123"/>
      <c r="B4357" s="122"/>
      <c r="H4357" s="124"/>
    </row>
    <row r="4358" spans="1:8" x14ac:dyDescent="0.3">
      <c r="A4358" s="123"/>
      <c r="B4358" s="122"/>
      <c r="H4358" s="124"/>
    </row>
    <row r="4359" spans="1:8" x14ac:dyDescent="0.3">
      <c r="A4359" s="123"/>
      <c r="B4359" s="122"/>
      <c r="H4359" s="124"/>
    </row>
    <row r="4360" spans="1:8" x14ac:dyDescent="0.3">
      <c r="A4360" s="123"/>
      <c r="B4360" s="122"/>
      <c r="H4360" s="124"/>
    </row>
    <row r="4361" spans="1:8" x14ac:dyDescent="0.3">
      <c r="A4361" s="123"/>
      <c r="B4361" s="122"/>
      <c r="H4361" s="124"/>
    </row>
    <row r="4362" spans="1:8" x14ac:dyDescent="0.3">
      <c r="A4362" s="123"/>
      <c r="B4362" s="122"/>
      <c r="H4362" s="124"/>
    </row>
    <row r="4363" spans="1:8" x14ac:dyDescent="0.3">
      <c r="A4363" s="123"/>
      <c r="B4363" s="122"/>
      <c r="H4363" s="124"/>
    </row>
    <row r="4364" spans="1:8" x14ac:dyDescent="0.3">
      <c r="A4364" s="123"/>
      <c r="B4364" s="122"/>
      <c r="H4364" s="124"/>
    </row>
    <row r="4365" spans="1:8" x14ac:dyDescent="0.3">
      <c r="A4365" s="123"/>
      <c r="B4365" s="122"/>
      <c r="H4365" s="124"/>
    </row>
    <row r="4366" spans="1:8" x14ac:dyDescent="0.3">
      <c r="A4366" s="123"/>
      <c r="B4366" s="122"/>
      <c r="H4366" s="124"/>
    </row>
    <row r="4367" spans="1:8" x14ac:dyDescent="0.3">
      <c r="A4367" s="123"/>
      <c r="B4367" s="122"/>
      <c r="H4367" s="124"/>
    </row>
    <row r="4368" spans="1:8" x14ac:dyDescent="0.3">
      <c r="A4368" s="123"/>
      <c r="B4368" s="122"/>
      <c r="H4368" s="124"/>
    </row>
    <row r="4369" spans="1:8" x14ac:dyDescent="0.3">
      <c r="A4369" s="123"/>
      <c r="B4369" s="122"/>
      <c r="H4369" s="124"/>
    </row>
    <row r="4370" spans="1:8" x14ac:dyDescent="0.3">
      <c r="A4370" s="123"/>
      <c r="B4370" s="122"/>
      <c r="H4370" s="124"/>
    </row>
    <row r="4371" spans="1:8" x14ac:dyDescent="0.3">
      <c r="A4371" s="123"/>
      <c r="B4371" s="122"/>
      <c r="H4371" s="124"/>
    </row>
    <row r="4372" spans="1:8" x14ac:dyDescent="0.3">
      <c r="A4372" s="123"/>
      <c r="B4372" s="122"/>
      <c r="H4372" s="124"/>
    </row>
    <row r="4373" spans="1:8" x14ac:dyDescent="0.3">
      <c r="A4373" s="123"/>
      <c r="B4373" s="122"/>
      <c r="H4373" s="124"/>
    </row>
    <row r="4374" spans="1:8" x14ac:dyDescent="0.3">
      <c r="A4374" s="123"/>
      <c r="B4374" s="122"/>
      <c r="H4374" s="124"/>
    </row>
    <row r="4375" spans="1:8" x14ac:dyDescent="0.3">
      <c r="A4375" s="123"/>
      <c r="B4375" s="122"/>
      <c r="H4375" s="124"/>
    </row>
    <row r="4376" spans="1:8" x14ac:dyDescent="0.3">
      <c r="A4376" s="123"/>
      <c r="B4376" s="122"/>
      <c r="H4376" s="124"/>
    </row>
    <row r="4377" spans="1:8" x14ac:dyDescent="0.3">
      <c r="A4377" s="123"/>
      <c r="B4377" s="122"/>
      <c r="H4377" s="124"/>
    </row>
    <row r="4378" spans="1:8" x14ac:dyDescent="0.3">
      <c r="A4378" s="123"/>
      <c r="B4378" s="122"/>
      <c r="H4378" s="124"/>
    </row>
    <row r="4379" spans="1:8" x14ac:dyDescent="0.3">
      <c r="A4379" s="123"/>
      <c r="B4379" s="122"/>
      <c r="H4379" s="124"/>
    </row>
    <row r="4380" spans="1:8" x14ac:dyDescent="0.3">
      <c r="A4380" s="123"/>
      <c r="B4380" s="122"/>
      <c r="H4380" s="124"/>
    </row>
    <row r="4381" spans="1:8" x14ac:dyDescent="0.3">
      <c r="A4381" s="123"/>
      <c r="B4381" s="122"/>
      <c r="H4381" s="124"/>
    </row>
    <row r="4382" spans="1:8" x14ac:dyDescent="0.3">
      <c r="A4382" s="123"/>
      <c r="B4382" s="122"/>
      <c r="H4382" s="124"/>
    </row>
    <row r="4383" spans="1:8" x14ac:dyDescent="0.3">
      <c r="A4383" s="123"/>
      <c r="B4383" s="122"/>
      <c r="H4383" s="124"/>
    </row>
    <row r="4384" spans="1:8" x14ac:dyDescent="0.3">
      <c r="A4384" s="123"/>
      <c r="B4384" s="122"/>
      <c r="H4384" s="124"/>
    </row>
    <row r="4385" spans="1:8" x14ac:dyDescent="0.3">
      <c r="A4385" s="123"/>
      <c r="B4385" s="122"/>
      <c r="H4385" s="124"/>
    </row>
    <row r="4386" spans="1:8" x14ac:dyDescent="0.3">
      <c r="A4386" s="123"/>
      <c r="B4386" s="122"/>
      <c r="H4386" s="124"/>
    </row>
    <row r="4387" spans="1:8" x14ac:dyDescent="0.3">
      <c r="A4387" s="123"/>
      <c r="B4387" s="122"/>
      <c r="H4387" s="124"/>
    </row>
    <row r="4388" spans="1:8" x14ac:dyDescent="0.3">
      <c r="A4388" s="123"/>
      <c r="B4388" s="122"/>
      <c r="H4388" s="124"/>
    </row>
    <row r="4389" spans="1:8" x14ac:dyDescent="0.3">
      <c r="A4389" s="123"/>
      <c r="B4389" s="122"/>
      <c r="H4389" s="124"/>
    </row>
    <row r="4390" spans="1:8" x14ac:dyDescent="0.3">
      <c r="A4390" s="123"/>
      <c r="B4390" s="122"/>
      <c r="H4390" s="124"/>
    </row>
    <row r="4391" spans="1:8" x14ac:dyDescent="0.3">
      <c r="A4391" s="123"/>
      <c r="B4391" s="122"/>
      <c r="H4391" s="124"/>
    </row>
    <row r="4392" spans="1:8" x14ac:dyDescent="0.3">
      <c r="A4392" s="123"/>
      <c r="B4392" s="122"/>
      <c r="H4392" s="124"/>
    </row>
    <row r="4393" spans="1:8" x14ac:dyDescent="0.3">
      <c r="A4393" s="123"/>
      <c r="B4393" s="122"/>
      <c r="H4393" s="124"/>
    </row>
    <row r="4394" spans="1:8" x14ac:dyDescent="0.3">
      <c r="A4394" s="123"/>
      <c r="B4394" s="122"/>
      <c r="H4394" s="124"/>
    </row>
    <row r="4395" spans="1:8" x14ac:dyDescent="0.3">
      <c r="A4395" s="123"/>
      <c r="B4395" s="122"/>
      <c r="H4395" s="124"/>
    </row>
    <row r="4396" spans="1:8" x14ac:dyDescent="0.3">
      <c r="A4396" s="123"/>
      <c r="B4396" s="122"/>
      <c r="H4396" s="124"/>
    </row>
    <row r="4397" spans="1:8" x14ac:dyDescent="0.3">
      <c r="A4397" s="123"/>
      <c r="B4397" s="122"/>
      <c r="H4397" s="124"/>
    </row>
    <row r="4398" spans="1:8" x14ac:dyDescent="0.3">
      <c r="A4398" s="123"/>
      <c r="B4398" s="122"/>
      <c r="H4398" s="124"/>
    </row>
    <row r="4399" spans="1:8" x14ac:dyDescent="0.3">
      <c r="A4399" s="123"/>
      <c r="B4399" s="122"/>
      <c r="H4399" s="124"/>
    </row>
    <row r="4400" spans="1:8" x14ac:dyDescent="0.3">
      <c r="A4400" s="123"/>
      <c r="B4400" s="122"/>
      <c r="H4400" s="124"/>
    </row>
    <row r="4401" spans="1:8" x14ac:dyDescent="0.3">
      <c r="A4401" s="123"/>
      <c r="B4401" s="122"/>
      <c r="H4401" s="124"/>
    </row>
    <row r="4402" spans="1:8" x14ac:dyDescent="0.3">
      <c r="A4402" s="123"/>
      <c r="B4402" s="122"/>
      <c r="H4402" s="124"/>
    </row>
    <row r="4403" spans="1:8" x14ac:dyDescent="0.3">
      <c r="A4403" s="123"/>
      <c r="B4403" s="122"/>
      <c r="H4403" s="124"/>
    </row>
    <row r="4404" spans="1:8" x14ac:dyDescent="0.3">
      <c r="A4404" s="123"/>
      <c r="B4404" s="122"/>
      <c r="H4404" s="124"/>
    </row>
    <row r="4405" spans="1:8" x14ac:dyDescent="0.3">
      <c r="A4405" s="123"/>
      <c r="B4405" s="122"/>
      <c r="H4405" s="124"/>
    </row>
    <row r="4406" spans="1:8" x14ac:dyDescent="0.3">
      <c r="A4406" s="123"/>
      <c r="B4406" s="122"/>
      <c r="H4406" s="124"/>
    </row>
    <row r="4407" spans="1:8" x14ac:dyDescent="0.3">
      <c r="A4407" s="123"/>
      <c r="B4407" s="122"/>
      <c r="H4407" s="124"/>
    </row>
    <row r="4408" spans="1:8" x14ac:dyDescent="0.3">
      <c r="A4408" s="123"/>
      <c r="B4408" s="122"/>
      <c r="H4408" s="124"/>
    </row>
    <row r="4409" spans="1:8" x14ac:dyDescent="0.3">
      <c r="A4409" s="123"/>
      <c r="B4409" s="122"/>
      <c r="H4409" s="124"/>
    </row>
    <row r="4410" spans="1:8" x14ac:dyDescent="0.3">
      <c r="A4410" s="123"/>
      <c r="B4410" s="122"/>
      <c r="H4410" s="124"/>
    </row>
    <row r="4411" spans="1:8" x14ac:dyDescent="0.3">
      <c r="A4411" s="123"/>
      <c r="B4411" s="122"/>
      <c r="H4411" s="124"/>
    </row>
    <row r="4412" spans="1:8" x14ac:dyDescent="0.3">
      <c r="A4412" s="123"/>
      <c r="B4412" s="122"/>
      <c r="H4412" s="124"/>
    </row>
    <row r="4413" spans="1:8" x14ac:dyDescent="0.3">
      <c r="A4413" s="123"/>
      <c r="B4413" s="122"/>
      <c r="H4413" s="124"/>
    </row>
    <row r="4414" spans="1:8" x14ac:dyDescent="0.3">
      <c r="A4414" s="123"/>
      <c r="B4414" s="122"/>
      <c r="H4414" s="124"/>
    </row>
    <row r="4415" spans="1:8" x14ac:dyDescent="0.3">
      <c r="A4415" s="123"/>
      <c r="B4415" s="122"/>
      <c r="H4415" s="124"/>
    </row>
    <row r="4416" spans="1:8" x14ac:dyDescent="0.3">
      <c r="A4416" s="123"/>
      <c r="B4416" s="122"/>
      <c r="H4416" s="124"/>
    </row>
    <row r="4417" spans="1:8" x14ac:dyDescent="0.3">
      <c r="A4417" s="123"/>
      <c r="B4417" s="122"/>
      <c r="H4417" s="124"/>
    </row>
    <row r="4418" spans="1:8" x14ac:dyDescent="0.3">
      <c r="A4418" s="123"/>
      <c r="B4418" s="122"/>
      <c r="H4418" s="124"/>
    </row>
    <row r="4419" spans="1:8" x14ac:dyDescent="0.3">
      <c r="A4419" s="123"/>
      <c r="B4419" s="122"/>
      <c r="H4419" s="124"/>
    </row>
    <row r="4420" spans="1:8" x14ac:dyDescent="0.3">
      <c r="A4420" s="123"/>
      <c r="B4420" s="122"/>
      <c r="H4420" s="124"/>
    </row>
    <row r="4421" spans="1:8" x14ac:dyDescent="0.3">
      <c r="A4421" s="123"/>
      <c r="B4421" s="122"/>
      <c r="H4421" s="124"/>
    </row>
    <row r="4422" spans="1:8" x14ac:dyDescent="0.3">
      <c r="A4422" s="123"/>
      <c r="B4422" s="122"/>
      <c r="H4422" s="124"/>
    </row>
    <row r="4423" spans="1:8" x14ac:dyDescent="0.3">
      <c r="A4423" s="123"/>
      <c r="B4423" s="122"/>
      <c r="H4423" s="124"/>
    </row>
    <row r="4424" spans="1:8" x14ac:dyDescent="0.3">
      <c r="A4424" s="123"/>
      <c r="B4424" s="122"/>
      <c r="H4424" s="124"/>
    </row>
    <row r="4425" spans="1:8" x14ac:dyDescent="0.3">
      <c r="A4425" s="123"/>
      <c r="B4425" s="122"/>
      <c r="H4425" s="124"/>
    </row>
    <row r="4426" spans="1:8" x14ac:dyDescent="0.3">
      <c r="A4426" s="123"/>
      <c r="B4426" s="122"/>
      <c r="H4426" s="124"/>
    </row>
    <row r="4427" spans="1:8" x14ac:dyDescent="0.3">
      <c r="A4427" s="123"/>
      <c r="B4427" s="122"/>
      <c r="H4427" s="124"/>
    </row>
    <row r="4428" spans="1:8" x14ac:dyDescent="0.3">
      <c r="A4428" s="123"/>
      <c r="B4428" s="122"/>
      <c r="H4428" s="124"/>
    </row>
    <row r="4429" spans="1:8" x14ac:dyDescent="0.3">
      <c r="A4429" s="123"/>
      <c r="B4429" s="122"/>
      <c r="H4429" s="124"/>
    </row>
    <row r="4430" spans="1:8" x14ac:dyDescent="0.3">
      <c r="A4430" s="123"/>
      <c r="B4430" s="122"/>
      <c r="H4430" s="124"/>
    </row>
    <row r="4431" spans="1:8" x14ac:dyDescent="0.3">
      <c r="A4431" s="123"/>
      <c r="B4431" s="122"/>
      <c r="H4431" s="124"/>
    </row>
    <row r="4432" spans="1:8" x14ac:dyDescent="0.3">
      <c r="A4432" s="123"/>
      <c r="B4432" s="122"/>
      <c r="H4432" s="124"/>
    </row>
    <row r="4433" spans="1:8" x14ac:dyDescent="0.3">
      <c r="A4433" s="123"/>
      <c r="B4433" s="122"/>
      <c r="H4433" s="124"/>
    </row>
    <row r="4434" spans="1:8" x14ac:dyDescent="0.3">
      <c r="A4434" s="123"/>
      <c r="B4434" s="122"/>
      <c r="H4434" s="124"/>
    </row>
    <row r="4435" spans="1:8" x14ac:dyDescent="0.3">
      <c r="A4435" s="123"/>
      <c r="B4435" s="122"/>
      <c r="H4435" s="124"/>
    </row>
    <row r="4436" spans="1:8" x14ac:dyDescent="0.3">
      <c r="A4436" s="123"/>
      <c r="B4436" s="122"/>
      <c r="H4436" s="124"/>
    </row>
    <row r="4437" spans="1:8" x14ac:dyDescent="0.3">
      <c r="A4437" s="123"/>
      <c r="B4437" s="122"/>
      <c r="H4437" s="124"/>
    </row>
    <row r="4438" spans="1:8" x14ac:dyDescent="0.3">
      <c r="A4438" s="123"/>
      <c r="B4438" s="122"/>
      <c r="H4438" s="124"/>
    </row>
    <row r="4439" spans="1:8" x14ac:dyDescent="0.3">
      <c r="A4439" s="123"/>
      <c r="B4439" s="122"/>
      <c r="H4439" s="124"/>
    </row>
    <row r="4440" spans="1:8" x14ac:dyDescent="0.3">
      <c r="A4440" s="123"/>
      <c r="B4440" s="122"/>
      <c r="H4440" s="124"/>
    </row>
    <row r="4441" spans="1:8" x14ac:dyDescent="0.3">
      <c r="A4441" s="123"/>
      <c r="B4441" s="122"/>
      <c r="H4441" s="124"/>
    </row>
    <row r="4442" spans="1:8" x14ac:dyDescent="0.3">
      <c r="A4442" s="123"/>
      <c r="B4442" s="122"/>
      <c r="H4442" s="124"/>
    </row>
    <row r="4443" spans="1:8" x14ac:dyDescent="0.3">
      <c r="A4443" s="123"/>
      <c r="B4443" s="122"/>
      <c r="H4443" s="124"/>
    </row>
    <row r="4444" spans="1:8" x14ac:dyDescent="0.3">
      <c r="A4444" s="123"/>
      <c r="B4444" s="122"/>
      <c r="H4444" s="124"/>
    </row>
    <row r="4445" spans="1:8" x14ac:dyDescent="0.3">
      <c r="A4445" s="123"/>
      <c r="B4445" s="122"/>
      <c r="H4445" s="124"/>
    </row>
    <row r="4446" spans="1:8" x14ac:dyDescent="0.3">
      <c r="A4446" s="123"/>
      <c r="B4446" s="122"/>
      <c r="H4446" s="124"/>
    </row>
    <row r="4447" spans="1:8" x14ac:dyDescent="0.3">
      <c r="A4447" s="123"/>
      <c r="B4447" s="122"/>
      <c r="H4447" s="124"/>
    </row>
    <row r="4448" spans="1:8" x14ac:dyDescent="0.3">
      <c r="A4448" s="123"/>
      <c r="B4448" s="122"/>
      <c r="H4448" s="124"/>
    </row>
    <row r="4449" spans="1:8" x14ac:dyDescent="0.3">
      <c r="A4449" s="123"/>
      <c r="B4449" s="122"/>
      <c r="H4449" s="124"/>
    </row>
    <row r="4450" spans="1:8" x14ac:dyDescent="0.3">
      <c r="A4450" s="123"/>
      <c r="B4450" s="122"/>
      <c r="H4450" s="124"/>
    </row>
    <row r="4451" spans="1:8" x14ac:dyDescent="0.3">
      <c r="A4451" s="123"/>
      <c r="B4451" s="122"/>
      <c r="H4451" s="124"/>
    </row>
    <row r="4452" spans="1:8" x14ac:dyDescent="0.3">
      <c r="A4452" s="123"/>
      <c r="B4452" s="122"/>
      <c r="H4452" s="124"/>
    </row>
    <row r="4453" spans="1:8" x14ac:dyDescent="0.3">
      <c r="A4453" s="123"/>
      <c r="B4453" s="122"/>
      <c r="H4453" s="124"/>
    </row>
    <row r="4454" spans="1:8" x14ac:dyDescent="0.3">
      <c r="A4454" s="123"/>
      <c r="B4454" s="122"/>
      <c r="H4454" s="124"/>
    </row>
    <row r="4455" spans="1:8" x14ac:dyDescent="0.3">
      <c r="A4455" s="123"/>
      <c r="B4455" s="122"/>
      <c r="H4455" s="124"/>
    </row>
    <row r="4456" spans="1:8" x14ac:dyDescent="0.3">
      <c r="A4456" s="123"/>
      <c r="B4456" s="122"/>
      <c r="H4456" s="124"/>
    </row>
    <row r="4457" spans="1:8" x14ac:dyDescent="0.3">
      <c r="A4457" s="123"/>
      <c r="B4457" s="122"/>
      <c r="H4457" s="124"/>
    </row>
    <row r="4458" spans="1:8" x14ac:dyDescent="0.3">
      <c r="A4458" s="123"/>
      <c r="B4458" s="122"/>
      <c r="H4458" s="124"/>
    </row>
    <row r="4459" spans="1:8" x14ac:dyDescent="0.3">
      <c r="A4459" s="123"/>
      <c r="B4459" s="122"/>
      <c r="H4459" s="124"/>
    </row>
    <row r="4460" spans="1:8" x14ac:dyDescent="0.3">
      <c r="A4460" s="123"/>
      <c r="B4460" s="122"/>
      <c r="H4460" s="124"/>
    </row>
    <row r="4461" spans="1:8" x14ac:dyDescent="0.3">
      <c r="A4461" s="123"/>
      <c r="B4461" s="122"/>
      <c r="H4461" s="124"/>
    </row>
    <row r="4462" spans="1:8" x14ac:dyDescent="0.3">
      <c r="A4462" s="123"/>
      <c r="B4462" s="122"/>
      <c r="H4462" s="124"/>
    </row>
    <row r="4463" spans="1:8" x14ac:dyDescent="0.3">
      <c r="A4463" s="123"/>
      <c r="B4463" s="122"/>
      <c r="H4463" s="124"/>
    </row>
    <row r="4464" spans="1:8" x14ac:dyDescent="0.3">
      <c r="A4464" s="123"/>
      <c r="B4464" s="122"/>
      <c r="H4464" s="124"/>
    </row>
    <row r="4465" spans="1:8" x14ac:dyDescent="0.3">
      <c r="A4465" s="123"/>
      <c r="B4465" s="122"/>
      <c r="H4465" s="124"/>
    </row>
    <row r="4466" spans="1:8" x14ac:dyDescent="0.3">
      <c r="A4466" s="123"/>
      <c r="B4466" s="122"/>
      <c r="H4466" s="124"/>
    </row>
    <row r="4467" spans="1:8" x14ac:dyDescent="0.3">
      <c r="A4467" s="123"/>
      <c r="B4467" s="122"/>
      <c r="H4467" s="124"/>
    </row>
    <row r="4468" spans="1:8" x14ac:dyDescent="0.3">
      <c r="A4468" s="123"/>
      <c r="B4468" s="122"/>
      <c r="H4468" s="124"/>
    </row>
    <row r="4469" spans="1:8" x14ac:dyDescent="0.3">
      <c r="A4469" s="123"/>
      <c r="B4469" s="122"/>
      <c r="H4469" s="124"/>
    </row>
    <row r="4470" spans="1:8" x14ac:dyDescent="0.3">
      <c r="A4470" s="123"/>
      <c r="B4470" s="122"/>
      <c r="H4470" s="124"/>
    </row>
    <row r="4471" spans="1:8" x14ac:dyDescent="0.3">
      <c r="A4471" s="123"/>
      <c r="B4471" s="122"/>
      <c r="H4471" s="124"/>
    </row>
    <row r="4472" spans="1:8" x14ac:dyDescent="0.3">
      <c r="A4472" s="123"/>
      <c r="B4472" s="122"/>
      <c r="H4472" s="124"/>
    </row>
    <row r="4473" spans="1:8" x14ac:dyDescent="0.3">
      <c r="A4473" s="123"/>
      <c r="B4473" s="122"/>
      <c r="H4473" s="124"/>
    </row>
    <row r="4474" spans="1:8" x14ac:dyDescent="0.3">
      <c r="A4474" s="123"/>
      <c r="B4474" s="122"/>
      <c r="H4474" s="124"/>
    </row>
    <row r="4475" spans="1:8" x14ac:dyDescent="0.3">
      <c r="A4475" s="123"/>
      <c r="B4475" s="122"/>
      <c r="H4475" s="124"/>
    </row>
    <row r="4476" spans="1:8" x14ac:dyDescent="0.3">
      <c r="A4476" s="123"/>
      <c r="B4476" s="122"/>
      <c r="H4476" s="124"/>
    </row>
    <row r="4477" spans="1:8" x14ac:dyDescent="0.3">
      <c r="A4477" s="123"/>
      <c r="B4477" s="122"/>
      <c r="H4477" s="124"/>
    </row>
    <row r="4478" spans="1:8" x14ac:dyDescent="0.3">
      <c r="A4478" s="123"/>
      <c r="B4478" s="122"/>
      <c r="H4478" s="124"/>
    </row>
    <row r="4479" spans="1:8" x14ac:dyDescent="0.3">
      <c r="A4479" s="123"/>
      <c r="B4479" s="122"/>
      <c r="H4479" s="124"/>
    </row>
    <row r="4480" spans="1:8" x14ac:dyDescent="0.3">
      <c r="A4480" s="123"/>
      <c r="B4480" s="122"/>
      <c r="H4480" s="124"/>
    </row>
    <row r="4481" spans="1:8" x14ac:dyDescent="0.3">
      <c r="A4481" s="123"/>
      <c r="B4481" s="122"/>
      <c r="H4481" s="124"/>
    </row>
    <row r="4482" spans="1:8" x14ac:dyDescent="0.3">
      <c r="A4482" s="123"/>
      <c r="B4482" s="122"/>
      <c r="H4482" s="124"/>
    </row>
    <row r="4483" spans="1:8" x14ac:dyDescent="0.3">
      <c r="A4483" s="123"/>
      <c r="B4483" s="122"/>
      <c r="H4483" s="124"/>
    </row>
    <row r="4484" spans="1:8" x14ac:dyDescent="0.3">
      <c r="A4484" s="123"/>
      <c r="B4484" s="122"/>
      <c r="H4484" s="124"/>
    </row>
    <row r="4485" spans="1:8" x14ac:dyDescent="0.3">
      <c r="A4485" s="123"/>
      <c r="B4485" s="122"/>
      <c r="H4485" s="124"/>
    </row>
    <row r="4486" spans="1:8" x14ac:dyDescent="0.3">
      <c r="A4486" s="123"/>
      <c r="B4486" s="122"/>
      <c r="H4486" s="124"/>
    </row>
    <row r="4487" spans="1:8" x14ac:dyDescent="0.3">
      <c r="A4487" s="123"/>
      <c r="B4487" s="122"/>
      <c r="H4487" s="124"/>
    </row>
    <row r="4488" spans="1:8" x14ac:dyDescent="0.3">
      <c r="A4488" s="123"/>
      <c r="B4488" s="122"/>
      <c r="H4488" s="124"/>
    </row>
    <row r="4489" spans="1:8" x14ac:dyDescent="0.3">
      <c r="A4489" s="123"/>
      <c r="B4489" s="122"/>
      <c r="H4489" s="124"/>
    </row>
    <row r="4490" spans="1:8" x14ac:dyDescent="0.3">
      <c r="A4490" s="123"/>
      <c r="B4490" s="122"/>
      <c r="H4490" s="124"/>
    </row>
    <row r="4491" spans="1:8" x14ac:dyDescent="0.3">
      <c r="A4491" s="123"/>
      <c r="B4491" s="122"/>
      <c r="H4491" s="124"/>
    </row>
    <row r="4492" spans="1:8" x14ac:dyDescent="0.3">
      <c r="A4492" s="123"/>
      <c r="B4492" s="122"/>
      <c r="H4492" s="124"/>
    </row>
    <row r="4493" spans="1:8" x14ac:dyDescent="0.3">
      <c r="A4493" s="123"/>
      <c r="B4493" s="122"/>
      <c r="H4493" s="124"/>
    </row>
    <row r="4494" spans="1:8" x14ac:dyDescent="0.3">
      <c r="A4494" s="123"/>
      <c r="B4494" s="122"/>
      <c r="H4494" s="124"/>
    </row>
    <row r="4495" spans="1:8" x14ac:dyDescent="0.3">
      <c r="A4495" s="123"/>
      <c r="B4495" s="122"/>
      <c r="H4495" s="124"/>
    </row>
    <row r="4496" spans="1:8" x14ac:dyDescent="0.3">
      <c r="A4496" s="123"/>
      <c r="B4496" s="122"/>
      <c r="H4496" s="124"/>
    </row>
    <row r="4497" spans="1:8" x14ac:dyDescent="0.3">
      <c r="A4497" s="123"/>
      <c r="B4497" s="122"/>
      <c r="H4497" s="124"/>
    </row>
    <row r="4498" spans="1:8" x14ac:dyDescent="0.3">
      <c r="A4498" s="123"/>
      <c r="B4498" s="122"/>
      <c r="H4498" s="124"/>
    </row>
    <row r="4499" spans="1:8" x14ac:dyDescent="0.3">
      <c r="A4499" s="123"/>
      <c r="B4499" s="122"/>
      <c r="H4499" s="124"/>
    </row>
    <row r="4500" spans="1:8" x14ac:dyDescent="0.3">
      <c r="A4500" s="123"/>
      <c r="B4500" s="122"/>
      <c r="H4500" s="124"/>
    </row>
    <row r="4501" spans="1:8" x14ac:dyDescent="0.3">
      <c r="A4501" s="123"/>
      <c r="B4501" s="122"/>
      <c r="H4501" s="124"/>
    </row>
    <row r="4502" spans="1:8" x14ac:dyDescent="0.3">
      <c r="A4502" s="123"/>
      <c r="B4502" s="122"/>
      <c r="H4502" s="124"/>
    </row>
    <row r="4503" spans="1:8" x14ac:dyDescent="0.3">
      <c r="A4503" s="123"/>
      <c r="B4503" s="122"/>
      <c r="H4503" s="124"/>
    </row>
    <row r="4504" spans="1:8" x14ac:dyDescent="0.3">
      <c r="A4504" s="123"/>
      <c r="B4504" s="122"/>
      <c r="H4504" s="124"/>
    </row>
    <row r="4505" spans="1:8" x14ac:dyDescent="0.3">
      <c r="A4505" s="123"/>
      <c r="B4505" s="122"/>
      <c r="H4505" s="124"/>
    </row>
    <row r="4506" spans="1:8" x14ac:dyDescent="0.3">
      <c r="A4506" s="123"/>
      <c r="B4506" s="122"/>
      <c r="H4506" s="124"/>
    </row>
    <row r="4507" spans="1:8" x14ac:dyDescent="0.3">
      <c r="A4507" s="123"/>
      <c r="B4507" s="122"/>
      <c r="H4507" s="124"/>
    </row>
    <row r="4508" spans="1:8" x14ac:dyDescent="0.3">
      <c r="A4508" s="123"/>
      <c r="B4508" s="122"/>
      <c r="H4508" s="124"/>
    </row>
    <row r="4509" spans="1:8" x14ac:dyDescent="0.3">
      <c r="A4509" s="123"/>
      <c r="B4509" s="122"/>
      <c r="H4509" s="124"/>
    </row>
    <row r="4510" spans="1:8" x14ac:dyDescent="0.3">
      <c r="A4510" s="123"/>
      <c r="B4510" s="122"/>
      <c r="H4510" s="124"/>
    </row>
    <row r="4511" spans="1:8" x14ac:dyDescent="0.3">
      <c r="A4511" s="123"/>
      <c r="B4511" s="122"/>
      <c r="H4511" s="124"/>
    </row>
    <row r="4512" spans="1:8" x14ac:dyDescent="0.3">
      <c r="A4512" s="123"/>
      <c r="B4512" s="122"/>
      <c r="H4512" s="124"/>
    </row>
    <row r="4513" spans="1:8" x14ac:dyDescent="0.3">
      <c r="A4513" s="123"/>
      <c r="B4513" s="122"/>
      <c r="H4513" s="124"/>
    </row>
    <row r="4514" spans="1:8" x14ac:dyDescent="0.3">
      <c r="A4514" s="123"/>
      <c r="B4514" s="122"/>
      <c r="H4514" s="124"/>
    </row>
    <row r="4515" spans="1:8" x14ac:dyDescent="0.3">
      <c r="A4515" s="123"/>
      <c r="B4515" s="122"/>
      <c r="H4515" s="124"/>
    </row>
    <row r="4516" spans="1:8" x14ac:dyDescent="0.3">
      <c r="A4516" s="123"/>
      <c r="B4516" s="122"/>
      <c r="H4516" s="124"/>
    </row>
    <row r="4517" spans="1:8" x14ac:dyDescent="0.3">
      <c r="A4517" s="123"/>
      <c r="B4517" s="122"/>
      <c r="H4517" s="124"/>
    </row>
    <row r="4518" spans="1:8" x14ac:dyDescent="0.3">
      <c r="A4518" s="123"/>
      <c r="B4518" s="122"/>
      <c r="H4518" s="124"/>
    </row>
    <row r="4519" spans="1:8" x14ac:dyDescent="0.3">
      <c r="A4519" s="123"/>
      <c r="B4519" s="122"/>
      <c r="H4519" s="124"/>
    </row>
    <row r="4520" spans="1:8" x14ac:dyDescent="0.3">
      <c r="A4520" s="123"/>
      <c r="B4520" s="122"/>
      <c r="H4520" s="124"/>
    </row>
    <row r="4521" spans="1:8" x14ac:dyDescent="0.3">
      <c r="A4521" s="123"/>
      <c r="B4521" s="122"/>
      <c r="H4521" s="124"/>
    </row>
    <row r="4522" spans="1:8" x14ac:dyDescent="0.3">
      <c r="A4522" s="123"/>
      <c r="B4522" s="122"/>
      <c r="H4522" s="124"/>
    </row>
    <row r="4523" spans="1:8" x14ac:dyDescent="0.3">
      <c r="A4523" s="123"/>
      <c r="B4523" s="122"/>
      <c r="H4523" s="124"/>
    </row>
    <row r="4524" spans="1:8" x14ac:dyDescent="0.3">
      <c r="A4524" s="123"/>
      <c r="B4524" s="122"/>
      <c r="H4524" s="124"/>
    </row>
    <row r="4525" spans="1:8" x14ac:dyDescent="0.3">
      <c r="A4525" s="123"/>
      <c r="B4525" s="122"/>
      <c r="H4525" s="124"/>
    </row>
    <row r="4526" spans="1:8" x14ac:dyDescent="0.3">
      <c r="A4526" s="123"/>
      <c r="B4526" s="122"/>
      <c r="H4526" s="124"/>
    </row>
    <row r="4527" spans="1:8" x14ac:dyDescent="0.3">
      <c r="A4527" s="123"/>
      <c r="B4527" s="122"/>
      <c r="H4527" s="124"/>
    </row>
    <row r="4528" spans="1:8" x14ac:dyDescent="0.3">
      <c r="A4528" s="123"/>
      <c r="B4528" s="122"/>
      <c r="H4528" s="124"/>
    </row>
    <row r="4529" spans="1:8" x14ac:dyDescent="0.3">
      <c r="A4529" s="123"/>
      <c r="B4529" s="122"/>
      <c r="H4529" s="124"/>
    </row>
    <row r="4530" spans="1:8" x14ac:dyDescent="0.3">
      <c r="A4530" s="123"/>
      <c r="B4530" s="122"/>
      <c r="H4530" s="124"/>
    </row>
    <row r="4531" spans="1:8" x14ac:dyDescent="0.3">
      <c r="A4531" s="123"/>
      <c r="B4531" s="122"/>
      <c r="H4531" s="124"/>
    </row>
    <row r="4532" spans="1:8" x14ac:dyDescent="0.3">
      <c r="A4532" s="123"/>
      <c r="B4532" s="122"/>
      <c r="H4532" s="124"/>
    </row>
    <row r="4533" spans="1:8" x14ac:dyDescent="0.3">
      <c r="A4533" s="123"/>
      <c r="B4533" s="122"/>
      <c r="H4533" s="124"/>
    </row>
    <row r="4534" spans="1:8" x14ac:dyDescent="0.3">
      <c r="A4534" s="123"/>
      <c r="B4534" s="122"/>
      <c r="H4534" s="124"/>
    </row>
    <row r="4535" spans="1:8" x14ac:dyDescent="0.3">
      <c r="A4535" s="123"/>
      <c r="B4535" s="122"/>
      <c r="H4535" s="124"/>
    </row>
    <row r="4536" spans="1:8" x14ac:dyDescent="0.3">
      <c r="A4536" s="123"/>
      <c r="B4536" s="122"/>
      <c r="H4536" s="124"/>
    </row>
    <row r="4537" spans="1:8" x14ac:dyDescent="0.3">
      <c r="A4537" s="123"/>
      <c r="B4537" s="122"/>
      <c r="H4537" s="124"/>
    </row>
    <row r="4538" spans="1:8" x14ac:dyDescent="0.3">
      <c r="A4538" s="123"/>
      <c r="B4538" s="122"/>
      <c r="H4538" s="124"/>
    </row>
    <row r="4539" spans="1:8" x14ac:dyDescent="0.3">
      <c r="A4539" s="123"/>
      <c r="B4539" s="122"/>
      <c r="H4539" s="124"/>
    </row>
    <row r="4540" spans="1:8" x14ac:dyDescent="0.3">
      <c r="A4540" s="123"/>
      <c r="B4540" s="122"/>
      <c r="H4540" s="124"/>
    </row>
    <row r="4541" spans="1:8" x14ac:dyDescent="0.3">
      <c r="A4541" s="123"/>
      <c r="B4541" s="122"/>
      <c r="H4541" s="124"/>
    </row>
    <row r="4542" spans="1:8" x14ac:dyDescent="0.3">
      <c r="A4542" s="123"/>
      <c r="B4542" s="122"/>
      <c r="H4542" s="124"/>
    </row>
    <row r="4543" spans="1:8" x14ac:dyDescent="0.3">
      <c r="A4543" s="123"/>
      <c r="B4543" s="122"/>
      <c r="H4543" s="124"/>
    </row>
    <row r="4544" spans="1:8" x14ac:dyDescent="0.3">
      <c r="A4544" s="123"/>
      <c r="B4544" s="122"/>
      <c r="H4544" s="124"/>
    </row>
    <row r="4545" spans="1:8" x14ac:dyDescent="0.3">
      <c r="A4545" s="123"/>
      <c r="B4545" s="122"/>
      <c r="H4545" s="124"/>
    </row>
    <row r="4546" spans="1:8" x14ac:dyDescent="0.3">
      <c r="A4546" s="123"/>
      <c r="B4546" s="122"/>
      <c r="H4546" s="124"/>
    </row>
    <row r="4547" spans="1:8" x14ac:dyDescent="0.3">
      <c r="A4547" s="123"/>
      <c r="B4547" s="122"/>
      <c r="H4547" s="124"/>
    </row>
    <row r="4548" spans="1:8" x14ac:dyDescent="0.3">
      <c r="A4548" s="123"/>
      <c r="B4548" s="122"/>
      <c r="H4548" s="124"/>
    </row>
    <row r="4549" spans="1:8" x14ac:dyDescent="0.3">
      <c r="A4549" s="123"/>
      <c r="B4549" s="122"/>
      <c r="H4549" s="124"/>
    </row>
    <row r="4550" spans="1:8" x14ac:dyDescent="0.3">
      <c r="A4550" s="123"/>
      <c r="B4550" s="122"/>
      <c r="H4550" s="124"/>
    </row>
    <row r="4551" spans="1:8" x14ac:dyDescent="0.3">
      <c r="A4551" s="123"/>
      <c r="B4551" s="122"/>
      <c r="H4551" s="124"/>
    </row>
    <row r="4552" spans="1:8" x14ac:dyDescent="0.3">
      <c r="A4552" s="123"/>
      <c r="B4552" s="122"/>
      <c r="H4552" s="124"/>
    </row>
    <row r="4553" spans="1:8" x14ac:dyDescent="0.3">
      <c r="A4553" s="123"/>
      <c r="B4553" s="122"/>
      <c r="H4553" s="124"/>
    </row>
    <row r="4554" spans="1:8" x14ac:dyDescent="0.3">
      <c r="A4554" s="123"/>
      <c r="B4554" s="122"/>
      <c r="H4554" s="124"/>
    </row>
    <row r="4555" spans="1:8" x14ac:dyDescent="0.3">
      <c r="A4555" s="123"/>
      <c r="B4555" s="122"/>
      <c r="H4555" s="124"/>
    </row>
    <row r="4556" spans="1:8" x14ac:dyDescent="0.3">
      <c r="A4556" s="123"/>
      <c r="B4556" s="122"/>
      <c r="H4556" s="124"/>
    </row>
    <row r="4557" spans="1:8" x14ac:dyDescent="0.3">
      <c r="A4557" s="123"/>
      <c r="B4557" s="122"/>
      <c r="H4557" s="124"/>
    </row>
    <row r="4558" spans="1:8" x14ac:dyDescent="0.3">
      <c r="A4558" s="123"/>
      <c r="B4558" s="122"/>
      <c r="H4558" s="124"/>
    </row>
    <row r="4559" spans="1:8" x14ac:dyDescent="0.3">
      <c r="A4559" s="123"/>
      <c r="B4559" s="122"/>
      <c r="H4559" s="124"/>
    </row>
    <row r="4560" spans="1:8" x14ac:dyDescent="0.3">
      <c r="A4560" s="123"/>
      <c r="B4560" s="122"/>
      <c r="H4560" s="124"/>
    </row>
    <row r="4561" spans="1:8" x14ac:dyDescent="0.3">
      <c r="A4561" s="123"/>
      <c r="B4561" s="122"/>
      <c r="H4561" s="124"/>
    </row>
    <row r="4562" spans="1:8" x14ac:dyDescent="0.3">
      <c r="A4562" s="123"/>
      <c r="B4562" s="122"/>
      <c r="H4562" s="124"/>
    </row>
    <row r="4563" spans="1:8" x14ac:dyDescent="0.3">
      <c r="A4563" s="123"/>
      <c r="B4563" s="122"/>
      <c r="H4563" s="124"/>
    </row>
    <row r="4564" spans="1:8" x14ac:dyDescent="0.3">
      <c r="A4564" s="123"/>
      <c r="B4564" s="122"/>
      <c r="H4564" s="124"/>
    </row>
    <row r="4565" spans="1:8" x14ac:dyDescent="0.3">
      <c r="A4565" s="123"/>
      <c r="B4565" s="122"/>
      <c r="H4565" s="124"/>
    </row>
    <row r="4566" spans="1:8" x14ac:dyDescent="0.3">
      <c r="A4566" s="123"/>
      <c r="B4566" s="122"/>
      <c r="H4566" s="124"/>
    </row>
    <row r="4567" spans="1:8" x14ac:dyDescent="0.3">
      <c r="A4567" s="123"/>
      <c r="B4567" s="122"/>
      <c r="H4567" s="124"/>
    </row>
    <row r="4568" spans="1:8" x14ac:dyDescent="0.3">
      <c r="A4568" s="123"/>
      <c r="B4568" s="122"/>
      <c r="H4568" s="124"/>
    </row>
    <row r="4569" spans="1:8" x14ac:dyDescent="0.3">
      <c r="A4569" s="123"/>
      <c r="B4569" s="122"/>
      <c r="H4569" s="124"/>
    </row>
    <row r="4570" spans="1:8" x14ac:dyDescent="0.3">
      <c r="A4570" s="123"/>
      <c r="B4570" s="122"/>
      <c r="H4570" s="124"/>
    </row>
    <row r="4571" spans="1:8" x14ac:dyDescent="0.3">
      <c r="A4571" s="123"/>
      <c r="B4571" s="122"/>
      <c r="H4571" s="124"/>
    </row>
    <row r="4572" spans="1:8" x14ac:dyDescent="0.3">
      <c r="A4572" s="123"/>
      <c r="B4572" s="122"/>
      <c r="H4572" s="124"/>
    </row>
    <row r="4573" spans="1:8" x14ac:dyDescent="0.3">
      <c r="A4573" s="123"/>
      <c r="B4573" s="122"/>
      <c r="H4573" s="124"/>
    </row>
    <row r="4574" spans="1:8" x14ac:dyDescent="0.3">
      <c r="A4574" s="123"/>
      <c r="B4574" s="122"/>
      <c r="H4574" s="124"/>
    </row>
    <row r="4575" spans="1:8" x14ac:dyDescent="0.3">
      <c r="A4575" s="123"/>
      <c r="B4575" s="122"/>
      <c r="H4575" s="124"/>
    </row>
    <row r="4576" spans="1:8" x14ac:dyDescent="0.3">
      <c r="A4576" s="123"/>
      <c r="B4576" s="122"/>
      <c r="H4576" s="124"/>
    </row>
    <row r="4577" spans="1:8" x14ac:dyDescent="0.3">
      <c r="A4577" s="123"/>
      <c r="B4577" s="122"/>
      <c r="H4577" s="124"/>
    </row>
    <row r="4578" spans="1:8" x14ac:dyDescent="0.3">
      <c r="A4578" s="123"/>
      <c r="B4578" s="122"/>
      <c r="H4578" s="124"/>
    </row>
    <row r="4579" spans="1:8" x14ac:dyDescent="0.3">
      <c r="A4579" s="123"/>
      <c r="B4579" s="122"/>
      <c r="H4579" s="124"/>
    </row>
    <row r="4580" spans="1:8" x14ac:dyDescent="0.3">
      <c r="A4580" s="123"/>
      <c r="B4580" s="122"/>
      <c r="H4580" s="124"/>
    </row>
    <row r="4581" spans="1:8" x14ac:dyDescent="0.3">
      <c r="A4581" s="123"/>
      <c r="B4581" s="122"/>
      <c r="H4581" s="124"/>
    </row>
    <row r="4582" spans="1:8" x14ac:dyDescent="0.3">
      <c r="A4582" s="123"/>
      <c r="B4582" s="122"/>
      <c r="H4582" s="124"/>
    </row>
    <row r="4583" spans="1:8" x14ac:dyDescent="0.3">
      <c r="A4583" s="123"/>
      <c r="B4583" s="122"/>
      <c r="H4583" s="124"/>
    </row>
    <row r="4584" spans="1:8" x14ac:dyDescent="0.3">
      <c r="A4584" s="123"/>
      <c r="B4584" s="122"/>
      <c r="H4584" s="124"/>
    </row>
    <row r="4585" spans="1:8" x14ac:dyDescent="0.3">
      <c r="A4585" s="123"/>
      <c r="B4585" s="122"/>
      <c r="H4585" s="124"/>
    </row>
    <row r="4586" spans="1:8" x14ac:dyDescent="0.3">
      <c r="A4586" s="123"/>
      <c r="B4586" s="122"/>
      <c r="H4586" s="124"/>
    </row>
    <row r="4587" spans="1:8" x14ac:dyDescent="0.3">
      <c r="A4587" s="123"/>
      <c r="B4587" s="122"/>
      <c r="H4587" s="124"/>
    </row>
    <row r="4588" spans="1:8" x14ac:dyDescent="0.3">
      <c r="A4588" s="123"/>
      <c r="B4588" s="122"/>
      <c r="H4588" s="124"/>
    </row>
    <row r="4589" spans="1:8" x14ac:dyDescent="0.3">
      <c r="A4589" s="123"/>
      <c r="B4589" s="122"/>
      <c r="H4589" s="124"/>
    </row>
    <row r="4590" spans="1:8" x14ac:dyDescent="0.3">
      <c r="A4590" s="123"/>
      <c r="B4590" s="122"/>
      <c r="H4590" s="124"/>
    </row>
    <row r="4591" spans="1:8" x14ac:dyDescent="0.3">
      <c r="A4591" s="123"/>
      <c r="B4591" s="122"/>
      <c r="H4591" s="124"/>
    </row>
    <row r="4592" spans="1:8" x14ac:dyDescent="0.3">
      <c r="A4592" s="123"/>
      <c r="B4592" s="122"/>
      <c r="H4592" s="124"/>
    </row>
    <row r="4593" spans="1:8" x14ac:dyDescent="0.3">
      <c r="A4593" s="123"/>
      <c r="B4593" s="122"/>
      <c r="H4593" s="124"/>
    </row>
    <row r="4594" spans="1:8" x14ac:dyDescent="0.3">
      <c r="A4594" s="123"/>
      <c r="B4594" s="122"/>
      <c r="H4594" s="124"/>
    </row>
    <row r="4595" spans="1:8" x14ac:dyDescent="0.3">
      <c r="A4595" s="123"/>
      <c r="B4595" s="122"/>
      <c r="H4595" s="124"/>
    </row>
    <row r="4596" spans="1:8" x14ac:dyDescent="0.3">
      <c r="A4596" s="123"/>
      <c r="B4596" s="122"/>
      <c r="H4596" s="124"/>
    </row>
    <row r="4597" spans="1:8" x14ac:dyDescent="0.3">
      <c r="A4597" s="123"/>
      <c r="B4597" s="122"/>
      <c r="H4597" s="124"/>
    </row>
    <row r="4598" spans="1:8" x14ac:dyDescent="0.3">
      <c r="A4598" s="123"/>
      <c r="B4598" s="122"/>
      <c r="H4598" s="124"/>
    </row>
    <row r="4599" spans="1:8" x14ac:dyDescent="0.3">
      <c r="A4599" s="123"/>
      <c r="B4599" s="122"/>
      <c r="H4599" s="124"/>
    </row>
    <row r="4600" spans="1:8" x14ac:dyDescent="0.3">
      <c r="A4600" s="123"/>
      <c r="B4600" s="122"/>
      <c r="H4600" s="124"/>
    </row>
    <row r="4601" spans="1:8" x14ac:dyDescent="0.3">
      <c r="A4601" s="123"/>
      <c r="B4601" s="122"/>
      <c r="H4601" s="124"/>
    </row>
    <row r="4602" spans="1:8" x14ac:dyDescent="0.3">
      <c r="A4602" s="123"/>
      <c r="B4602" s="122"/>
      <c r="H4602" s="124"/>
    </row>
    <row r="4603" spans="1:8" x14ac:dyDescent="0.3">
      <c r="A4603" s="123"/>
      <c r="B4603" s="122"/>
      <c r="H4603" s="124"/>
    </row>
    <row r="4604" spans="1:8" x14ac:dyDescent="0.3">
      <c r="A4604" s="123"/>
      <c r="B4604" s="122"/>
      <c r="H4604" s="124"/>
    </row>
    <row r="4605" spans="1:8" x14ac:dyDescent="0.3">
      <c r="A4605" s="123"/>
      <c r="B4605" s="122"/>
      <c r="H4605" s="124"/>
    </row>
    <row r="4606" spans="1:8" x14ac:dyDescent="0.3">
      <c r="A4606" s="123"/>
      <c r="B4606" s="122"/>
      <c r="H4606" s="124"/>
    </row>
    <row r="4607" spans="1:8" x14ac:dyDescent="0.3">
      <c r="A4607" s="123"/>
      <c r="B4607" s="122"/>
      <c r="H4607" s="124"/>
    </row>
    <row r="4608" spans="1:8" x14ac:dyDescent="0.3">
      <c r="A4608" s="123"/>
      <c r="B4608" s="122"/>
      <c r="H4608" s="124"/>
    </row>
    <row r="4609" spans="1:8" x14ac:dyDescent="0.3">
      <c r="A4609" s="123"/>
      <c r="B4609" s="122"/>
      <c r="H4609" s="124"/>
    </row>
    <row r="4610" spans="1:8" x14ac:dyDescent="0.3">
      <c r="A4610" s="123"/>
      <c r="B4610" s="122"/>
      <c r="H4610" s="124"/>
    </row>
    <row r="4611" spans="1:8" x14ac:dyDescent="0.3">
      <c r="A4611" s="123"/>
      <c r="B4611" s="122"/>
      <c r="H4611" s="124"/>
    </row>
    <row r="4612" spans="1:8" x14ac:dyDescent="0.3">
      <c r="A4612" s="123"/>
      <c r="B4612" s="122"/>
      <c r="H4612" s="124"/>
    </row>
    <row r="4613" spans="1:8" x14ac:dyDescent="0.3">
      <c r="A4613" s="123"/>
      <c r="B4613" s="122"/>
      <c r="H4613" s="124"/>
    </row>
    <row r="4614" spans="1:8" x14ac:dyDescent="0.3">
      <c r="A4614" s="123"/>
      <c r="B4614" s="122"/>
      <c r="H4614" s="124"/>
    </row>
    <row r="4615" spans="1:8" x14ac:dyDescent="0.3">
      <c r="A4615" s="123"/>
      <c r="B4615" s="122"/>
      <c r="H4615" s="124"/>
    </row>
    <row r="4616" spans="1:8" x14ac:dyDescent="0.3">
      <c r="A4616" s="123"/>
      <c r="B4616" s="122"/>
      <c r="H4616" s="124"/>
    </row>
    <row r="4617" spans="1:8" x14ac:dyDescent="0.3">
      <c r="A4617" s="123"/>
      <c r="B4617" s="122"/>
      <c r="H4617" s="124"/>
    </row>
    <row r="4618" spans="1:8" x14ac:dyDescent="0.3">
      <c r="A4618" s="123"/>
      <c r="B4618" s="122"/>
      <c r="H4618" s="124"/>
    </row>
    <row r="4619" spans="1:8" x14ac:dyDescent="0.3">
      <c r="A4619" s="123"/>
      <c r="B4619" s="122"/>
      <c r="H4619" s="124"/>
    </row>
    <row r="4620" spans="1:8" x14ac:dyDescent="0.3">
      <c r="A4620" s="123"/>
      <c r="B4620" s="122"/>
      <c r="H4620" s="124"/>
    </row>
    <row r="4621" spans="1:8" x14ac:dyDescent="0.3">
      <c r="A4621" s="123"/>
      <c r="B4621" s="122"/>
      <c r="H4621" s="124"/>
    </row>
    <row r="4622" spans="1:8" x14ac:dyDescent="0.3">
      <c r="A4622" s="123"/>
      <c r="B4622" s="122"/>
      <c r="H4622" s="124"/>
    </row>
    <row r="4623" spans="1:8" x14ac:dyDescent="0.3">
      <c r="A4623" s="123"/>
      <c r="B4623" s="122"/>
      <c r="H4623" s="124"/>
    </row>
    <row r="4624" spans="1:8" x14ac:dyDescent="0.3">
      <c r="A4624" s="123"/>
      <c r="B4624" s="122"/>
      <c r="H4624" s="124"/>
    </row>
    <row r="4625" spans="1:8" x14ac:dyDescent="0.3">
      <c r="A4625" s="123"/>
      <c r="B4625" s="122"/>
      <c r="H4625" s="124"/>
    </row>
    <row r="4626" spans="1:8" x14ac:dyDescent="0.3">
      <c r="A4626" s="123"/>
      <c r="B4626" s="122"/>
      <c r="H4626" s="124"/>
    </row>
    <row r="4627" spans="1:8" x14ac:dyDescent="0.3">
      <c r="A4627" s="123"/>
      <c r="B4627" s="122"/>
      <c r="H4627" s="124"/>
    </row>
    <row r="4628" spans="1:8" x14ac:dyDescent="0.3">
      <c r="A4628" s="123"/>
      <c r="B4628" s="122"/>
      <c r="H4628" s="124"/>
    </row>
    <row r="4629" spans="1:8" x14ac:dyDescent="0.3">
      <c r="A4629" s="123"/>
      <c r="B4629" s="122"/>
      <c r="H4629" s="124"/>
    </row>
    <row r="4630" spans="1:8" x14ac:dyDescent="0.3">
      <c r="A4630" s="123"/>
      <c r="B4630" s="122"/>
      <c r="H4630" s="124"/>
    </row>
    <row r="4631" spans="1:8" x14ac:dyDescent="0.3">
      <c r="A4631" s="123"/>
      <c r="B4631" s="122"/>
      <c r="H4631" s="124"/>
    </row>
    <row r="4632" spans="1:8" x14ac:dyDescent="0.3">
      <c r="A4632" s="123"/>
      <c r="B4632" s="122"/>
      <c r="H4632" s="124"/>
    </row>
    <row r="4633" spans="1:8" x14ac:dyDescent="0.3">
      <c r="A4633" s="123"/>
      <c r="B4633" s="122"/>
      <c r="H4633" s="124"/>
    </row>
    <row r="4634" spans="1:8" x14ac:dyDescent="0.3">
      <c r="A4634" s="123"/>
      <c r="B4634" s="122"/>
      <c r="H4634" s="124"/>
    </row>
    <row r="4635" spans="1:8" x14ac:dyDescent="0.3">
      <c r="A4635" s="123"/>
      <c r="B4635" s="122"/>
      <c r="H4635" s="124"/>
    </row>
    <row r="4636" spans="1:8" x14ac:dyDescent="0.3">
      <c r="A4636" s="123"/>
      <c r="B4636" s="122"/>
      <c r="H4636" s="124"/>
    </row>
    <row r="4637" spans="1:8" x14ac:dyDescent="0.3">
      <c r="A4637" s="123"/>
      <c r="B4637" s="122"/>
      <c r="H4637" s="124"/>
    </row>
    <row r="4638" spans="1:8" x14ac:dyDescent="0.3">
      <c r="A4638" s="123"/>
      <c r="B4638" s="122"/>
      <c r="H4638" s="124"/>
    </row>
    <row r="4639" spans="1:8" x14ac:dyDescent="0.3">
      <c r="A4639" s="123"/>
      <c r="B4639" s="122"/>
      <c r="H4639" s="124"/>
    </row>
    <row r="4640" spans="1:8" x14ac:dyDescent="0.3">
      <c r="A4640" s="123"/>
      <c r="B4640" s="122"/>
      <c r="H4640" s="124"/>
    </row>
    <row r="4641" spans="1:8" x14ac:dyDescent="0.3">
      <c r="A4641" s="123"/>
      <c r="B4641" s="122"/>
      <c r="H4641" s="124"/>
    </row>
    <row r="4642" spans="1:8" x14ac:dyDescent="0.3">
      <c r="A4642" s="123"/>
      <c r="B4642" s="122"/>
      <c r="H4642" s="124"/>
    </row>
    <row r="4643" spans="1:8" x14ac:dyDescent="0.3">
      <c r="A4643" s="123"/>
      <c r="B4643" s="122"/>
      <c r="H4643" s="124"/>
    </row>
    <row r="4644" spans="1:8" x14ac:dyDescent="0.3">
      <c r="A4644" s="123"/>
      <c r="B4644" s="122"/>
      <c r="H4644" s="124"/>
    </row>
    <row r="4645" spans="1:8" x14ac:dyDescent="0.3">
      <c r="A4645" s="123"/>
      <c r="B4645" s="122"/>
      <c r="H4645" s="124"/>
    </row>
    <row r="4646" spans="1:8" x14ac:dyDescent="0.3">
      <c r="A4646" s="123"/>
      <c r="B4646" s="122"/>
      <c r="H4646" s="124"/>
    </row>
    <row r="4647" spans="1:8" x14ac:dyDescent="0.3">
      <c r="A4647" s="123"/>
      <c r="B4647" s="122"/>
      <c r="H4647" s="124"/>
    </row>
    <row r="4648" spans="1:8" x14ac:dyDescent="0.3">
      <c r="A4648" s="123"/>
      <c r="B4648" s="122"/>
      <c r="H4648" s="124"/>
    </row>
    <row r="4649" spans="1:8" x14ac:dyDescent="0.3">
      <c r="A4649" s="123"/>
      <c r="B4649" s="122"/>
      <c r="H4649" s="124"/>
    </row>
    <row r="4650" spans="1:8" x14ac:dyDescent="0.3">
      <c r="A4650" s="123"/>
      <c r="B4650" s="122"/>
      <c r="H4650" s="124"/>
    </row>
    <row r="4651" spans="1:8" x14ac:dyDescent="0.3">
      <c r="A4651" s="123"/>
      <c r="B4651" s="122"/>
      <c r="H4651" s="124"/>
    </row>
    <row r="4652" spans="1:8" x14ac:dyDescent="0.3">
      <c r="A4652" s="123"/>
      <c r="B4652" s="122"/>
      <c r="H4652" s="124"/>
    </row>
    <row r="4653" spans="1:8" x14ac:dyDescent="0.3">
      <c r="A4653" s="123"/>
      <c r="B4653" s="122"/>
      <c r="H4653" s="124"/>
    </row>
    <row r="4654" spans="1:8" x14ac:dyDescent="0.3">
      <c r="A4654" s="123"/>
      <c r="B4654" s="122"/>
      <c r="H4654" s="124"/>
    </row>
    <row r="4655" spans="1:8" x14ac:dyDescent="0.3">
      <c r="A4655" s="123"/>
      <c r="B4655" s="122"/>
      <c r="H4655" s="124"/>
    </row>
    <row r="4656" spans="1:8" x14ac:dyDescent="0.3">
      <c r="A4656" s="123"/>
      <c r="B4656" s="122"/>
      <c r="H4656" s="124"/>
    </row>
    <row r="4657" spans="1:8" x14ac:dyDescent="0.3">
      <c r="A4657" s="123"/>
      <c r="B4657" s="122"/>
      <c r="H4657" s="124"/>
    </row>
    <row r="4658" spans="1:8" x14ac:dyDescent="0.3">
      <c r="A4658" s="123"/>
      <c r="B4658" s="122"/>
      <c r="H4658" s="124"/>
    </row>
    <row r="4659" spans="1:8" x14ac:dyDescent="0.3">
      <c r="A4659" s="123"/>
      <c r="B4659" s="122"/>
      <c r="H4659" s="124"/>
    </row>
    <row r="4660" spans="1:8" x14ac:dyDescent="0.3">
      <c r="A4660" s="123"/>
      <c r="B4660" s="122"/>
      <c r="H4660" s="124"/>
    </row>
    <row r="4661" spans="1:8" x14ac:dyDescent="0.3">
      <c r="A4661" s="123"/>
      <c r="B4661" s="122"/>
      <c r="H4661" s="124"/>
    </row>
    <row r="4662" spans="1:8" x14ac:dyDescent="0.3">
      <c r="A4662" s="123"/>
      <c r="B4662" s="122"/>
      <c r="H4662" s="124"/>
    </row>
    <row r="4663" spans="1:8" x14ac:dyDescent="0.3">
      <c r="A4663" s="123"/>
      <c r="B4663" s="122"/>
      <c r="H4663" s="124"/>
    </row>
    <row r="4664" spans="1:8" x14ac:dyDescent="0.3">
      <c r="A4664" s="123"/>
      <c r="B4664" s="122"/>
      <c r="H4664" s="124"/>
    </row>
    <row r="4665" spans="1:8" x14ac:dyDescent="0.3">
      <c r="A4665" s="123"/>
      <c r="B4665" s="122"/>
      <c r="H4665" s="124"/>
    </row>
    <row r="4666" spans="1:8" x14ac:dyDescent="0.3">
      <c r="A4666" s="123"/>
      <c r="B4666" s="122"/>
      <c r="H4666" s="124"/>
    </row>
    <row r="4667" spans="1:8" x14ac:dyDescent="0.3">
      <c r="A4667" s="123"/>
      <c r="B4667" s="122"/>
      <c r="H4667" s="124"/>
    </row>
    <row r="4668" spans="1:8" x14ac:dyDescent="0.3">
      <c r="A4668" s="123"/>
      <c r="B4668" s="122"/>
      <c r="H4668" s="124"/>
    </row>
    <row r="4669" spans="1:8" x14ac:dyDescent="0.3">
      <c r="A4669" s="123"/>
      <c r="B4669" s="122"/>
      <c r="H4669" s="124"/>
    </row>
    <row r="4670" spans="1:8" x14ac:dyDescent="0.3">
      <c r="A4670" s="123"/>
      <c r="B4670" s="122"/>
      <c r="H4670" s="124"/>
    </row>
    <row r="4671" spans="1:8" x14ac:dyDescent="0.3">
      <c r="A4671" s="123"/>
      <c r="B4671" s="122"/>
      <c r="H4671" s="124"/>
    </row>
    <row r="4672" spans="1:8" x14ac:dyDescent="0.3">
      <c r="A4672" s="123"/>
      <c r="B4672" s="122"/>
      <c r="H4672" s="124"/>
    </row>
    <row r="4673" spans="1:8" x14ac:dyDescent="0.3">
      <c r="A4673" s="123"/>
      <c r="B4673" s="122"/>
      <c r="H4673" s="124"/>
    </row>
    <row r="4674" spans="1:8" x14ac:dyDescent="0.3">
      <c r="A4674" s="123"/>
      <c r="B4674" s="122"/>
      <c r="H4674" s="124"/>
    </row>
    <row r="4675" spans="1:8" x14ac:dyDescent="0.3">
      <c r="A4675" s="123"/>
      <c r="B4675" s="122"/>
      <c r="H4675" s="124"/>
    </row>
    <row r="4676" spans="1:8" x14ac:dyDescent="0.3">
      <c r="A4676" s="123"/>
      <c r="B4676" s="122"/>
      <c r="H4676" s="124"/>
    </row>
    <row r="4677" spans="1:8" x14ac:dyDescent="0.3">
      <c r="A4677" s="123"/>
      <c r="B4677" s="122"/>
      <c r="H4677" s="124"/>
    </row>
    <row r="4678" spans="1:8" x14ac:dyDescent="0.3">
      <c r="A4678" s="123"/>
      <c r="B4678" s="122"/>
      <c r="H4678" s="124"/>
    </row>
    <row r="4679" spans="1:8" x14ac:dyDescent="0.3">
      <c r="A4679" s="123"/>
      <c r="B4679" s="122"/>
      <c r="H4679" s="124"/>
    </row>
    <row r="4680" spans="1:8" x14ac:dyDescent="0.3">
      <c r="A4680" s="123"/>
      <c r="B4680" s="122"/>
      <c r="H4680" s="124"/>
    </row>
    <row r="4681" spans="1:8" x14ac:dyDescent="0.3">
      <c r="A4681" s="123"/>
      <c r="B4681" s="122"/>
      <c r="H4681" s="124"/>
    </row>
    <row r="4682" spans="1:8" x14ac:dyDescent="0.3">
      <c r="A4682" s="123"/>
      <c r="B4682" s="122"/>
      <c r="H4682" s="124"/>
    </row>
    <row r="4683" spans="1:8" x14ac:dyDescent="0.3">
      <c r="A4683" s="123"/>
      <c r="B4683" s="122"/>
      <c r="H4683" s="124"/>
    </row>
    <row r="4684" spans="1:8" x14ac:dyDescent="0.3">
      <c r="A4684" s="123"/>
      <c r="B4684" s="122"/>
      <c r="H4684" s="124"/>
    </row>
    <row r="4685" spans="1:8" x14ac:dyDescent="0.3">
      <c r="A4685" s="123"/>
      <c r="B4685" s="122"/>
      <c r="H4685" s="124"/>
    </row>
    <row r="4686" spans="1:8" x14ac:dyDescent="0.3">
      <c r="A4686" s="123"/>
      <c r="B4686" s="122"/>
      <c r="H4686" s="124"/>
    </row>
    <row r="4687" spans="1:8" x14ac:dyDescent="0.3">
      <c r="A4687" s="123"/>
      <c r="B4687" s="122"/>
      <c r="H4687" s="124"/>
    </row>
    <row r="4688" spans="1:8" x14ac:dyDescent="0.3">
      <c r="A4688" s="123"/>
      <c r="B4688" s="122"/>
      <c r="H4688" s="124"/>
    </row>
    <row r="4689" spans="1:8" x14ac:dyDescent="0.3">
      <c r="A4689" s="123"/>
      <c r="B4689" s="122"/>
      <c r="H4689" s="124"/>
    </row>
    <row r="4690" spans="1:8" x14ac:dyDescent="0.3">
      <c r="A4690" s="123"/>
      <c r="B4690" s="122"/>
      <c r="H4690" s="124"/>
    </row>
    <row r="4691" spans="1:8" x14ac:dyDescent="0.3">
      <c r="A4691" s="123"/>
      <c r="B4691" s="122"/>
      <c r="H4691" s="124"/>
    </row>
    <row r="4692" spans="1:8" x14ac:dyDescent="0.3">
      <c r="A4692" s="123"/>
      <c r="B4692" s="122"/>
      <c r="H4692" s="124"/>
    </row>
    <row r="4693" spans="1:8" x14ac:dyDescent="0.3">
      <c r="A4693" s="123"/>
      <c r="B4693" s="122"/>
      <c r="H4693" s="124"/>
    </row>
    <row r="4694" spans="1:8" x14ac:dyDescent="0.3">
      <c r="A4694" s="123"/>
      <c r="B4694" s="122"/>
      <c r="H4694" s="124"/>
    </row>
    <row r="4695" spans="1:8" x14ac:dyDescent="0.3">
      <c r="A4695" s="123"/>
      <c r="B4695" s="122"/>
      <c r="H4695" s="124"/>
    </row>
    <row r="4696" spans="1:8" x14ac:dyDescent="0.3">
      <c r="A4696" s="123"/>
      <c r="B4696" s="122"/>
      <c r="H4696" s="124"/>
    </row>
    <row r="4697" spans="1:8" x14ac:dyDescent="0.3">
      <c r="A4697" s="123"/>
      <c r="B4697" s="122"/>
      <c r="H4697" s="124"/>
    </row>
    <row r="4698" spans="1:8" x14ac:dyDescent="0.3">
      <c r="A4698" s="123"/>
      <c r="B4698" s="122"/>
      <c r="H4698" s="124"/>
    </row>
    <row r="4699" spans="1:8" x14ac:dyDescent="0.3">
      <c r="A4699" s="123"/>
      <c r="B4699" s="122"/>
      <c r="H4699" s="124"/>
    </row>
    <row r="4700" spans="1:8" x14ac:dyDescent="0.3">
      <c r="A4700" s="123"/>
      <c r="B4700" s="122"/>
      <c r="H4700" s="124"/>
    </row>
    <row r="4701" spans="1:8" x14ac:dyDescent="0.3">
      <c r="A4701" s="123"/>
      <c r="B4701" s="122"/>
      <c r="H4701" s="124"/>
    </row>
    <row r="4702" spans="1:8" x14ac:dyDescent="0.3">
      <c r="A4702" s="123"/>
      <c r="B4702" s="122"/>
      <c r="H4702" s="124"/>
    </row>
    <row r="4703" spans="1:8" x14ac:dyDescent="0.3">
      <c r="A4703" s="123"/>
      <c r="B4703" s="122"/>
      <c r="H4703" s="124"/>
    </row>
    <row r="4704" spans="1:8" x14ac:dyDescent="0.3">
      <c r="A4704" s="123"/>
      <c r="B4704" s="122"/>
      <c r="H4704" s="124"/>
    </row>
    <row r="4705" spans="1:8" x14ac:dyDescent="0.3">
      <c r="A4705" s="123"/>
      <c r="B4705" s="122"/>
      <c r="H4705" s="124"/>
    </row>
    <row r="4706" spans="1:8" x14ac:dyDescent="0.3">
      <c r="A4706" s="123"/>
      <c r="B4706" s="122"/>
      <c r="H4706" s="124"/>
    </row>
    <row r="4707" spans="1:8" x14ac:dyDescent="0.3">
      <c r="A4707" s="123"/>
      <c r="B4707" s="122"/>
      <c r="H4707" s="124"/>
    </row>
    <row r="4708" spans="1:8" x14ac:dyDescent="0.3">
      <c r="A4708" s="123"/>
      <c r="B4708" s="122"/>
      <c r="H4708" s="124"/>
    </row>
    <row r="4709" spans="1:8" x14ac:dyDescent="0.3">
      <c r="A4709" s="123"/>
      <c r="B4709" s="122"/>
      <c r="H4709" s="124"/>
    </row>
    <row r="4710" spans="1:8" x14ac:dyDescent="0.3">
      <c r="A4710" s="123"/>
      <c r="B4710" s="122"/>
      <c r="H4710" s="124"/>
    </row>
    <row r="4711" spans="1:8" x14ac:dyDescent="0.3">
      <c r="A4711" s="123"/>
      <c r="B4711" s="122"/>
      <c r="H4711" s="124"/>
    </row>
    <row r="4712" spans="1:8" x14ac:dyDescent="0.3">
      <c r="A4712" s="123"/>
      <c r="B4712" s="122"/>
      <c r="H4712" s="124"/>
    </row>
    <row r="4713" spans="1:8" x14ac:dyDescent="0.3">
      <c r="A4713" s="123"/>
      <c r="B4713" s="122"/>
      <c r="H4713" s="124"/>
    </row>
    <row r="4714" spans="1:8" x14ac:dyDescent="0.3">
      <c r="A4714" s="123"/>
      <c r="B4714" s="122"/>
      <c r="H4714" s="124"/>
    </row>
    <row r="4715" spans="1:8" x14ac:dyDescent="0.3">
      <c r="A4715" s="123"/>
      <c r="B4715" s="122"/>
      <c r="H4715" s="124"/>
    </row>
    <row r="4716" spans="1:8" x14ac:dyDescent="0.3">
      <c r="A4716" s="123"/>
      <c r="B4716" s="122"/>
      <c r="H4716" s="124"/>
    </row>
    <row r="4717" spans="1:8" x14ac:dyDescent="0.3">
      <c r="A4717" s="123"/>
      <c r="B4717" s="122"/>
      <c r="H4717" s="124"/>
    </row>
    <row r="4718" spans="1:8" x14ac:dyDescent="0.3">
      <c r="A4718" s="123"/>
      <c r="B4718" s="122"/>
      <c r="H4718" s="124"/>
    </row>
    <row r="4719" spans="1:8" x14ac:dyDescent="0.3">
      <c r="A4719" s="123"/>
      <c r="B4719" s="122"/>
      <c r="H4719" s="124"/>
    </row>
    <row r="4720" spans="1:8" x14ac:dyDescent="0.3">
      <c r="A4720" s="123"/>
      <c r="B4720" s="122"/>
      <c r="H4720" s="124"/>
    </row>
    <row r="4721" spans="1:8" x14ac:dyDescent="0.3">
      <c r="A4721" s="123"/>
      <c r="B4721" s="122"/>
      <c r="H4721" s="124"/>
    </row>
    <row r="4722" spans="1:8" x14ac:dyDescent="0.3">
      <c r="A4722" s="123"/>
      <c r="B4722" s="122"/>
      <c r="H4722" s="124"/>
    </row>
    <row r="4723" spans="1:8" x14ac:dyDescent="0.3">
      <c r="A4723" s="123"/>
      <c r="B4723" s="122"/>
      <c r="H4723" s="124"/>
    </row>
    <row r="4724" spans="1:8" x14ac:dyDescent="0.3">
      <c r="A4724" s="123"/>
      <c r="B4724" s="122"/>
      <c r="H4724" s="124"/>
    </row>
    <row r="4725" spans="1:8" x14ac:dyDescent="0.3">
      <c r="A4725" s="123"/>
      <c r="B4725" s="122"/>
      <c r="H4725" s="124"/>
    </row>
    <row r="4726" spans="1:8" x14ac:dyDescent="0.3">
      <c r="A4726" s="123"/>
      <c r="B4726" s="122"/>
      <c r="H4726" s="124"/>
    </row>
    <row r="4727" spans="1:8" x14ac:dyDescent="0.3">
      <c r="A4727" s="123"/>
      <c r="B4727" s="122"/>
      <c r="H4727" s="124"/>
    </row>
    <row r="4728" spans="1:8" x14ac:dyDescent="0.3">
      <c r="A4728" s="123"/>
      <c r="B4728" s="122"/>
      <c r="H4728" s="124"/>
    </row>
    <row r="4729" spans="1:8" x14ac:dyDescent="0.3">
      <c r="A4729" s="123"/>
      <c r="B4729" s="122"/>
      <c r="H4729" s="124"/>
    </row>
    <row r="4730" spans="1:8" x14ac:dyDescent="0.3">
      <c r="A4730" s="123"/>
      <c r="B4730" s="122"/>
      <c r="H4730" s="124"/>
    </row>
    <row r="4731" spans="1:8" x14ac:dyDescent="0.3">
      <c r="A4731" s="123"/>
      <c r="B4731" s="122"/>
      <c r="H4731" s="124"/>
    </row>
    <row r="4732" spans="1:8" x14ac:dyDescent="0.3">
      <c r="A4732" s="123"/>
      <c r="B4732" s="122"/>
      <c r="H4732" s="124"/>
    </row>
    <row r="4733" spans="1:8" x14ac:dyDescent="0.3">
      <c r="A4733" s="123"/>
      <c r="B4733" s="122"/>
      <c r="H4733" s="124"/>
    </row>
    <row r="4734" spans="1:8" x14ac:dyDescent="0.3">
      <c r="A4734" s="123"/>
      <c r="B4734" s="122"/>
      <c r="H4734" s="124"/>
    </row>
    <row r="4735" spans="1:8" x14ac:dyDescent="0.3">
      <c r="A4735" s="123"/>
      <c r="B4735" s="122"/>
      <c r="H4735" s="124"/>
    </row>
    <row r="4736" spans="1:8" x14ac:dyDescent="0.3">
      <c r="A4736" s="123"/>
      <c r="B4736" s="122"/>
      <c r="H4736" s="124"/>
    </row>
    <row r="4737" spans="1:8" x14ac:dyDescent="0.3">
      <c r="A4737" s="123"/>
      <c r="B4737" s="122"/>
      <c r="H4737" s="124"/>
    </row>
    <row r="4738" spans="1:8" x14ac:dyDescent="0.3">
      <c r="A4738" s="123"/>
      <c r="B4738" s="122"/>
      <c r="H4738" s="124"/>
    </row>
    <row r="4739" spans="1:8" x14ac:dyDescent="0.3">
      <c r="A4739" s="123"/>
      <c r="B4739" s="122"/>
      <c r="H4739" s="124"/>
    </row>
    <row r="4740" spans="1:8" x14ac:dyDescent="0.3">
      <c r="A4740" s="123"/>
      <c r="B4740" s="122"/>
      <c r="H4740" s="124"/>
    </row>
    <row r="4741" spans="1:8" x14ac:dyDescent="0.3">
      <c r="A4741" s="123"/>
      <c r="B4741" s="122"/>
      <c r="H4741" s="124"/>
    </row>
    <row r="4742" spans="1:8" x14ac:dyDescent="0.3">
      <c r="A4742" s="123"/>
      <c r="B4742" s="122"/>
      <c r="H4742" s="124"/>
    </row>
    <row r="4743" spans="1:8" x14ac:dyDescent="0.3">
      <c r="A4743" s="123"/>
      <c r="B4743" s="122"/>
      <c r="H4743" s="124"/>
    </row>
    <row r="4744" spans="1:8" x14ac:dyDescent="0.3">
      <c r="A4744" s="123"/>
      <c r="B4744" s="122"/>
      <c r="H4744" s="124"/>
    </row>
    <row r="4745" spans="1:8" x14ac:dyDescent="0.3">
      <c r="A4745" s="123"/>
      <c r="B4745" s="122"/>
      <c r="H4745" s="124"/>
    </row>
    <row r="4746" spans="1:8" x14ac:dyDescent="0.3">
      <c r="A4746" s="123"/>
      <c r="B4746" s="122"/>
      <c r="H4746" s="124"/>
    </row>
    <row r="4747" spans="1:8" x14ac:dyDescent="0.3">
      <c r="A4747" s="123"/>
      <c r="B4747" s="122"/>
      <c r="H4747" s="124"/>
    </row>
    <row r="4748" spans="1:8" x14ac:dyDescent="0.3">
      <c r="A4748" s="123"/>
      <c r="B4748" s="122"/>
      <c r="H4748" s="124"/>
    </row>
    <row r="4749" spans="1:8" x14ac:dyDescent="0.3">
      <c r="A4749" s="123"/>
      <c r="B4749" s="122"/>
      <c r="H4749" s="124"/>
    </row>
    <row r="4750" spans="1:8" x14ac:dyDescent="0.3">
      <c r="A4750" s="123"/>
      <c r="B4750" s="122"/>
      <c r="H4750" s="124"/>
    </row>
    <row r="4751" spans="1:8" x14ac:dyDescent="0.3">
      <c r="A4751" s="123"/>
      <c r="B4751" s="122"/>
      <c r="H4751" s="124"/>
    </row>
    <row r="4752" spans="1:8" x14ac:dyDescent="0.3">
      <c r="A4752" s="123"/>
      <c r="B4752" s="122"/>
      <c r="H4752" s="124"/>
    </row>
    <row r="4753" spans="1:8" x14ac:dyDescent="0.3">
      <c r="A4753" s="123"/>
      <c r="B4753" s="122"/>
      <c r="H4753" s="124"/>
    </row>
    <row r="4754" spans="1:8" x14ac:dyDescent="0.3">
      <c r="A4754" s="123"/>
      <c r="B4754" s="122"/>
      <c r="H4754" s="124"/>
    </row>
    <row r="4755" spans="1:8" x14ac:dyDescent="0.3">
      <c r="A4755" s="123"/>
      <c r="B4755" s="122"/>
      <c r="H4755" s="124"/>
    </row>
    <row r="4756" spans="1:8" x14ac:dyDescent="0.3">
      <c r="A4756" s="123"/>
      <c r="B4756" s="122"/>
      <c r="H4756" s="124"/>
    </row>
    <row r="4757" spans="1:8" x14ac:dyDescent="0.3">
      <c r="A4757" s="123"/>
      <c r="B4757" s="122"/>
      <c r="H4757" s="124"/>
    </row>
    <row r="4758" spans="1:8" x14ac:dyDescent="0.3">
      <c r="A4758" s="123"/>
      <c r="B4758" s="122"/>
      <c r="H4758" s="124"/>
    </row>
    <row r="4759" spans="1:8" x14ac:dyDescent="0.3">
      <c r="A4759" s="123"/>
      <c r="B4759" s="122"/>
      <c r="H4759" s="124"/>
    </row>
    <row r="4760" spans="1:8" x14ac:dyDescent="0.3">
      <c r="A4760" s="123"/>
      <c r="B4760" s="122"/>
      <c r="H4760" s="124"/>
    </row>
    <row r="4761" spans="1:8" x14ac:dyDescent="0.3">
      <c r="A4761" s="123"/>
      <c r="B4761" s="122"/>
      <c r="H4761" s="124"/>
    </row>
    <row r="4762" spans="1:8" x14ac:dyDescent="0.3">
      <c r="A4762" s="123"/>
      <c r="B4762" s="122"/>
      <c r="H4762" s="124"/>
    </row>
    <row r="4763" spans="1:8" x14ac:dyDescent="0.3">
      <c r="A4763" s="123"/>
      <c r="B4763" s="122"/>
      <c r="H4763" s="124"/>
    </row>
    <row r="4764" spans="1:8" x14ac:dyDescent="0.3">
      <c r="A4764" s="123"/>
      <c r="B4764" s="122"/>
      <c r="H4764" s="124"/>
    </row>
    <row r="4765" spans="1:8" x14ac:dyDescent="0.3">
      <c r="A4765" s="123"/>
      <c r="B4765" s="122"/>
      <c r="H4765" s="124"/>
    </row>
    <row r="4766" spans="1:8" x14ac:dyDescent="0.3">
      <c r="A4766" s="123"/>
      <c r="B4766" s="122"/>
      <c r="H4766" s="124"/>
    </row>
    <row r="4767" spans="1:8" x14ac:dyDescent="0.3">
      <c r="A4767" s="123"/>
      <c r="B4767" s="122"/>
      <c r="H4767" s="124"/>
    </row>
    <row r="4768" spans="1:8" x14ac:dyDescent="0.3">
      <c r="A4768" s="123"/>
      <c r="B4768" s="122"/>
      <c r="H4768" s="124"/>
    </row>
    <row r="4769" spans="1:8" x14ac:dyDescent="0.3">
      <c r="A4769" s="123"/>
      <c r="B4769" s="122"/>
      <c r="H4769" s="124"/>
    </row>
    <row r="4770" spans="1:8" x14ac:dyDescent="0.3">
      <c r="A4770" s="123"/>
      <c r="B4770" s="122"/>
      <c r="H4770" s="124"/>
    </row>
    <row r="4771" spans="1:8" x14ac:dyDescent="0.3">
      <c r="A4771" s="123"/>
      <c r="B4771" s="122"/>
      <c r="H4771" s="124"/>
    </row>
    <row r="4772" spans="1:8" x14ac:dyDescent="0.3">
      <c r="A4772" s="123"/>
      <c r="B4772" s="122"/>
      <c r="H4772" s="124"/>
    </row>
    <row r="4773" spans="1:8" x14ac:dyDescent="0.3">
      <c r="A4773" s="123"/>
      <c r="B4773" s="122"/>
      <c r="H4773" s="124"/>
    </row>
    <row r="4774" spans="1:8" x14ac:dyDescent="0.3">
      <c r="A4774" s="123"/>
      <c r="B4774" s="122"/>
      <c r="H4774" s="124"/>
    </row>
    <row r="4775" spans="1:8" x14ac:dyDescent="0.3">
      <c r="A4775" s="123"/>
      <c r="B4775" s="122"/>
      <c r="H4775" s="124"/>
    </row>
    <row r="4776" spans="1:8" x14ac:dyDescent="0.3">
      <c r="A4776" s="123"/>
      <c r="B4776" s="122"/>
      <c r="H4776" s="124"/>
    </row>
    <row r="4777" spans="1:8" x14ac:dyDescent="0.3">
      <c r="A4777" s="123"/>
      <c r="B4777" s="122"/>
      <c r="H4777" s="124"/>
    </row>
    <row r="4778" spans="1:8" x14ac:dyDescent="0.3">
      <c r="A4778" s="123"/>
      <c r="B4778" s="122"/>
      <c r="H4778" s="124"/>
    </row>
    <row r="4779" spans="1:8" x14ac:dyDescent="0.3">
      <c r="A4779" s="123"/>
      <c r="B4779" s="122"/>
      <c r="H4779" s="124"/>
    </row>
    <row r="4780" spans="1:8" x14ac:dyDescent="0.3">
      <c r="A4780" s="123"/>
      <c r="B4780" s="122"/>
      <c r="H4780" s="124"/>
    </row>
    <row r="4781" spans="1:8" x14ac:dyDescent="0.3">
      <c r="A4781" s="123"/>
      <c r="B4781" s="122"/>
      <c r="H4781" s="124"/>
    </row>
    <row r="4782" spans="1:8" x14ac:dyDescent="0.3">
      <c r="A4782" s="123"/>
      <c r="B4782" s="122"/>
      <c r="H4782" s="124"/>
    </row>
    <row r="4783" spans="1:8" x14ac:dyDescent="0.3">
      <c r="A4783" s="123"/>
      <c r="B4783" s="122"/>
      <c r="H4783" s="124"/>
    </row>
    <row r="4784" spans="1:8" x14ac:dyDescent="0.3">
      <c r="A4784" s="123"/>
      <c r="B4784" s="122"/>
      <c r="H4784" s="124"/>
    </row>
    <row r="4785" spans="1:8" x14ac:dyDescent="0.3">
      <c r="A4785" s="123"/>
      <c r="B4785" s="122"/>
      <c r="H4785" s="124"/>
    </row>
    <row r="4786" spans="1:8" x14ac:dyDescent="0.3">
      <c r="A4786" s="123"/>
      <c r="B4786" s="122"/>
      <c r="H4786" s="124"/>
    </row>
    <row r="4787" spans="1:8" x14ac:dyDescent="0.3">
      <c r="A4787" s="123"/>
      <c r="B4787" s="122"/>
      <c r="H4787" s="124"/>
    </row>
    <row r="4788" spans="1:8" x14ac:dyDescent="0.3">
      <c r="A4788" s="123"/>
      <c r="B4788" s="122"/>
      <c r="H4788" s="124"/>
    </row>
    <row r="4789" spans="1:8" x14ac:dyDescent="0.3">
      <c r="A4789" s="123"/>
      <c r="B4789" s="122"/>
      <c r="H4789" s="124"/>
    </row>
    <row r="4790" spans="1:8" x14ac:dyDescent="0.3">
      <c r="A4790" s="123"/>
      <c r="B4790" s="122"/>
      <c r="H4790" s="124"/>
    </row>
    <row r="4791" spans="1:8" x14ac:dyDescent="0.3">
      <c r="A4791" s="123"/>
      <c r="B4791" s="122"/>
      <c r="H4791" s="124"/>
    </row>
    <row r="4792" spans="1:8" x14ac:dyDescent="0.3">
      <c r="A4792" s="123"/>
      <c r="B4792" s="122"/>
      <c r="H4792" s="124"/>
    </row>
    <row r="4793" spans="1:8" x14ac:dyDescent="0.3">
      <c r="A4793" s="123"/>
      <c r="B4793" s="122"/>
      <c r="H4793" s="124"/>
    </row>
    <row r="4794" spans="1:8" x14ac:dyDescent="0.3">
      <c r="A4794" s="123"/>
      <c r="B4794" s="122"/>
      <c r="H4794" s="124"/>
    </row>
    <row r="4795" spans="1:8" x14ac:dyDescent="0.3">
      <c r="A4795" s="123"/>
      <c r="B4795" s="122"/>
      <c r="H4795" s="124"/>
    </row>
    <row r="4796" spans="1:8" x14ac:dyDescent="0.3">
      <c r="A4796" s="123"/>
      <c r="B4796" s="122"/>
      <c r="H4796" s="124"/>
    </row>
    <row r="4797" spans="1:8" x14ac:dyDescent="0.3">
      <c r="A4797" s="123"/>
      <c r="B4797" s="122"/>
      <c r="H4797" s="124"/>
    </row>
    <row r="4798" spans="1:8" x14ac:dyDescent="0.3">
      <c r="A4798" s="123"/>
      <c r="B4798" s="122"/>
      <c r="H4798" s="124"/>
    </row>
    <row r="4799" spans="1:8" x14ac:dyDescent="0.3">
      <c r="A4799" s="123"/>
      <c r="B4799" s="122"/>
      <c r="H4799" s="124"/>
    </row>
    <row r="4800" spans="1:8" x14ac:dyDescent="0.3">
      <c r="A4800" s="123"/>
      <c r="B4800" s="122"/>
      <c r="H4800" s="124"/>
    </row>
    <row r="4801" spans="1:8" x14ac:dyDescent="0.3">
      <c r="A4801" s="123"/>
      <c r="B4801" s="122"/>
      <c r="H4801" s="124"/>
    </row>
    <row r="4802" spans="1:8" x14ac:dyDescent="0.3">
      <c r="A4802" s="123"/>
      <c r="B4802" s="122"/>
      <c r="H4802" s="124"/>
    </row>
    <row r="4803" spans="1:8" x14ac:dyDescent="0.3">
      <c r="A4803" s="123"/>
      <c r="B4803" s="122"/>
      <c r="H4803" s="124"/>
    </row>
    <row r="4804" spans="1:8" x14ac:dyDescent="0.3">
      <c r="A4804" s="123"/>
      <c r="B4804" s="122"/>
      <c r="H4804" s="124"/>
    </row>
    <row r="4805" spans="1:8" x14ac:dyDescent="0.3">
      <c r="A4805" s="123"/>
      <c r="B4805" s="122"/>
      <c r="H4805" s="124"/>
    </row>
    <row r="4806" spans="1:8" x14ac:dyDescent="0.3">
      <c r="A4806" s="123"/>
      <c r="B4806" s="122"/>
      <c r="H4806" s="124"/>
    </row>
    <row r="4807" spans="1:8" x14ac:dyDescent="0.3">
      <c r="A4807" s="123"/>
      <c r="B4807" s="122"/>
      <c r="H4807" s="124"/>
    </row>
    <row r="4808" spans="1:8" x14ac:dyDescent="0.3">
      <c r="A4808" s="123"/>
      <c r="B4808" s="122"/>
      <c r="H4808" s="124"/>
    </row>
    <row r="4809" spans="1:8" x14ac:dyDescent="0.3">
      <c r="A4809" s="123"/>
      <c r="B4809" s="122"/>
      <c r="H4809" s="124"/>
    </row>
    <row r="4810" spans="1:8" x14ac:dyDescent="0.3">
      <c r="A4810" s="123"/>
      <c r="B4810" s="122"/>
      <c r="H4810" s="124"/>
    </row>
    <row r="4811" spans="1:8" x14ac:dyDescent="0.3">
      <c r="A4811" s="123"/>
      <c r="B4811" s="122"/>
      <c r="H4811" s="124"/>
    </row>
    <row r="4812" spans="1:8" x14ac:dyDescent="0.3">
      <c r="A4812" s="123"/>
      <c r="B4812" s="122"/>
      <c r="H4812" s="124"/>
    </row>
    <row r="4813" spans="1:8" x14ac:dyDescent="0.3">
      <c r="A4813" s="123"/>
      <c r="B4813" s="122"/>
      <c r="H4813" s="124"/>
    </row>
    <row r="4814" spans="1:8" x14ac:dyDescent="0.3">
      <c r="A4814" s="123"/>
      <c r="B4814" s="122"/>
      <c r="H4814" s="124"/>
    </row>
    <row r="4815" spans="1:8" x14ac:dyDescent="0.3">
      <c r="A4815" s="123"/>
      <c r="B4815" s="122"/>
      <c r="H4815" s="124"/>
    </row>
    <row r="4816" spans="1:8" x14ac:dyDescent="0.3">
      <c r="A4816" s="123"/>
      <c r="B4816" s="122"/>
      <c r="H4816" s="124"/>
    </row>
    <row r="4817" spans="1:8" x14ac:dyDescent="0.3">
      <c r="A4817" s="123"/>
      <c r="B4817" s="122"/>
      <c r="H4817" s="124"/>
    </row>
    <row r="4818" spans="1:8" x14ac:dyDescent="0.3">
      <c r="A4818" s="123"/>
      <c r="B4818" s="122"/>
      <c r="H4818" s="124"/>
    </row>
    <row r="4819" spans="1:8" x14ac:dyDescent="0.3">
      <c r="A4819" s="123"/>
      <c r="B4819" s="122"/>
      <c r="H4819" s="124"/>
    </row>
    <row r="4820" spans="1:8" x14ac:dyDescent="0.3">
      <c r="A4820" s="123"/>
      <c r="B4820" s="122"/>
      <c r="H4820" s="124"/>
    </row>
    <row r="4821" spans="1:8" x14ac:dyDescent="0.3">
      <c r="A4821" s="123"/>
      <c r="B4821" s="122"/>
      <c r="H4821" s="124"/>
    </row>
    <row r="4822" spans="1:8" x14ac:dyDescent="0.3">
      <c r="A4822" s="123"/>
      <c r="B4822" s="122"/>
      <c r="H4822" s="124"/>
    </row>
    <row r="4823" spans="1:8" x14ac:dyDescent="0.3">
      <c r="A4823" s="123"/>
      <c r="B4823" s="122"/>
      <c r="H4823" s="124"/>
    </row>
    <row r="4824" spans="1:8" x14ac:dyDescent="0.3">
      <c r="A4824" s="123"/>
      <c r="B4824" s="122"/>
      <c r="H4824" s="124"/>
    </row>
    <row r="4825" spans="1:8" x14ac:dyDescent="0.3">
      <c r="A4825" s="123"/>
      <c r="B4825" s="122"/>
      <c r="H4825" s="124"/>
    </row>
    <row r="4826" spans="1:8" x14ac:dyDescent="0.3">
      <c r="A4826" s="123"/>
      <c r="B4826" s="122"/>
      <c r="H4826" s="124"/>
    </row>
    <row r="4827" spans="1:8" x14ac:dyDescent="0.3">
      <c r="A4827" s="123"/>
      <c r="B4827" s="122"/>
      <c r="H4827" s="124"/>
    </row>
    <row r="4828" spans="1:8" x14ac:dyDescent="0.3">
      <c r="A4828" s="123"/>
      <c r="B4828" s="122"/>
      <c r="H4828" s="124"/>
    </row>
    <row r="4829" spans="1:8" x14ac:dyDescent="0.3">
      <c r="A4829" s="123"/>
      <c r="B4829" s="122"/>
      <c r="H4829" s="124"/>
    </row>
    <row r="4830" spans="1:8" x14ac:dyDescent="0.3">
      <c r="A4830" s="123"/>
      <c r="B4830" s="122"/>
      <c r="H4830" s="124"/>
    </row>
    <row r="4831" spans="1:8" x14ac:dyDescent="0.3">
      <c r="A4831" s="123"/>
      <c r="B4831" s="122"/>
      <c r="H4831" s="124"/>
    </row>
    <row r="4832" spans="1:8" x14ac:dyDescent="0.3">
      <c r="A4832" s="123"/>
      <c r="B4832" s="122"/>
      <c r="H4832" s="124"/>
    </row>
    <row r="4833" spans="1:8" x14ac:dyDescent="0.3">
      <c r="A4833" s="123"/>
      <c r="B4833" s="122"/>
      <c r="H4833" s="124"/>
    </row>
    <row r="4834" spans="1:8" x14ac:dyDescent="0.3">
      <c r="A4834" s="123"/>
      <c r="B4834" s="122"/>
      <c r="H4834" s="124"/>
    </row>
    <row r="4835" spans="1:8" x14ac:dyDescent="0.3">
      <c r="A4835" s="123"/>
      <c r="B4835" s="122"/>
      <c r="H4835" s="124"/>
    </row>
    <row r="4836" spans="1:8" x14ac:dyDescent="0.3">
      <c r="A4836" s="123"/>
      <c r="B4836" s="122"/>
      <c r="H4836" s="124"/>
    </row>
    <row r="4837" spans="1:8" x14ac:dyDescent="0.3">
      <c r="A4837" s="123"/>
      <c r="B4837" s="122"/>
      <c r="H4837" s="124"/>
    </row>
    <row r="4838" spans="1:8" x14ac:dyDescent="0.3">
      <c r="A4838" s="123"/>
      <c r="B4838" s="122"/>
      <c r="H4838" s="124"/>
    </row>
    <row r="4839" spans="1:8" x14ac:dyDescent="0.3">
      <c r="A4839" s="123"/>
      <c r="B4839" s="122"/>
      <c r="H4839" s="124"/>
    </row>
    <row r="4840" spans="1:8" x14ac:dyDescent="0.3">
      <c r="A4840" s="123"/>
      <c r="B4840" s="122"/>
      <c r="H4840" s="124"/>
    </row>
    <row r="4841" spans="1:8" x14ac:dyDescent="0.3">
      <c r="A4841" s="123"/>
      <c r="B4841" s="122"/>
      <c r="H4841" s="124"/>
    </row>
    <row r="4842" spans="1:8" x14ac:dyDescent="0.3">
      <c r="A4842" s="123"/>
      <c r="B4842" s="122"/>
      <c r="H4842" s="124"/>
    </row>
    <row r="4843" spans="1:8" x14ac:dyDescent="0.3">
      <c r="A4843" s="123"/>
      <c r="B4843" s="122"/>
      <c r="H4843" s="124"/>
    </row>
    <row r="4844" spans="1:8" x14ac:dyDescent="0.3">
      <c r="A4844" s="123"/>
      <c r="B4844" s="122"/>
      <c r="H4844" s="124"/>
    </row>
    <row r="4845" spans="1:8" x14ac:dyDescent="0.3">
      <c r="A4845" s="123"/>
      <c r="B4845" s="122"/>
      <c r="H4845" s="124"/>
    </row>
    <row r="4846" spans="1:8" x14ac:dyDescent="0.3">
      <c r="A4846" s="123"/>
      <c r="B4846" s="122"/>
      <c r="H4846" s="124"/>
    </row>
    <row r="4847" spans="1:8" x14ac:dyDescent="0.3">
      <c r="A4847" s="123"/>
      <c r="B4847" s="122"/>
      <c r="H4847" s="124"/>
    </row>
    <row r="4848" spans="1:8" x14ac:dyDescent="0.3">
      <c r="A4848" s="123"/>
      <c r="B4848" s="122"/>
      <c r="H4848" s="124"/>
    </row>
    <row r="4849" spans="1:8" x14ac:dyDescent="0.3">
      <c r="A4849" s="123"/>
      <c r="B4849" s="122"/>
      <c r="H4849" s="124"/>
    </row>
    <row r="4850" spans="1:8" x14ac:dyDescent="0.3">
      <c r="A4850" s="123"/>
      <c r="B4850" s="122"/>
      <c r="H4850" s="124"/>
    </row>
    <row r="4851" spans="1:8" x14ac:dyDescent="0.3">
      <c r="A4851" s="123"/>
      <c r="B4851" s="122"/>
      <c r="H4851" s="124"/>
    </row>
    <row r="4852" spans="1:8" x14ac:dyDescent="0.3">
      <c r="A4852" s="123"/>
      <c r="B4852" s="122"/>
      <c r="H4852" s="124"/>
    </row>
    <row r="4853" spans="1:8" x14ac:dyDescent="0.3">
      <c r="A4853" s="123"/>
      <c r="B4853" s="122"/>
      <c r="H4853" s="124"/>
    </row>
    <row r="4854" spans="1:8" x14ac:dyDescent="0.3">
      <c r="A4854" s="123"/>
      <c r="B4854" s="122"/>
      <c r="H4854" s="124"/>
    </row>
    <row r="4855" spans="1:8" x14ac:dyDescent="0.3">
      <c r="A4855" s="123"/>
      <c r="B4855" s="122"/>
      <c r="H4855" s="124"/>
    </row>
    <row r="4856" spans="1:8" x14ac:dyDescent="0.3">
      <c r="A4856" s="123"/>
      <c r="B4856" s="122"/>
      <c r="H4856" s="124"/>
    </row>
    <row r="4857" spans="1:8" x14ac:dyDescent="0.3">
      <c r="A4857" s="123"/>
      <c r="B4857" s="122"/>
      <c r="H4857" s="124"/>
    </row>
    <row r="4858" spans="1:8" x14ac:dyDescent="0.3">
      <c r="A4858" s="123"/>
      <c r="B4858" s="122"/>
      <c r="H4858" s="124"/>
    </row>
    <row r="4859" spans="1:8" x14ac:dyDescent="0.3">
      <c r="A4859" s="123"/>
      <c r="B4859" s="122"/>
      <c r="H4859" s="124"/>
    </row>
    <row r="4860" spans="1:8" x14ac:dyDescent="0.3">
      <c r="A4860" s="123"/>
      <c r="B4860" s="122"/>
      <c r="H4860" s="124"/>
    </row>
    <row r="4861" spans="1:8" x14ac:dyDescent="0.3">
      <c r="A4861" s="123"/>
      <c r="B4861" s="122"/>
      <c r="H4861" s="124"/>
    </row>
    <row r="4862" spans="1:8" x14ac:dyDescent="0.3">
      <c r="A4862" s="123"/>
      <c r="B4862" s="122"/>
      <c r="H4862" s="124"/>
    </row>
    <row r="4863" spans="1:8" x14ac:dyDescent="0.3">
      <c r="A4863" s="123"/>
      <c r="B4863" s="122"/>
      <c r="H4863" s="124"/>
    </row>
    <row r="4864" spans="1:8" x14ac:dyDescent="0.3">
      <c r="A4864" s="123"/>
      <c r="B4864" s="122"/>
      <c r="H4864" s="124"/>
    </row>
    <row r="4865" spans="1:8" x14ac:dyDescent="0.3">
      <c r="A4865" s="123"/>
      <c r="B4865" s="122"/>
      <c r="H4865" s="124"/>
    </row>
    <row r="4866" spans="1:8" x14ac:dyDescent="0.3">
      <c r="A4866" s="123"/>
      <c r="B4866" s="122"/>
      <c r="H4866" s="124"/>
    </row>
    <row r="4867" spans="1:8" x14ac:dyDescent="0.3">
      <c r="A4867" s="123"/>
      <c r="B4867" s="122"/>
      <c r="H4867" s="124"/>
    </row>
    <row r="4868" spans="1:8" x14ac:dyDescent="0.3">
      <c r="A4868" s="123"/>
      <c r="B4868" s="122"/>
      <c r="H4868" s="124"/>
    </row>
    <row r="4869" spans="1:8" x14ac:dyDescent="0.3">
      <c r="A4869" s="123"/>
      <c r="B4869" s="122"/>
      <c r="H4869" s="124"/>
    </row>
    <row r="4870" spans="1:8" x14ac:dyDescent="0.3">
      <c r="A4870" s="123"/>
      <c r="B4870" s="122"/>
      <c r="H4870" s="124"/>
    </row>
    <row r="4871" spans="1:8" x14ac:dyDescent="0.3">
      <c r="A4871" s="123"/>
      <c r="B4871" s="122"/>
      <c r="H4871" s="124"/>
    </row>
    <row r="4872" spans="1:8" x14ac:dyDescent="0.3">
      <c r="A4872" s="123"/>
      <c r="B4872" s="122"/>
      <c r="H4872" s="124"/>
    </row>
    <row r="4873" spans="1:8" x14ac:dyDescent="0.3">
      <c r="A4873" s="123"/>
      <c r="B4873" s="122"/>
      <c r="H4873" s="124"/>
    </row>
    <row r="4874" spans="1:8" x14ac:dyDescent="0.3">
      <c r="A4874" s="123"/>
      <c r="B4874" s="122"/>
      <c r="H4874" s="124"/>
    </row>
    <row r="4875" spans="1:8" x14ac:dyDescent="0.3">
      <c r="A4875" s="123"/>
      <c r="B4875" s="122"/>
      <c r="H4875" s="124"/>
    </row>
    <row r="4876" spans="1:8" x14ac:dyDescent="0.3">
      <c r="A4876" s="123"/>
      <c r="B4876" s="122"/>
      <c r="H4876" s="124"/>
    </row>
    <row r="4877" spans="1:8" x14ac:dyDescent="0.3">
      <c r="A4877" s="123"/>
      <c r="B4877" s="122"/>
      <c r="H4877" s="124"/>
    </row>
    <row r="4878" spans="1:8" x14ac:dyDescent="0.3">
      <c r="A4878" s="123"/>
      <c r="B4878" s="122"/>
      <c r="H4878" s="124"/>
    </row>
    <row r="4879" spans="1:8" x14ac:dyDescent="0.3">
      <c r="A4879" s="123"/>
      <c r="B4879" s="122"/>
      <c r="H4879" s="124"/>
    </row>
    <row r="4880" spans="1:8" x14ac:dyDescent="0.3">
      <c r="A4880" s="123"/>
      <c r="B4880" s="122"/>
      <c r="H4880" s="124"/>
    </row>
    <row r="4881" spans="1:8" x14ac:dyDescent="0.3">
      <c r="A4881" s="123"/>
      <c r="B4881" s="122"/>
      <c r="H4881" s="124"/>
    </row>
    <row r="4882" spans="1:8" x14ac:dyDescent="0.3">
      <c r="A4882" s="123"/>
      <c r="B4882" s="122"/>
      <c r="H4882" s="124"/>
    </row>
    <row r="4883" spans="1:8" x14ac:dyDescent="0.3">
      <c r="A4883" s="123"/>
      <c r="B4883" s="122"/>
      <c r="H4883" s="124"/>
    </row>
    <row r="4884" spans="1:8" x14ac:dyDescent="0.3">
      <c r="A4884" s="123"/>
      <c r="B4884" s="122"/>
      <c r="H4884" s="124"/>
    </row>
    <row r="4885" spans="1:8" x14ac:dyDescent="0.3">
      <c r="A4885" s="123"/>
      <c r="B4885" s="122"/>
      <c r="H4885" s="124"/>
    </row>
    <row r="4886" spans="1:8" x14ac:dyDescent="0.3">
      <c r="A4886" s="123"/>
      <c r="B4886" s="122"/>
      <c r="H4886" s="124"/>
    </row>
    <row r="4887" spans="1:8" x14ac:dyDescent="0.3">
      <c r="A4887" s="123"/>
      <c r="B4887" s="122"/>
      <c r="H4887" s="124"/>
    </row>
    <row r="4888" spans="1:8" x14ac:dyDescent="0.3">
      <c r="A4888" s="123"/>
      <c r="B4888" s="122"/>
      <c r="H4888" s="124"/>
    </row>
    <row r="4889" spans="1:8" x14ac:dyDescent="0.3">
      <c r="A4889" s="123"/>
      <c r="B4889" s="122"/>
      <c r="H4889" s="124"/>
    </row>
    <row r="4890" spans="1:8" x14ac:dyDescent="0.3">
      <c r="A4890" s="123"/>
      <c r="B4890" s="122"/>
      <c r="H4890" s="124"/>
    </row>
    <row r="4891" spans="1:8" x14ac:dyDescent="0.3">
      <c r="A4891" s="123"/>
      <c r="B4891" s="122"/>
      <c r="H4891" s="124"/>
    </row>
    <row r="4892" spans="1:8" x14ac:dyDescent="0.3">
      <c r="A4892" s="123"/>
      <c r="B4892" s="122"/>
      <c r="H4892" s="124"/>
    </row>
    <row r="4893" spans="1:8" x14ac:dyDescent="0.3">
      <c r="A4893" s="123"/>
      <c r="B4893" s="122"/>
      <c r="H4893" s="124"/>
    </row>
    <row r="4894" spans="1:8" x14ac:dyDescent="0.3">
      <c r="A4894" s="123"/>
      <c r="B4894" s="122"/>
      <c r="H4894" s="124"/>
    </row>
    <row r="4895" spans="1:8" x14ac:dyDescent="0.3">
      <c r="A4895" s="123"/>
      <c r="B4895" s="122"/>
      <c r="H4895" s="124"/>
    </row>
    <row r="4896" spans="1:8" x14ac:dyDescent="0.3">
      <c r="A4896" s="123"/>
      <c r="B4896" s="122"/>
      <c r="H4896" s="124"/>
    </row>
    <row r="4897" spans="1:8" x14ac:dyDescent="0.3">
      <c r="A4897" s="123"/>
      <c r="B4897" s="122"/>
      <c r="H4897" s="124"/>
    </row>
    <row r="4898" spans="1:8" x14ac:dyDescent="0.3">
      <c r="A4898" s="123"/>
      <c r="B4898" s="122"/>
      <c r="H4898" s="124"/>
    </row>
    <row r="4899" spans="1:8" x14ac:dyDescent="0.3">
      <c r="A4899" s="123"/>
      <c r="B4899" s="122"/>
      <c r="H4899" s="124"/>
    </row>
    <row r="4900" spans="1:8" x14ac:dyDescent="0.3">
      <c r="A4900" s="123"/>
      <c r="B4900" s="122"/>
      <c r="H4900" s="124"/>
    </row>
    <row r="4901" spans="1:8" x14ac:dyDescent="0.3">
      <c r="A4901" s="123"/>
      <c r="B4901" s="122"/>
      <c r="H4901" s="124"/>
    </row>
    <row r="4902" spans="1:8" x14ac:dyDescent="0.3">
      <c r="A4902" s="123"/>
      <c r="B4902" s="122"/>
      <c r="H4902" s="124"/>
    </row>
    <row r="4903" spans="1:8" x14ac:dyDescent="0.3">
      <c r="A4903" s="123"/>
      <c r="B4903" s="122"/>
      <c r="H4903" s="124"/>
    </row>
    <row r="4904" spans="1:8" x14ac:dyDescent="0.3">
      <c r="A4904" s="123"/>
      <c r="B4904" s="122"/>
      <c r="H4904" s="124"/>
    </row>
    <row r="4905" spans="1:8" x14ac:dyDescent="0.3">
      <c r="A4905" s="123"/>
      <c r="B4905" s="122"/>
      <c r="H4905" s="124"/>
    </row>
    <row r="4906" spans="1:8" x14ac:dyDescent="0.3">
      <c r="A4906" s="123"/>
      <c r="B4906" s="122"/>
      <c r="H4906" s="124"/>
    </row>
    <row r="4907" spans="1:8" x14ac:dyDescent="0.3">
      <c r="A4907" s="123"/>
      <c r="B4907" s="122"/>
      <c r="H4907" s="124"/>
    </row>
    <row r="4908" spans="1:8" x14ac:dyDescent="0.3">
      <c r="A4908" s="123"/>
      <c r="B4908" s="122"/>
      <c r="H4908" s="124"/>
    </row>
    <row r="4909" spans="1:8" x14ac:dyDescent="0.3">
      <c r="A4909" s="123"/>
      <c r="B4909" s="122"/>
      <c r="H4909" s="124"/>
    </row>
    <row r="4910" spans="1:8" x14ac:dyDescent="0.3">
      <c r="A4910" s="123"/>
      <c r="B4910" s="122"/>
      <c r="H4910" s="124"/>
    </row>
    <row r="4911" spans="1:8" x14ac:dyDescent="0.3">
      <c r="A4911" s="123"/>
      <c r="B4911" s="122"/>
      <c r="H4911" s="124"/>
    </row>
    <row r="4912" spans="1:8" x14ac:dyDescent="0.3">
      <c r="A4912" s="123"/>
      <c r="B4912" s="122"/>
      <c r="H4912" s="124"/>
    </row>
    <row r="4913" spans="1:8" x14ac:dyDescent="0.3">
      <c r="A4913" s="123"/>
      <c r="B4913" s="122"/>
      <c r="H4913" s="124"/>
    </row>
    <row r="4914" spans="1:8" x14ac:dyDescent="0.3">
      <c r="A4914" s="123"/>
      <c r="B4914" s="122"/>
      <c r="H4914" s="124"/>
    </row>
    <row r="4915" spans="1:8" x14ac:dyDescent="0.3">
      <c r="A4915" s="123"/>
      <c r="B4915" s="122"/>
      <c r="H4915" s="124"/>
    </row>
    <row r="4916" spans="1:8" x14ac:dyDescent="0.3">
      <c r="A4916" s="123"/>
      <c r="B4916" s="122"/>
      <c r="H4916" s="124"/>
    </row>
    <row r="4917" spans="1:8" x14ac:dyDescent="0.3">
      <c r="A4917" s="123"/>
      <c r="B4917" s="122"/>
      <c r="H4917" s="124"/>
    </row>
    <row r="4918" spans="1:8" x14ac:dyDescent="0.3">
      <c r="A4918" s="123"/>
      <c r="B4918" s="122"/>
      <c r="H4918" s="124"/>
    </row>
    <row r="4919" spans="1:8" x14ac:dyDescent="0.3">
      <c r="A4919" s="123"/>
      <c r="B4919" s="122"/>
      <c r="H4919" s="124"/>
    </row>
    <row r="4920" spans="1:8" x14ac:dyDescent="0.3">
      <c r="A4920" s="123"/>
      <c r="B4920" s="122"/>
      <c r="H4920" s="124"/>
    </row>
    <row r="4921" spans="1:8" x14ac:dyDescent="0.3">
      <c r="A4921" s="123"/>
      <c r="B4921" s="122"/>
      <c r="H4921" s="124"/>
    </row>
    <row r="4922" spans="1:8" x14ac:dyDescent="0.3">
      <c r="A4922" s="123"/>
      <c r="B4922" s="122"/>
      <c r="H4922" s="124"/>
    </row>
    <row r="4923" spans="1:8" x14ac:dyDescent="0.3">
      <c r="A4923" s="123"/>
      <c r="B4923" s="122"/>
      <c r="H4923" s="124"/>
    </row>
    <row r="4924" spans="1:8" x14ac:dyDescent="0.3">
      <c r="A4924" s="123"/>
      <c r="B4924" s="122"/>
      <c r="H4924" s="124"/>
    </row>
    <row r="4925" spans="1:8" x14ac:dyDescent="0.3">
      <c r="A4925" s="123"/>
      <c r="B4925" s="122"/>
      <c r="H4925" s="124"/>
    </row>
    <row r="4926" spans="1:8" x14ac:dyDescent="0.3">
      <c r="A4926" s="123"/>
      <c r="B4926" s="122"/>
      <c r="H4926" s="124"/>
    </row>
    <row r="4927" spans="1:8" x14ac:dyDescent="0.3">
      <c r="A4927" s="123"/>
      <c r="B4927" s="122"/>
      <c r="H4927" s="124"/>
    </row>
    <row r="4928" spans="1:8" x14ac:dyDescent="0.3">
      <c r="A4928" s="123"/>
      <c r="B4928" s="122"/>
      <c r="H4928" s="124"/>
    </row>
    <row r="4929" spans="1:8" x14ac:dyDescent="0.3">
      <c r="A4929" s="123"/>
      <c r="B4929" s="122"/>
      <c r="H4929" s="124"/>
    </row>
    <row r="4930" spans="1:8" x14ac:dyDescent="0.3">
      <c r="A4930" s="123"/>
      <c r="B4930" s="122"/>
      <c r="H4930" s="124"/>
    </row>
    <row r="4931" spans="1:8" x14ac:dyDescent="0.3">
      <c r="A4931" s="123"/>
      <c r="B4931" s="122"/>
      <c r="H4931" s="124"/>
    </row>
    <row r="4932" spans="1:8" x14ac:dyDescent="0.3">
      <c r="A4932" s="123"/>
      <c r="B4932" s="122"/>
      <c r="H4932" s="124"/>
    </row>
    <row r="4933" spans="1:8" x14ac:dyDescent="0.3">
      <c r="A4933" s="123"/>
      <c r="B4933" s="122"/>
      <c r="H4933" s="124"/>
    </row>
    <row r="4934" spans="1:8" x14ac:dyDescent="0.3">
      <c r="A4934" s="123"/>
      <c r="B4934" s="122"/>
      <c r="H4934" s="124"/>
    </row>
    <row r="4935" spans="1:8" x14ac:dyDescent="0.3">
      <c r="A4935" s="123"/>
      <c r="B4935" s="122"/>
      <c r="H4935" s="124"/>
    </row>
    <row r="4936" spans="1:8" x14ac:dyDescent="0.3">
      <c r="A4936" s="123"/>
      <c r="B4936" s="122"/>
      <c r="H4936" s="124"/>
    </row>
    <row r="4937" spans="1:8" x14ac:dyDescent="0.3">
      <c r="A4937" s="123"/>
      <c r="B4937" s="122"/>
      <c r="H4937" s="124"/>
    </row>
    <row r="4938" spans="1:8" x14ac:dyDescent="0.3">
      <c r="A4938" s="123"/>
      <c r="B4938" s="122"/>
      <c r="H4938" s="124"/>
    </row>
    <row r="4939" spans="1:8" x14ac:dyDescent="0.3">
      <c r="A4939" s="123"/>
      <c r="B4939" s="122"/>
      <c r="H4939" s="124"/>
    </row>
    <row r="4940" spans="1:8" x14ac:dyDescent="0.3">
      <c r="A4940" s="123"/>
      <c r="B4940" s="122"/>
      <c r="H4940" s="124"/>
    </row>
    <row r="4941" spans="1:8" x14ac:dyDescent="0.3">
      <c r="A4941" s="123"/>
      <c r="B4941" s="122"/>
      <c r="H4941" s="124"/>
    </row>
    <row r="4942" spans="1:8" x14ac:dyDescent="0.3">
      <c r="A4942" s="123"/>
      <c r="B4942" s="122"/>
      <c r="H4942" s="124"/>
    </row>
    <row r="4943" spans="1:8" x14ac:dyDescent="0.3">
      <c r="A4943" s="123"/>
      <c r="B4943" s="122"/>
      <c r="H4943" s="124"/>
    </row>
    <row r="4944" spans="1:8" x14ac:dyDescent="0.3">
      <c r="A4944" s="123"/>
      <c r="B4944" s="122"/>
      <c r="H4944" s="124"/>
    </row>
    <row r="4945" spans="1:8" x14ac:dyDescent="0.3">
      <c r="A4945" s="123"/>
      <c r="B4945" s="122"/>
      <c r="H4945" s="124"/>
    </row>
    <row r="4946" spans="1:8" x14ac:dyDescent="0.3">
      <c r="A4946" s="123"/>
      <c r="B4946" s="122"/>
      <c r="H4946" s="124"/>
    </row>
    <row r="4947" spans="1:8" x14ac:dyDescent="0.3">
      <c r="A4947" s="123"/>
      <c r="B4947" s="122"/>
      <c r="H4947" s="124"/>
    </row>
    <row r="4948" spans="1:8" x14ac:dyDescent="0.3">
      <c r="A4948" s="123"/>
      <c r="B4948" s="122"/>
      <c r="H4948" s="124"/>
    </row>
    <row r="4949" spans="1:8" x14ac:dyDescent="0.3">
      <c r="A4949" s="123"/>
      <c r="B4949" s="122"/>
      <c r="H4949" s="124"/>
    </row>
    <row r="4950" spans="1:8" x14ac:dyDescent="0.3">
      <c r="A4950" s="123"/>
      <c r="B4950" s="122"/>
      <c r="H4950" s="124"/>
    </row>
    <row r="4951" spans="1:8" x14ac:dyDescent="0.3">
      <c r="A4951" s="123"/>
      <c r="B4951" s="122"/>
      <c r="H4951" s="124"/>
    </row>
    <row r="4952" spans="1:8" x14ac:dyDescent="0.3">
      <c r="A4952" s="123"/>
      <c r="B4952" s="122"/>
      <c r="H4952" s="124"/>
    </row>
    <row r="4953" spans="1:8" x14ac:dyDescent="0.3">
      <c r="A4953" s="123"/>
      <c r="B4953" s="122"/>
      <c r="H4953" s="124"/>
    </row>
    <row r="4954" spans="1:8" x14ac:dyDescent="0.3">
      <c r="A4954" s="123"/>
      <c r="B4954" s="122"/>
      <c r="H4954" s="124"/>
    </row>
    <row r="4955" spans="1:8" x14ac:dyDescent="0.3">
      <c r="A4955" s="123"/>
      <c r="B4955" s="122"/>
      <c r="H4955" s="124"/>
    </row>
    <row r="4956" spans="1:8" x14ac:dyDescent="0.3">
      <c r="A4956" s="123"/>
      <c r="B4956" s="122"/>
      <c r="H4956" s="124"/>
    </row>
    <row r="4957" spans="1:8" x14ac:dyDescent="0.3">
      <c r="A4957" s="123"/>
      <c r="B4957" s="122"/>
      <c r="H4957" s="124"/>
    </row>
    <row r="4958" spans="1:8" x14ac:dyDescent="0.3">
      <c r="A4958" s="123"/>
      <c r="B4958" s="122"/>
      <c r="H4958" s="124"/>
    </row>
    <row r="4959" spans="1:8" x14ac:dyDescent="0.3">
      <c r="A4959" s="123"/>
      <c r="B4959" s="122"/>
      <c r="H4959" s="124"/>
    </row>
    <row r="4960" spans="1:8" x14ac:dyDescent="0.3">
      <c r="A4960" s="123"/>
      <c r="B4960" s="122"/>
      <c r="H4960" s="124"/>
    </row>
    <row r="4961" spans="1:8" x14ac:dyDescent="0.3">
      <c r="A4961" s="123"/>
      <c r="B4961" s="122"/>
      <c r="H4961" s="124"/>
    </row>
    <row r="4962" spans="1:8" x14ac:dyDescent="0.3">
      <c r="A4962" s="123"/>
      <c r="B4962" s="122"/>
      <c r="H4962" s="124"/>
    </row>
    <row r="4963" spans="1:8" x14ac:dyDescent="0.3">
      <c r="A4963" s="123"/>
      <c r="B4963" s="122"/>
      <c r="H4963" s="124"/>
    </row>
    <row r="4964" spans="1:8" x14ac:dyDescent="0.3">
      <c r="A4964" s="123"/>
      <c r="B4964" s="122"/>
      <c r="H4964" s="124"/>
    </row>
    <row r="4965" spans="1:8" x14ac:dyDescent="0.3">
      <c r="A4965" s="123"/>
      <c r="B4965" s="122"/>
      <c r="H4965" s="124"/>
    </row>
    <row r="4966" spans="1:8" x14ac:dyDescent="0.3">
      <c r="A4966" s="123"/>
      <c r="B4966" s="122"/>
      <c r="H4966" s="124"/>
    </row>
    <row r="4967" spans="1:8" x14ac:dyDescent="0.3">
      <c r="A4967" s="123"/>
      <c r="B4967" s="122"/>
      <c r="H4967" s="124"/>
    </row>
    <row r="4968" spans="1:8" x14ac:dyDescent="0.3">
      <c r="A4968" s="123"/>
      <c r="B4968" s="122"/>
      <c r="H4968" s="124"/>
    </row>
    <row r="4969" spans="1:8" x14ac:dyDescent="0.3">
      <c r="A4969" s="123"/>
      <c r="B4969" s="122"/>
      <c r="H4969" s="124"/>
    </row>
    <row r="4970" spans="1:8" x14ac:dyDescent="0.3">
      <c r="A4970" s="123"/>
      <c r="B4970" s="122"/>
      <c r="H4970" s="124"/>
    </row>
    <row r="4971" spans="1:8" x14ac:dyDescent="0.3">
      <c r="A4971" s="123"/>
      <c r="B4971" s="122"/>
      <c r="H4971" s="124"/>
    </row>
    <row r="4972" spans="1:8" x14ac:dyDescent="0.3">
      <c r="A4972" s="123"/>
      <c r="B4972" s="122"/>
      <c r="H4972" s="124"/>
    </row>
    <row r="4973" spans="1:8" x14ac:dyDescent="0.3">
      <c r="A4973" s="123"/>
      <c r="B4973" s="122"/>
      <c r="H4973" s="124"/>
    </row>
    <row r="4974" spans="1:8" x14ac:dyDescent="0.3">
      <c r="A4974" s="123"/>
      <c r="B4974" s="122"/>
      <c r="H4974" s="124"/>
    </row>
    <row r="4975" spans="1:8" x14ac:dyDescent="0.3">
      <c r="A4975" s="123"/>
      <c r="B4975" s="122"/>
      <c r="H4975" s="124"/>
    </row>
    <row r="4976" spans="1:8" x14ac:dyDescent="0.3">
      <c r="A4976" s="123"/>
      <c r="B4976" s="122"/>
      <c r="H4976" s="124"/>
    </row>
    <row r="4977" spans="1:8" x14ac:dyDescent="0.3">
      <c r="A4977" s="123"/>
      <c r="B4977" s="122"/>
      <c r="H4977" s="124"/>
    </row>
    <row r="4978" spans="1:8" x14ac:dyDescent="0.3">
      <c r="A4978" s="123"/>
      <c r="B4978" s="122"/>
      <c r="H4978" s="124"/>
    </row>
    <row r="4979" spans="1:8" x14ac:dyDescent="0.3">
      <c r="A4979" s="123"/>
      <c r="B4979" s="122"/>
      <c r="H4979" s="124"/>
    </row>
    <row r="4980" spans="1:8" x14ac:dyDescent="0.3">
      <c r="A4980" s="123"/>
      <c r="B4980" s="122"/>
      <c r="H4980" s="124"/>
    </row>
    <row r="4981" spans="1:8" x14ac:dyDescent="0.3">
      <c r="A4981" s="123"/>
      <c r="B4981" s="122"/>
      <c r="H4981" s="124"/>
    </row>
    <row r="4982" spans="1:8" x14ac:dyDescent="0.3">
      <c r="A4982" s="123"/>
      <c r="B4982" s="122"/>
      <c r="H4982" s="124"/>
    </row>
    <row r="4983" spans="1:8" x14ac:dyDescent="0.3">
      <c r="A4983" s="123"/>
      <c r="B4983" s="122"/>
      <c r="H4983" s="124"/>
    </row>
    <row r="4984" spans="1:8" x14ac:dyDescent="0.3">
      <c r="A4984" s="123"/>
      <c r="B4984" s="122"/>
      <c r="H4984" s="124"/>
    </row>
    <row r="4985" spans="1:8" x14ac:dyDescent="0.3">
      <c r="A4985" s="123"/>
      <c r="B4985" s="122"/>
      <c r="H4985" s="124"/>
    </row>
    <row r="4986" spans="1:8" x14ac:dyDescent="0.3">
      <c r="A4986" s="123"/>
      <c r="B4986" s="122"/>
      <c r="H4986" s="124"/>
    </row>
    <row r="4987" spans="1:8" x14ac:dyDescent="0.3">
      <c r="A4987" s="123"/>
      <c r="B4987" s="122"/>
      <c r="H4987" s="124"/>
    </row>
    <row r="4988" spans="1:8" x14ac:dyDescent="0.3">
      <c r="A4988" s="123"/>
      <c r="B4988" s="122"/>
      <c r="H4988" s="124"/>
    </row>
    <row r="4989" spans="1:8" x14ac:dyDescent="0.3">
      <c r="A4989" s="123"/>
      <c r="B4989" s="122"/>
      <c r="H4989" s="124"/>
    </row>
    <row r="4990" spans="1:8" x14ac:dyDescent="0.3">
      <c r="A4990" s="123"/>
      <c r="B4990" s="122"/>
      <c r="H4990" s="124"/>
    </row>
    <row r="4991" spans="1:8" x14ac:dyDescent="0.3">
      <c r="A4991" s="123"/>
      <c r="B4991" s="122"/>
      <c r="H4991" s="124"/>
    </row>
    <row r="4992" spans="1:8" x14ac:dyDescent="0.3">
      <c r="A4992" s="123"/>
      <c r="B4992" s="122"/>
      <c r="H4992" s="124"/>
    </row>
    <row r="4993" spans="1:8" x14ac:dyDescent="0.3">
      <c r="A4993" s="123"/>
      <c r="B4993" s="122"/>
      <c r="H4993" s="124"/>
    </row>
    <row r="4994" spans="1:8" x14ac:dyDescent="0.3">
      <c r="A4994" s="123"/>
      <c r="B4994" s="122"/>
      <c r="H4994" s="124"/>
    </row>
    <row r="4995" spans="1:8" x14ac:dyDescent="0.3">
      <c r="A4995" s="123"/>
      <c r="B4995" s="122"/>
      <c r="H4995" s="124"/>
    </row>
    <row r="4996" spans="1:8" x14ac:dyDescent="0.3">
      <c r="A4996" s="123"/>
      <c r="B4996" s="122"/>
      <c r="H4996" s="124"/>
    </row>
    <row r="4997" spans="1:8" x14ac:dyDescent="0.3">
      <c r="A4997" s="123"/>
      <c r="B4997" s="122"/>
      <c r="H4997" s="124"/>
    </row>
    <row r="4998" spans="1:8" x14ac:dyDescent="0.3">
      <c r="A4998" s="123"/>
      <c r="B4998" s="122"/>
      <c r="H4998" s="124"/>
    </row>
    <row r="4999" spans="1:8" x14ac:dyDescent="0.3">
      <c r="A4999" s="123"/>
      <c r="B4999" s="122"/>
      <c r="H4999" s="124"/>
    </row>
    <row r="5000" spans="1:8" x14ac:dyDescent="0.3">
      <c r="A5000" s="123"/>
      <c r="B5000" s="122"/>
      <c r="H5000" s="124"/>
    </row>
    <row r="5001" spans="1:8" x14ac:dyDescent="0.3">
      <c r="A5001" s="123"/>
      <c r="B5001" s="122"/>
      <c r="H5001" s="124"/>
    </row>
    <row r="5002" spans="1:8" x14ac:dyDescent="0.3">
      <c r="A5002" s="123"/>
      <c r="B5002" s="122"/>
      <c r="H5002" s="124"/>
    </row>
    <row r="5003" spans="1:8" x14ac:dyDescent="0.3">
      <c r="A5003" s="123"/>
      <c r="B5003" s="122"/>
      <c r="H5003" s="124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  <col min="21" max="21" width="7.77734375" customWidth="1"/>
    <col min="22" max="22" width="12.77734375" customWidth="1"/>
    <col min="23" max="23" width="14.77734375" customWidth="1"/>
    <col min="24" max="24" width="16.77734375" customWidth="1"/>
    <col min="25" max="25" width="12.77734375" customWidth="1"/>
    <col min="26" max="26" width="11.77734375" customWidth="1"/>
  </cols>
  <sheetData>
    <row r="1" spans="1:27" ht="34.049999999999997" customHeight="1" x14ac:dyDescent="0.4">
      <c r="A1" s="88" t="s">
        <v>387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</row>
    <row r="2" spans="1:27" ht="19.95" customHeight="1" x14ac:dyDescent="0.3">
      <c r="A2" s="90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</row>
    <row r="3" spans="1:27" ht="24" customHeight="1" x14ac:dyDescent="0.3">
      <c r="A3" s="83" t="s">
        <v>384</v>
      </c>
      <c r="B3" s="83" t="s">
        <v>199</v>
      </c>
      <c r="C3" s="83" t="s">
        <v>179</v>
      </c>
      <c r="D3" s="83" t="s">
        <v>114</v>
      </c>
      <c r="E3" s="83" t="s">
        <v>385</v>
      </c>
      <c r="F3" s="83" t="s">
        <v>291</v>
      </c>
      <c r="K3" s="83" t="s">
        <v>384</v>
      </c>
      <c r="L3" s="83" t="s">
        <v>199</v>
      </c>
      <c r="M3" s="83" t="s">
        <v>179</v>
      </c>
      <c r="N3" s="83" t="s">
        <v>114</v>
      </c>
      <c r="O3" s="83" t="s">
        <v>385</v>
      </c>
      <c r="P3" s="83" t="s">
        <v>291</v>
      </c>
      <c r="U3" s="83" t="s">
        <v>384</v>
      </c>
      <c r="V3" s="83" t="s">
        <v>199</v>
      </c>
      <c r="W3" s="83" t="s">
        <v>179</v>
      </c>
      <c r="X3" s="83" t="s">
        <v>114</v>
      </c>
      <c r="Y3" s="83" t="s">
        <v>385</v>
      </c>
      <c r="Z3" s="83" t="s">
        <v>291</v>
      </c>
    </row>
    <row r="4" spans="1:27" x14ac:dyDescent="0.3">
      <c r="A4" s="84"/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  <c r="U4" s="84"/>
      <c r="V4" s="85"/>
      <c r="W4" s="82"/>
      <c r="X4" s="86"/>
      <c r="Y4" s="87"/>
      <c r="Z4" s="87"/>
    </row>
    <row r="5" spans="1:27" x14ac:dyDescent="0.3">
      <c r="A5" s="84"/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  <c r="U5" s="84"/>
      <c r="V5" s="85"/>
      <c r="W5" s="82"/>
      <c r="X5" s="86"/>
      <c r="Y5" s="87"/>
      <c r="Z5" s="87"/>
    </row>
    <row r="6" spans="1:27" x14ac:dyDescent="0.3">
      <c r="A6" s="84"/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  <c r="U6" s="84"/>
      <c r="V6" s="85"/>
      <c r="W6" s="82"/>
      <c r="X6" s="86"/>
      <c r="Y6" s="87"/>
      <c r="Z6" s="87"/>
    </row>
    <row r="7" spans="1:27" x14ac:dyDescent="0.3">
      <c r="A7" s="84"/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  <c r="U7" s="84"/>
      <c r="V7" s="85"/>
      <c r="W7" s="82"/>
      <c r="X7" s="86"/>
      <c r="Y7" s="87"/>
      <c r="Z7" s="87"/>
    </row>
    <row r="8" spans="1:27" x14ac:dyDescent="0.3">
      <c r="A8" s="84"/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  <c r="U8" s="84"/>
      <c r="V8" s="85"/>
      <c r="W8" s="82"/>
      <c r="X8" s="86"/>
      <c r="Y8" s="87"/>
      <c r="Z8" s="87"/>
    </row>
    <row r="9" spans="1:27" x14ac:dyDescent="0.3">
      <c r="A9" s="84"/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  <c r="U9" s="84"/>
      <c r="V9" s="85"/>
      <c r="W9" s="82"/>
      <c r="X9" s="86"/>
      <c r="Y9" s="87"/>
      <c r="Z9" s="87"/>
    </row>
    <row r="10" spans="1:27" x14ac:dyDescent="0.3">
      <c r="A10" s="84"/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  <c r="U10" s="84"/>
      <c r="V10" s="85"/>
      <c r="W10" s="82"/>
      <c r="X10" s="86"/>
      <c r="Y10" s="87"/>
      <c r="Z10" s="87"/>
    </row>
    <row r="11" spans="1:27" x14ac:dyDescent="0.3">
      <c r="A11" s="84"/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  <c r="U11" s="84"/>
      <c r="V11" s="85"/>
      <c r="W11" s="82"/>
      <c r="X11" s="86"/>
      <c r="Y11" s="87"/>
      <c r="Z11" s="87"/>
    </row>
    <row r="12" spans="1:27" x14ac:dyDescent="0.3">
      <c r="A12" s="84"/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  <c r="U12" s="84"/>
      <c r="V12" s="85"/>
      <c r="W12" s="82"/>
      <c r="X12" s="86"/>
      <c r="Y12" s="87"/>
      <c r="Z12" s="87"/>
    </row>
    <row r="13" spans="1:27" x14ac:dyDescent="0.3">
      <c r="A13" s="84"/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  <c r="U13" s="84"/>
      <c r="V13" s="85"/>
      <c r="W13" s="82"/>
      <c r="X13" s="86"/>
      <c r="Y13" s="87"/>
      <c r="Z13" s="87"/>
    </row>
    <row r="14" spans="1:27" x14ac:dyDescent="0.3">
      <c r="A14" s="84"/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  <c r="U14" s="84"/>
      <c r="V14" s="85"/>
      <c r="W14" s="82"/>
      <c r="X14" s="86"/>
      <c r="Y14" s="87"/>
      <c r="Z14" s="87"/>
    </row>
    <row r="15" spans="1:27" x14ac:dyDescent="0.3">
      <c r="A15" s="84"/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  <c r="U15" s="84"/>
      <c r="V15" s="85"/>
      <c r="W15" s="82"/>
      <c r="X15" s="86"/>
      <c r="Y15" s="87"/>
      <c r="Z15" s="87"/>
    </row>
    <row r="16" spans="1:27" x14ac:dyDescent="0.3">
      <c r="A16" s="84"/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  <c r="U16" s="84"/>
      <c r="V16" s="85"/>
      <c r="W16" s="82"/>
      <c r="X16" s="86"/>
      <c r="Y16" s="87"/>
      <c r="Z16" s="87"/>
    </row>
    <row r="17" spans="1:26" x14ac:dyDescent="0.3">
      <c r="A17" s="84"/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  <c r="U17" s="84"/>
      <c r="V17" s="85"/>
      <c r="W17" s="82"/>
      <c r="X17" s="86"/>
      <c r="Y17" s="87"/>
      <c r="Z17" s="87"/>
    </row>
    <row r="18" spans="1:26" x14ac:dyDescent="0.3">
      <c r="A18" s="84"/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  <c r="U18" s="84"/>
      <c r="V18" s="85"/>
      <c r="W18" s="82"/>
      <c r="X18" s="86"/>
      <c r="Y18" s="87"/>
      <c r="Z18" s="87"/>
    </row>
    <row r="19" spans="1:26" x14ac:dyDescent="0.3">
      <c r="A19" s="84"/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  <c r="U19" s="84"/>
      <c r="V19" s="85"/>
      <c r="W19" s="82"/>
      <c r="X19" s="86"/>
      <c r="Y19" s="87"/>
      <c r="Z19" s="87"/>
    </row>
    <row r="20" spans="1:26" x14ac:dyDescent="0.3">
      <c r="A20" s="84"/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  <c r="U20" s="84"/>
      <c r="V20" s="85"/>
      <c r="W20" s="82"/>
      <c r="X20" s="86"/>
      <c r="Y20" s="87"/>
      <c r="Z20" s="87"/>
    </row>
    <row r="21" spans="1:26" x14ac:dyDescent="0.3">
      <c r="A21" s="84"/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  <c r="U21" s="84"/>
      <c r="V21" s="85"/>
      <c r="W21" s="82"/>
      <c r="X21" s="86"/>
      <c r="Y21" s="87"/>
      <c r="Z21" s="87"/>
    </row>
    <row r="22" spans="1:26" x14ac:dyDescent="0.3">
      <c r="A22" s="84"/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  <c r="U22" s="84"/>
      <c r="V22" s="85"/>
      <c r="W22" s="82"/>
      <c r="X22" s="86"/>
      <c r="Y22" s="87"/>
      <c r="Z22" s="87"/>
    </row>
    <row r="23" spans="1:26" x14ac:dyDescent="0.3">
      <c r="A23" s="84"/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  <c r="U23" s="84"/>
      <c r="V23" s="85"/>
      <c r="W23" s="82"/>
      <c r="X23" s="86"/>
      <c r="Y23" s="87"/>
      <c r="Z23" s="87"/>
    </row>
    <row r="24" spans="1:26" x14ac:dyDescent="0.3">
      <c r="A24" s="84"/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  <c r="U24" s="84"/>
      <c r="V24" s="85"/>
      <c r="W24" s="82"/>
      <c r="X24" s="86"/>
      <c r="Y24" s="87"/>
      <c r="Z24" s="87"/>
    </row>
    <row r="25" spans="1:26" x14ac:dyDescent="0.3">
      <c r="A25" s="84"/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  <c r="U25" s="84"/>
      <c r="V25" s="85"/>
      <c r="W25" s="82"/>
      <c r="X25" s="86"/>
      <c r="Y25" s="87"/>
      <c r="Z25" s="87"/>
    </row>
    <row r="26" spans="1:26" x14ac:dyDescent="0.3">
      <c r="A26" s="84"/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  <c r="U26" s="84"/>
      <c r="V26" s="85"/>
      <c r="W26" s="82"/>
      <c r="X26" s="86"/>
      <c r="Y26" s="87"/>
      <c r="Z26" s="87"/>
    </row>
    <row r="27" spans="1:26" x14ac:dyDescent="0.3">
      <c r="A27" s="84"/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  <c r="U27" s="84"/>
      <c r="V27" s="85"/>
      <c r="W27" s="82"/>
      <c r="X27" s="86"/>
      <c r="Y27" s="87"/>
      <c r="Z27" s="87"/>
    </row>
    <row r="28" spans="1:26" x14ac:dyDescent="0.3">
      <c r="A28" s="84"/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  <c r="U28" s="84"/>
      <c r="V28" s="85"/>
      <c r="W28" s="82"/>
      <c r="X28" s="86"/>
      <c r="Y28" s="87"/>
      <c r="Z28" s="87"/>
    </row>
    <row r="29" spans="1:26" x14ac:dyDescent="0.3">
      <c r="A29" s="84"/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  <c r="U29" s="84"/>
      <c r="V29" s="85"/>
      <c r="W29" s="82"/>
      <c r="X29" s="86"/>
      <c r="Y29" s="87"/>
      <c r="Z29" s="87"/>
    </row>
    <row r="30" spans="1:26" x14ac:dyDescent="0.3">
      <c r="A30" s="84"/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  <c r="U30" s="84"/>
      <c r="V30" s="85"/>
      <c r="W30" s="82"/>
      <c r="X30" s="86"/>
      <c r="Y30" s="87"/>
      <c r="Z30" s="87"/>
    </row>
    <row r="31" spans="1:26" x14ac:dyDescent="0.3">
      <c r="A31" s="84"/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  <c r="U31" s="84"/>
      <c r="V31" s="85"/>
      <c r="W31" s="82"/>
      <c r="X31" s="86"/>
      <c r="Y31" s="87"/>
      <c r="Z31" s="87"/>
    </row>
    <row r="32" spans="1:26" x14ac:dyDescent="0.3">
      <c r="A32" s="84"/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  <c r="U32" s="84"/>
      <c r="V32" s="85"/>
      <c r="W32" s="82"/>
      <c r="X32" s="86"/>
      <c r="Y32" s="87"/>
      <c r="Z32" s="87"/>
    </row>
    <row r="33" spans="1:26" x14ac:dyDescent="0.3">
      <c r="A33" s="84"/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  <c r="U33" s="84"/>
      <c r="V33" s="85"/>
      <c r="W33" s="82"/>
      <c r="X33" s="86"/>
      <c r="Y33" s="87"/>
      <c r="Z33" s="87"/>
    </row>
    <row r="34" spans="1:26" x14ac:dyDescent="0.3">
      <c r="A34" s="84"/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  <c r="U34" s="84"/>
      <c r="V34" s="85"/>
      <c r="W34" s="82"/>
      <c r="X34" s="86"/>
      <c r="Y34" s="87"/>
      <c r="Z34" s="87"/>
    </row>
    <row r="35" spans="1:26" x14ac:dyDescent="0.3">
      <c r="A35" s="84"/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  <c r="U35" s="84"/>
      <c r="V35" s="85"/>
      <c r="W35" s="82"/>
      <c r="X35" s="86"/>
      <c r="Y35" s="87"/>
      <c r="Z35" s="87"/>
    </row>
    <row r="36" spans="1:26" x14ac:dyDescent="0.3">
      <c r="A36" s="84"/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  <c r="U36" s="84"/>
      <c r="V36" s="85"/>
      <c r="W36" s="82"/>
      <c r="X36" s="86"/>
      <c r="Y36" s="87"/>
      <c r="Z36" s="87"/>
    </row>
    <row r="37" spans="1:26" x14ac:dyDescent="0.3">
      <c r="A37" s="84"/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  <c r="U37" s="84"/>
      <c r="V37" s="85"/>
      <c r="W37" s="82"/>
      <c r="X37" s="86"/>
      <c r="Y37" s="87"/>
      <c r="Z37" s="87"/>
    </row>
    <row r="38" spans="1:26" x14ac:dyDescent="0.3">
      <c r="A38" s="84"/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  <c r="U38" s="84"/>
      <c r="V38" s="85"/>
      <c r="W38" s="82"/>
      <c r="X38" s="86"/>
      <c r="Y38" s="87"/>
      <c r="Z38" s="87"/>
    </row>
    <row r="39" spans="1:26" x14ac:dyDescent="0.3">
      <c r="A39" s="84"/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  <c r="U39" s="84"/>
      <c r="V39" s="85"/>
      <c r="W39" s="82"/>
      <c r="X39" s="86"/>
      <c r="Y39" s="87"/>
      <c r="Z39" s="87"/>
    </row>
    <row r="40" spans="1:26" x14ac:dyDescent="0.3">
      <c r="A40" s="84"/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  <c r="U40" s="84"/>
      <c r="V40" s="85"/>
      <c r="W40" s="82"/>
      <c r="X40" s="86"/>
      <c r="Y40" s="87"/>
      <c r="Z40" s="87"/>
    </row>
    <row r="41" spans="1:26" x14ac:dyDescent="0.3">
      <c r="A41" s="84"/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  <c r="U41" s="84"/>
      <c r="V41" s="85"/>
      <c r="W41" s="82"/>
      <c r="X41" s="86"/>
      <c r="Y41" s="87"/>
      <c r="Z41" s="87"/>
    </row>
    <row r="42" spans="1:26" x14ac:dyDescent="0.3">
      <c r="A42" s="84"/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  <c r="U42" s="84"/>
      <c r="V42" s="85"/>
      <c r="W42" s="82"/>
      <c r="X42" s="86"/>
      <c r="Y42" s="87"/>
      <c r="Z42" s="87"/>
    </row>
    <row r="43" spans="1:26" x14ac:dyDescent="0.3">
      <c r="A43" s="84"/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  <c r="U43" s="84"/>
      <c r="V43" s="85"/>
      <c r="W43" s="82"/>
      <c r="X43" s="86"/>
      <c r="Y43" s="87"/>
      <c r="Z43" s="87"/>
    </row>
    <row r="44" spans="1:26" x14ac:dyDescent="0.3">
      <c r="A44" s="84"/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  <c r="U44" s="84"/>
      <c r="V44" s="85"/>
      <c r="W44" s="82"/>
      <c r="X44" s="86"/>
      <c r="Y44" s="87"/>
      <c r="Z44" s="87"/>
    </row>
    <row r="45" spans="1:26" x14ac:dyDescent="0.3">
      <c r="A45" s="84"/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  <c r="U45" s="84"/>
      <c r="V45" s="85"/>
      <c r="W45" s="82"/>
      <c r="X45" s="86"/>
      <c r="Y45" s="87"/>
      <c r="Z45" s="87"/>
    </row>
    <row r="46" spans="1:26" x14ac:dyDescent="0.3">
      <c r="A46" s="84"/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  <c r="U46" s="84"/>
      <c r="V46" s="85"/>
      <c r="W46" s="82"/>
      <c r="X46" s="86"/>
      <c r="Y46" s="87"/>
      <c r="Z46" s="87"/>
    </row>
    <row r="47" spans="1:26" x14ac:dyDescent="0.3">
      <c r="A47" s="84"/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  <c r="U47" s="84"/>
      <c r="V47" s="85"/>
      <c r="W47" s="82"/>
      <c r="X47" s="86"/>
      <c r="Y47" s="87"/>
      <c r="Z47" s="87"/>
    </row>
    <row r="48" spans="1:26" x14ac:dyDescent="0.3">
      <c r="A48" s="84"/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  <c r="U48" s="84"/>
      <c r="V48" s="85"/>
      <c r="W48" s="82"/>
      <c r="X48" s="86"/>
      <c r="Y48" s="87"/>
      <c r="Z48" s="87"/>
    </row>
    <row r="49" spans="1:26" x14ac:dyDescent="0.3">
      <c r="A49" s="84"/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  <c r="U49" s="84"/>
      <c r="V49" s="85"/>
      <c r="W49" s="82"/>
      <c r="X49" s="86"/>
      <c r="Y49" s="87"/>
      <c r="Z49" s="87"/>
    </row>
    <row r="50" spans="1:26" x14ac:dyDescent="0.3">
      <c r="A50" s="84"/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  <c r="U50" s="84"/>
      <c r="V50" s="85"/>
      <c r="W50" s="82"/>
      <c r="X50" s="86"/>
      <c r="Y50" s="87"/>
      <c r="Z50" s="87"/>
    </row>
    <row r="51" spans="1:26" x14ac:dyDescent="0.3">
      <c r="A51" s="84"/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  <c r="U51" s="84"/>
      <c r="V51" s="85"/>
      <c r="W51" s="82"/>
      <c r="X51" s="86"/>
      <c r="Y51" s="87"/>
      <c r="Z51" s="87"/>
    </row>
    <row r="52" spans="1:26" x14ac:dyDescent="0.3">
      <c r="A52" s="84"/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  <c r="U52" s="84"/>
      <c r="V52" s="85"/>
      <c r="W52" s="82"/>
      <c r="X52" s="86"/>
      <c r="Y52" s="87"/>
      <c r="Z52" s="87"/>
    </row>
    <row r="53" spans="1:26" x14ac:dyDescent="0.3">
      <c r="A53" s="84"/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  <c r="U53" s="84"/>
      <c r="V53" s="85"/>
      <c r="W53" s="82"/>
      <c r="X53" s="86"/>
      <c r="Y53" s="87"/>
      <c r="Z53" s="87"/>
    </row>
    <row r="54" spans="1:26" x14ac:dyDescent="0.3">
      <c r="A54" s="84"/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  <c r="U54" s="84"/>
      <c r="V54" s="85"/>
      <c r="W54" s="82"/>
      <c r="X54" s="86"/>
      <c r="Y54" s="87"/>
      <c r="Z54" s="87"/>
    </row>
    <row r="55" spans="1:26" x14ac:dyDescent="0.3">
      <c r="A55" s="84"/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  <c r="U55" s="84"/>
      <c r="V55" s="85"/>
      <c r="W55" s="82"/>
      <c r="X55" s="86"/>
      <c r="Y55" s="87"/>
      <c r="Z55" s="87"/>
    </row>
    <row r="56" spans="1:26" x14ac:dyDescent="0.3">
      <c r="A56" s="84"/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  <c r="U56" s="84"/>
      <c r="V56" s="85"/>
      <c r="W56" s="82"/>
      <c r="X56" s="86"/>
      <c r="Y56" s="87"/>
      <c r="Z56" s="87"/>
    </row>
    <row r="57" spans="1:26" x14ac:dyDescent="0.3">
      <c r="A57" s="84"/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  <c r="U57" s="84"/>
      <c r="V57" s="85"/>
      <c r="W57" s="82"/>
      <c r="X57" s="86"/>
      <c r="Y57" s="87"/>
      <c r="Z57" s="87"/>
    </row>
    <row r="58" spans="1:26" x14ac:dyDescent="0.3">
      <c r="A58" s="84"/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  <c r="U58" s="84"/>
      <c r="V58" s="85"/>
      <c r="W58" s="82"/>
      <c r="X58" s="86"/>
      <c r="Y58" s="87"/>
      <c r="Z58" s="87"/>
    </row>
    <row r="59" spans="1:26" x14ac:dyDescent="0.3">
      <c r="A59" s="84"/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  <c r="U59" s="84"/>
      <c r="V59" s="85"/>
      <c r="W59" s="82"/>
      <c r="X59" s="86"/>
      <c r="Y59" s="87"/>
      <c r="Z59" s="87"/>
    </row>
    <row r="60" spans="1:26" x14ac:dyDescent="0.3">
      <c r="A60" s="84"/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  <c r="U60" s="84"/>
      <c r="V60" s="85"/>
      <c r="W60" s="82"/>
      <c r="X60" s="86"/>
      <c r="Y60" s="87"/>
      <c r="Z60" s="87"/>
    </row>
    <row r="61" spans="1:26" x14ac:dyDescent="0.3">
      <c r="A61" s="84"/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  <c r="U61" s="84"/>
      <c r="V61" s="85"/>
      <c r="W61" s="82"/>
      <c r="X61" s="86"/>
      <c r="Y61" s="87"/>
      <c r="Z61" s="87"/>
    </row>
    <row r="62" spans="1:26" x14ac:dyDescent="0.3">
      <c r="A62" s="84"/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  <c r="U62" s="84"/>
      <c r="V62" s="85"/>
      <c r="W62" s="82"/>
      <c r="X62" s="86"/>
      <c r="Y62" s="87"/>
      <c r="Z62" s="87"/>
    </row>
    <row r="63" spans="1:26" x14ac:dyDescent="0.3">
      <c r="A63" s="84"/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  <c r="U63" s="84"/>
      <c r="V63" s="85"/>
      <c r="W63" s="82"/>
      <c r="X63" s="86"/>
      <c r="Y63" s="87"/>
      <c r="Z63" s="87"/>
    </row>
    <row r="64" spans="1:26" x14ac:dyDescent="0.3">
      <c r="A64" s="84"/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  <c r="U64" s="84"/>
      <c r="V64" s="85"/>
      <c r="W64" s="82"/>
      <c r="X64" s="86"/>
      <c r="Y64" s="87"/>
      <c r="Z64" s="87"/>
    </row>
    <row r="65" spans="1:26" x14ac:dyDescent="0.3">
      <c r="A65" s="84"/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  <c r="U65" s="84"/>
      <c r="V65" s="85"/>
      <c r="W65" s="82"/>
      <c r="X65" s="86"/>
      <c r="Y65" s="87"/>
      <c r="Z65" s="87"/>
    </row>
    <row r="66" spans="1:26" x14ac:dyDescent="0.3">
      <c r="A66" s="84"/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  <c r="U66" s="84"/>
      <c r="V66" s="85"/>
      <c r="W66" s="82"/>
      <c r="X66" s="86"/>
      <c r="Y66" s="87"/>
      <c r="Z66" s="87"/>
    </row>
    <row r="67" spans="1:26" x14ac:dyDescent="0.3">
      <c r="A67" s="84"/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  <c r="U67" s="84"/>
      <c r="V67" s="85"/>
      <c r="W67" s="82"/>
      <c r="X67" s="86"/>
      <c r="Y67" s="87"/>
      <c r="Z67" s="87"/>
    </row>
    <row r="68" spans="1:26" x14ac:dyDescent="0.3">
      <c r="A68" s="84"/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  <c r="U68" s="84"/>
      <c r="V68" s="85"/>
      <c r="W68" s="82"/>
      <c r="X68" s="86"/>
      <c r="Y68" s="87"/>
      <c r="Z68" s="87"/>
    </row>
    <row r="69" spans="1:26" x14ac:dyDescent="0.3">
      <c r="A69" s="84"/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  <c r="U69" s="84"/>
      <c r="V69" s="85"/>
      <c r="W69" s="82"/>
      <c r="X69" s="86"/>
      <c r="Y69" s="87"/>
      <c r="Z69" s="87"/>
    </row>
    <row r="70" spans="1:26" x14ac:dyDescent="0.3">
      <c r="A70" s="84"/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  <c r="U70" s="84"/>
      <c r="V70" s="85"/>
      <c r="W70" s="82"/>
      <c r="X70" s="86"/>
      <c r="Y70" s="87"/>
      <c r="Z70" s="87"/>
    </row>
    <row r="71" spans="1:26" x14ac:dyDescent="0.3">
      <c r="A71" s="84"/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  <c r="U71" s="84"/>
      <c r="V71" s="85"/>
      <c r="W71" s="82"/>
      <c r="X71" s="86"/>
      <c r="Y71" s="87"/>
      <c r="Z71" s="87"/>
    </row>
    <row r="72" spans="1:26" x14ac:dyDescent="0.3">
      <c r="A72" s="84"/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  <c r="U72" s="84"/>
      <c r="V72" s="85"/>
      <c r="W72" s="82"/>
      <c r="X72" s="86"/>
      <c r="Y72" s="87"/>
      <c r="Z72" s="87"/>
    </row>
    <row r="73" spans="1:26" x14ac:dyDescent="0.3">
      <c r="A73" s="84"/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  <c r="U73" s="84"/>
      <c r="V73" s="85"/>
      <c r="W73" s="82"/>
      <c r="X73" s="86"/>
      <c r="Y73" s="87"/>
      <c r="Z73" s="87"/>
    </row>
    <row r="74" spans="1:26" x14ac:dyDescent="0.3">
      <c r="A74" s="84"/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  <c r="U74" s="84"/>
      <c r="V74" s="85"/>
      <c r="W74" s="82"/>
      <c r="X74" s="86"/>
      <c r="Y74" s="87"/>
      <c r="Z74" s="87"/>
    </row>
    <row r="75" spans="1:26" x14ac:dyDescent="0.3">
      <c r="A75" s="84"/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  <c r="U75" s="84"/>
      <c r="V75" s="85"/>
      <c r="W75" s="82"/>
      <c r="X75" s="86"/>
      <c r="Y75" s="87"/>
      <c r="Z75" s="87"/>
    </row>
    <row r="76" spans="1:26" x14ac:dyDescent="0.3">
      <c r="A76" s="84"/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  <c r="U76" s="84"/>
      <c r="V76" s="85"/>
      <c r="W76" s="82"/>
      <c r="X76" s="86"/>
      <c r="Y76" s="87"/>
      <c r="Z76" s="87"/>
    </row>
    <row r="77" spans="1:26" x14ac:dyDescent="0.3">
      <c r="A77" s="84"/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  <c r="U77" s="84"/>
      <c r="V77" s="85"/>
      <c r="W77" s="82"/>
      <c r="X77" s="86"/>
      <c r="Y77" s="87"/>
      <c r="Z77" s="87"/>
    </row>
    <row r="78" spans="1:26" x14ac:dyDescent="0.3">
      <c r="A78" s="84"/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  <c r="U78" s="84"/>
      <c r="V78" s="85"/>
      <c r="W78" s="82"/>
      <c r="X78" s="86"/>
      <c r="Y78" s="87"/>
      <c r="Z78" s="87"/>
    </row>
    <row r="79" spans="1:26" x14ac:dyDescent="0.3">
      <c r="A79" s="84"/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  <c r="U79" s="84"/>
      <c r="V79" s="85"/>
      <c r="W79" s="82"/>
      <c r="X79" s="86"/>
      <c r="Y79" s="87"/>
      <c r="Z79" s="87"/>
    </row>
    <row r="80" spans="1:26" x14ac:dyDescent="0.3">
      <c r="A80" s="84"/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  <c r="U80" s="84"/>
      <c r="V80" s="85"/>
      <c r="W80" s="82"/>
      <c r="X80" s="86"/>
      <c r="Y80" s="87"/>
      <c r="Z80" s="87"/>
    </row>
    <row r="81" spans="1:26" x14ac:dyDescent="0.3">
      <c r="A81" s="84"/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  <c r="U81" s="84"/>
      <c r="V81" s="85"/>
      <c r="W81" s="82"/>
      <c r="X81" s="86"/>
      <c r="Y81" s="87"/>
      <c r="Z81" s="87"/>
    </row>
    <row r="82" spans="1:26" x14ac:dyDescent="0.3">
      <c r="A82" s="84"/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  <c r="U82" s="84"/>
      <c r="V82" s="85"/>
      <c r="W82" s="82"/>
      <c r="X82" s="86"/>
      <c r="Y82" s="87"/>
      <c r="Z82" s="87"/>
    </row>
    <row r="83" spans="1:26" x14ac:dyDescent="0.3">
      <c r="A83" s="84"/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  <c r="U83" s="84"/>
      <c r="V83" s="85"/>
      <c r="W83" s="82"/>
      <c r="X83" s="86"/>
      <c r="Y83" s="87"/>
      <c r="Z83" s="87"/>
    </row>
    <row r="84" spans="1:26" x14ac:dyDescent="0.3">
      <c r="A84" s="84"/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  <c r="U84" s="84"/>
      <c r="V84" s="85"/>
      <c r="W84" s="82"/>
      <c r="X84" s="86"/>
      <c r="Y84" s="87"/>
      <c r="Z84" s="87"/>
    </row>
    <row r="85" spans="1:26" x14ac:dyDescent="0.3">
      <c r="A85" s="84"/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  <c r="U85" s="84"/>
      <c r="V85" s="85"/>
      <c r="W85" s="82"/>
      <c r="X85" s="86"/>
      <c r="Y85" s="87"/>
      <c r="Z85" s="87"/>
    </row>
    <row r="86" spans="1:26" x14ac:dyDescent="0.3">
      <c r="A86" s="84"/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  <c r="U86" s="84"/>
      <c r="V86" s="85"/>
      <c r="W86" s="82"/>
      <c r="X86" s="86"/>
      <c r="Y86" s="87"/>
      <c r="Z86" s="87"/>
    </row>
    <row r="87" spans="1:26" x14ac:dyDescent="0.3">
      <c r="A87" s="84"/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  <c r="U87" s="84"/>
      <c r="V87" s="85"/>
      <c r="W87" s="82"/>
      <c r="X87" s="86"/>
      <c r="Y87" s="87"/>
      <c r="Z87" s="87"/>
    </row>
    <row r="88" spans="1:26" x14ac:dyDescent="0.3">
      <c r="A88" s="84"/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  <c r="U88" s="84"/>
      <c r="V88" s="85"/>
      <c r="W88" s="82"/>
      <c r="X88" s="86"/>
      <c r="Y88" s="87"/>
      <c r="Z88" s="87"/>
    </row>
    <row r="89" spans="1:26" x14ac:dyDescent="0.3">
      <c r="A89" s="84"/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  <c r="U89" s="84"/>
      <c r="V89" s="85"/>
      <c r="W89" s="82"/>
      <c r="X89" s="86"/>
      <c r="Y89" s="87"/>
      <c r="Z89" s="87"/>
    </row>
    <row r="90" spans="1:26" x14ac:dyDescent="0.3">
      <c r="A90" s="84"/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  <c r="U90" s="84"/>
      <c r="V90" s="85"/>
      <c r="W90" s="82"/>
      <c r="X90" s="86"/>
      <c r="Y90" s="87"/>
      <c r="Z90" s="87"/>
    </row>
    <row r="91" spans="1:26" x14ac:dyDescent="0.3">
      <c r="A91" s="84"/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  <c r="U91" s="84"/>
      <c r="V91" s="85"/>
      <c r="W91" s="82"/>
      <c r="X91" s="86"/>
      <c r="Y91" s="87"/>
      <c r="Z91" s="87"/>
    </row>
    <row r="92" spans="1:26" x14ac:dyDescent="0.3">
      <c r="A92" s="84"/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  <c r="U92" s="84"/>
      <c r="V92" s="85"/>
      <c r="W92" s="82"/>
      <c r="X92" s="86"/>
      <c r="Y92" s="87"/>
      <c r="Z92" s="87"/>
    </row>
    <row r="93" spans="1:26" x14ac:dyDescent="0.3">
      <c r="A93" s="84"/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  <c r="U93" s="84"/>
      <c r="V93" s="85"/>
      <c r="W93" s="82"/>
      <c r="X93" s="86"/>
      <c r="Y93" s="87"/>
      <c r="Z93" s="87"/>
    </row>
    <row r="94" spans="1:26" x14ac:dyDescent="0.3">
      <c r="A94" s="84"/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  <c r="U94" s="84"/>
      <c r="V94" s="85"/>
      <c r="W94" s="82"/>
      <c r="X94" s="86"/>
      <c r="Y94" s="87"/>
      <c r="Z94" s="87"/>
    </row>
    <row r="95" spans="1:26" x14ac:dyDescent="0.3">
      <c r="A95" s="84"/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  <c r="U95" s="84"/>
      <c r="V95" s="85"/>
      <c r="W95" s="82"/>
      <c r="X95" s="86"/>
      <c r="Y95" s="87"/>
      <c r="Z95" s="87"/>
    </row>
    <row r="96" spans="1:26" x14ac:dyDescent="0.3">
      <c r="A96" s="84"/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  <c r="U96" s="84"/>
      <c r="V96" s="85"/>
      <c r="W96" s="82"/>
      <c r="X96" s="86"/>
      <c r="Y96" s="87"/>
      <c r="Z96" s="87"/>
    </row>
    <row r="97" spans="1:26" x14ac:dyDescent="0.3">
      <c r="A97" s="84"/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  <c r="U97" s="84"/>
      <c r="V97" s="85"/>
      <c r="W97" s="82"/>
      <c r="X97" s="86"/>
      <c r="Y97" s="87"/>
      <c r="Z97" s="87"/>
    </row>
    <row r="98" spans="1:26" x14ac:dyDescent="0.3">
      <c r="A98" s="84"/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  <c r="U98" s="84"/>
      <c r="V98" s="85"/>
      <c r="W98" s="82"/>
      <c r="X98" s="86"/>
      <c r="Y98" s="87"/>
      <c r="Z98" s="87"/>
    </row>
    <row r="99" spans="1:26" x14ac:dyDescent="0.3">
      <c r="A99" s="84"/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  <c r="U99" s="84"/>
      <c r="V99" s="85"/>
      <c r="W99" s="82"/>
      <c r="X99" s="86"/>
      <c r="Y99" s="87"/>
      <c r="Z99" s="87"/>
    </row>
    <row r="100" spans="1:26" x14ac:dyDescent="0.3">
      <c r="A100" s="84"/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  <c r="U100" s="84"/>
      <c r="V100" s="85"/>
      <c r="W100" s="82"/>
      <c r="X100" s="86"/>
      <c r="Y100" s="87"/>
      <c r="Z100" s="87"/>
    </row>
    <row r="101" spans="1:26" x14ac:dyDescent="0.3">
      <c r="A101" s="84"/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  <c r="U101" s="84"/>
      <c r="V101" s="85"/>
      <c r="W101" s="82"/>
      <c r="X101" s="86"/>
      <c r="Y101" s="87"/>
      <c r="Z101" s="87"/>
    </row>
    <row r="102" spans="1:26" x14ac:dyDescent="0.3">
      <c r="A102" s="84"/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  <c r="U102" s="84"/>
      <c r="V102" s="85"/>
      <c r="W102" s="82"/>
      <c r="X102" s="86"/>
      <c r="Y102" s="87"/>
      <c r="Z102" s="87"/>
    </row>
    <row r="103" spans="1:26" x14ac:dyDescent="0.3">
      <c r="A103" s="84"/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  <c r="U103" s="84"/>
      <c r="V103" s="85"/>
      <c r="W103" s="82"/>
      <c r="X103" s="86"/>
      <c r="Y103" s="87"/>
      <c r="Z103" s="87"/>
    </row>
    <row r="104" spans="1:26" x14ac:dyDescent="0.3">
      <c r="A104" s="84"/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  <c r="U104" s="84"/>
      <c r="V104" s="85"/>
      <c r="W104" s="82"/>
      <c r="X104" s="86"/>
      <c r="Y104" s="87"/>
      <c r="Z104" s="87"/>
    </row>
    <row r="105" spans="1:26" x14ac:dyDescent="0.3">
      <c r="A105" s="84"/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  <c r="U105" s="84"/>
      <c r="V105" s="85"/>
      <c r="W105" s="82"/>
      <c r="X105" s="86"/>
      <c r="Y105" s="87"/>
      <c r="Z105" s="87"/>
    </row>
    <row r="106" spans="1:26" x14ac:dyDescent="0.3">
      <c r="A106" s="84"/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  <c r="U106" s="84"/>
      <c r="V106" s="85"/>
      <c r="W106" s="82"/>
      <c r="X106" s="86"/>
      <c r="Y106" s="87"/>
      <c r="Z106" s="87"/>
    </row>
    <row r="107" spans="1:26" x14ac:dyDescent="0.3">
      <c r="A107" s="84"/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  <c r="U107" s="84"/>
      <c r="V107" s="85"/>
      <c r="W107" s="82"/>
      <c r="X107" s="86"/>
      <c r="Y107" s="87"/>
      <c r="Z107" s="87"/>
    </row>
    <row r="108" spans="1:26" x14ac:dyDescent="0.3">
      <c r="A108" s="84"/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  <c r="U108" s="84"/>
      <c r="V108" s="85"/>
      <c r="W108" s="82"/>
      <c r="X108" s="86"/>
      <c r="Y108" s="87"/>
      <c r="Z108" s="87"/>
    </row>
    <row r="109" spans="1:26" x14ac:dyDescent="0.3">
      <c r="A109" s="84"/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  <c r="U109" s="84"/>
      <c r="V109" s="85"/>
      <c r="W109" s="82"/>
      <c r="X109" s="86"/>
      <c r="Y109" s="87"/>
      <c r="Z109" s="87"/>
    </row>
    <row r="110" spans="1:26" x14ac:dyDescent="0.3">
      <c r="A110" s="84"/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  <c r="U110" s="84"/>
      <c r="V110" s="85"/>
      <c r="W110" s="82"/>
      <c r="X110" s="86"/>
      <c r="Y110" s="87"/>
      <c r="Z110" s="87"/>
    </row>
    <row r="111" spans="1:26" x14ac:dyDescent="0.3">
      <c r="A111" s="84"/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  <c r="U111" s="84"/>
      <c r="V111" s="85"/>
      <c r="W111" s="82"/>
      <c r="X111" s="86"/>
      <c r="Y111" s="87"/>
      <c r="Z111" s="87"/>
    </row>
    <row r="112" spans="1:26" x14ac:dyDescent="0.3">
      <c r="A112" s="84"/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  <c r="U112" s="84"/>
      <c r="V112" s="85"/>
      <c r="W112" s="82"/>
      <c r="X112" s="86"/>
      <c r="Y112" s="87"/>
      <c r="Z112" s="87"/>
    </row>
    <row r="113" spans="1:26" x14ac:dyDescent="0.3">
      <c r="A113" s="84"/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  <c r="U113" s="84"/>
      <c r="V113" s="85"/>
      <c r="W113" s="82"/>
      <c r="X113" s="86"/>
      <c r="Y113" s="87"/>
      <c r="Z113" s="87"/>
    </row>
    <row r="114" spans="1:26" x14ac:dyDescent="0.3">
      <c r="A114" s="84"/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  <c r="U114" s="84"/>
      <c r="V114" s="85"/>
      <c r="W114" s="82"/>
      <c r="X114" s="86"/>
      <c r="Y114" s="87"/>
      <c r="Z114" s="87"/>
    </row>
    <row r="115" spans="1:26" x14ac:dyDescent="0.3">
      <c r="A115" s="84"/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  <c r="U115" s="84"/>
      <c r="V115" s="85"/>
      <c r="W115" s="82"/>
      <c r="X115" s="86"/>
      <c r="Y115" s="87"/>
      <c r="Z115" s="87"/>
    </row>
    <row r="116" spans="1:26" x14ac:dyDescent="0.3">
      <c r="A116" s="84"/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  <c r="U116" s="84"/>
      <c r="V116" s="85"/>
      <c r="W116" s="82"/>
      <c r="X116" s="86"/>
      <c r="Y116" s="87"/>
      <c r="Z116" s="87"/>
    </row>
    <row r="117" spans="1:26" x14ac:dyDescent="0.3">
      <c r="A117" s="84"/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  <c r="U117" s="84"/>
      <c r="V117" s="85"/>
      <c r="W117" s="82"/>
      <c r="X117" s="86"/>
      <c r="Y117" s="87"/>
      <c r="Z117" s="87"/>
    </row>
    <row r="118" spans="1:26" x14ac:dyDescent="0.3">
      <c r="A118" s="84"/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  <c r="U118" s="84"/>
      <c r="V118" s="85"/>
      <c r="W118" s="82"/>
      <c r="X118" s="86"/>
      <c r="Y118" s="87"/>
      <c r="Z118" s="87"/>
    </row>
    <row r="119" spans="1:26" x14ac:dyDescent="0.3">
      <c r="A119" s="84"/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  <c r="U119" s="84"/>
      <c r="V119" s="85"/>
      <c r="W119" s="82"/>
      <c r="X119" s="86"/>
      <c r="Y119" s="87"/>
      <c r="Z119" s="87"/>
    </row>
    <row r="120" spans="1:26" x14ac:dyDescent="0.3">
      <c r="A120" s="84"/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  <c r="U120" s="84"/>
      <c r="V120" s="85"/>
      <c r="W120" s="82"/>
      <c r="X120" s="86"/>
      <c r="Y120" s="87"/>
      <c r="Z120" s="87"/>
    </row>
    <row r="121" spans="1:26" x14ac:dyDescent="0.3">
      <c r="A121" s="84"/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  <c r="U121" s="84"/>
      <c r="V121" s="85"/>
      <c r="W121" s="82"/>
      <c r="X121" s="86"/>
      <c r="Y121" s="87"/>
      <c r="Z121" s="87"/>
    </row>
    <row r="122" spans="1:26" x14ac:dyDescent="0.3">
      <c r="A122" s="84"/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  <c r="U122" s="84"/>
      <c r="V122" s="85"/>
      <c r="W122" s="82"/>
      <c r="X122" s="86"/>
      <c r="Y122" s="87"/>
      <c r="Z122" s="87"/>
    </row>
    <row r="123" spans="1:26" x14ac:dyDescent="0.3">
      <c r="A123" s="84"/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  <c r="U123" s="84"/>
      <c r="V123" s="85"/>
      <c r="W123" s="82"/>
      <c r="X123" s="86"/>
      <c r="Y123" s="87"/>
      <c r="Z123" s="87"/>
    </row>
    <row r="124" spans="1:26" x14ac:dyDescent="0.3">
      <c r="A124" s="84"/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  <c r="U124" s="84"/>
      <c r="V124" s="85"/>
      <c r="W124" s="82"/>
      <c r="X124" s="86"/>
      <c r="Y124" s="87"/>
      <c r="Z124" s="87"/>
    </row>
    <row r="125" spans="1:26" x14ac:dyDescent="0.3">
      <c r="A125" s="84"/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  <c r="U125" s="84"/>
      <c r="V125" s="85"/>
      <c r="W125" s="82"/>
      <c r="X125" s="86"/>
      <c r="Y125" s="87"/>
      <c r="Z125" s="87"/>
    </row>
    <row r="126" spans="1:26" x14ac:dyDescent="0.3">
      <c r="A126" s="84"/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  <c r="U126" s="84"/>
      <c r="V126" s="85"/>
      <c r="W126" s="82"/>
      <c r="X126" s="86"/>
      <c r="Y126" s="87"/>
      <c r="Z126" s="87"/>
    </row>
    <row r="127" spans="1:26" x14ac:dyDescent="0.3">
      <c r="A127" s="84"/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  <c r="U127" s="84"/>
      <c r="V127" s="85"/>
      <c r="W127" s="82"/>
      <c r="X127" s="86"/>
      <c r="Y127" s="87"/>
      <c r="Z127" s="87"/>
    </row>
    <row r="128" spans="1:26" x14ac:dyDescent="0.3">
      <c r="A128" s="84"/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  <c r="U128" s="84"/>
      <c r="V128" s="85"/>
      <c r="W128" s="82"/>
      <c r="X128" s="86"/>
      <c r="Y128" s="87"/>
      <c r="Z128" s="87"/>
    </row>
    <row r="129" spans="1:26" x14ac:dyDescent="0.3">
      <c r="A129" s="84"/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  <c r="U129" s="84"/>
      <c r="V129" s="85"/>
      <c r="W129" s="82"/>
      <c r="X129" s="86"/>
      <c r="Y129" s="87"/>
      <c r="Z129" s="87"/>
    </row>
    <row r="130" spans="1:26" x14ac:dyDescent="0.3">
      <c r="A130" s="84"/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  <c r="U130" s="84"/>
      <c r="V130" s="85"/>
      <c r="W130" s="82"/>
      <c r="X130" s="86"/>
      <c r="Y130" s="87"/>
      <c r="Z130" s="87"/>
    </row>
    <row r="131" spans="1:26" x14ac:dyDescent="0.3">
      <c r="A131" s="84"/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  <c r="U131" s="84"/>
      <c r="V131" s="85"/>
      <c r="W131" s="82"/>
      <c r="X131" s="86"/>
      <c r="Y131" s="87"/>
      <c r="Z131" s="87"/>
    </row>
    <row r="132" spans="1:26" x14ac:dyDescent="0.3">
      <c r="A132" s="84"/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  <c r="U132" s="84"/>
      <c r="V132" s="85"/>
      <c r="W132" s="82"/>
      <c r="X132" s="86"/>
      <c r="Y132" s="87"/>
      <c r="Z132" s="87"/>
    </row>
    <row r="133" spans="1:26" x14ac:dyDescent="0.3">
      <c r="A133" s="84"/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  <c r="U133" s="84"/>
      <c r="V133" s="85"/>
      <c r="W133" s="82"/>
      <c r="X133" s="86"/>
      <c r="Y133" s="87"/>
      <c r="Z133" s="87"/>
    </row>
    <row r="134" spans="1:26" x14ac:dyDescent="0.3">
      <c r="A134" s="84"/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  <c r="U134" s="84"/>
      <c r="V134" s="85"/>
      <c r="W134" s="82"/>
      <c r="X134" s="86"/>
      <c r="Y134" s="87"/>
      <c r="Z134" s="87"/>
    </row>
    <row r="135" spans="1:26" x14ac:dyDescent="0.3">
      <c r="A135" s="84"/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  <c r="U135" s="84"/>
      <c r="V135" s="85"/>
      <c r="W135" s="82"/>
      <c r="X135" s="86"/>
      <c r="Y135" s="87"/>
      <c r="Z135" s="87"/>
    </row>
    <row r="136" spans="1:26" x14ac:dyDescent="0.3">
      <c r="A136" s="84"/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  <c r="U136" s="84"/>
      <c r="V136" s="85"/>
      <c r="W136" s="82"/>
      <c r="X136" s="86"/>
      <c r="Y136" s="87"/>
      <c r="Z136" s="87"/>
    </row>
    <row r="137" spans="1:26" x14ac:dyDescent="0.3">
      <c r="A137" s="84"/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  <c r="U137" s="84"/>
      <c r="V137" s="85"/>
      <c r="W137" s="82"/>
      <c r="X137" s="86"/>
      <c r="Y137" s="87"/>
      <c r="Z137" s="87"/>
    </row>
    <row r="138" spans="1:26" x14ac:dyDescent="0.3">
      <c r="A138" s="84"/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  <c r="U138" s="84"/>
      <c r="V138" s="85"/>
      <c r="W138" s="82"/>
      <c r="X138" s="86"/>
      <c r="Y138" s="87"/>
      <c r="Z138" s="87"/>
    </row>
    <row r="139" spans="1:26" x14ac:dyDescent="0.3">
      <c r="A139" s="84"/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  <c r="U139" s="84"/>
      <c r="V139" s="85"/>
      <c r="W139" s="82"/>
      <c r="X139" s="86"/>
      <c r="Y139" s="87"/>
      <c r="Z139" s="87"/>
    </row>
    <row r="140" spans="1:26" x14ac:dyDescent="0.3">
      <c r="A140" s="84"/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  <c r="U140" s="84"/>
      <c r="V140" s="85"/>
      <c r="W140" s="82"/>
      <c r="X140" s="86"/>
      <c r="Y140" s="87"/>
      <c r="Z140" s="87"/>
    </row>
    <row r="141" spans="1:26" x14ac:dyDescent="0.3">
      <c r="A141" s="84"/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  <c r="U141" s="84"/>
      <c r="V141" s="85"/>
      <c r="W141" s="82"/>
      <c r="X141" s="86"/>
      <c r="Y141" s="87"/>
      <c r="Z141" s="87"/>
    </row>
    <row r="142" spans="1:26" x14ac:dyDescent="0.3">
      <c r="A142" s="84"/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  <c r="U142" s="84"/>
      <c r="V142" s="85"/>
      <c r="W142" s="82"/>
      <c r="X142" s="86"/>
      <c r="Y142" s="87"/>
      <c r="Z142" s="87"/>
    </row>
    <row r="143" spans="1:26" x14ac:dyDescent="0.3">
      <c r="A143" s="84"/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  <c r="U143" s="84"/>
      <c r="V143" s="85"/>
      <c r="W143" s="82"/>
      <c r="X143" s="86"/>
      <c r="Y143" s="87"/>
      <c r="Z143" s="87"/>
    </row>
    <row r="144" spans="1:26" x14ac:dyDescent="0.3">
      <c r="A144" s="84"/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  <c r="U144" s="84"/>
      <c r="V144" s="85"/>
      <c r="W144" s="82"/>
      <c r="X144" s="86"/>
      <c r="Y144" s="87"/>
      <c r="Z144" s="87"/>
    </row>
    <row r="145" spans="1:26" x14ac:dyDescent="0.3">
      <c r="A145" s="84"/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  <c r="U145" s="84"/>
      <c r="V145" s="85"/>
      <c r="W145" s="82"/>
      <c r="X145" s="86"/>
      <c r="Y145" s="87"/>
      <c r="Z145" s="87"/>
    </row>
    <row r="146" spans="1:26" x14ac:dyDescent="0.3">
      <c r="A146" s="84"/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  <c r="U146" s="84"/>
      <c r="V146" s="85"/>
      <c r="W146" s="82"/>
      <c r="X146" s="86"/>
      <c r="Y146" s="87"/>
      <c r="Z146" s="87"/>
    </row>
    <row r="147" spans="1:26" x14ac:dyDescent="0.3">
      <c r="A147" s="84"/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  <c r="U147" s="84"/>
      <c r="V147" s="85"/>
      <c r="W147" s="82"/>
      <c r="X147" s="86"/>
      <c r="Y147" s="87"/>
      <c r="Z147" s="87"/>
    </row>
    <row r="148" spans="1:26" x14ac:dyDescent="0.3">
      <c r="A148" s="84"/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  <c r="U148" s="84"/>
      <c r="V148" s="85"/>
      <c r="W148" s="82"/>
      <c r="X148" s="86"/>
      <c r="Y148" s="87"/>
      <c r="Z148" s="87"/>
    </row>
    <row r="149" spans="1:26" x14ac:dyDescent="0.3">
      <c r="A149" s="84"/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  <c r="U149" s="84"/>
      <c r="V149" s="85"/>
      <c r="W149" s="82"/>
      <c r="X149" s="86"/>
      <c r="Y149" s="87"/>
      <c r="Z149" s="87"/>
    </row>
    <row r="150" spans="1:26" x14ac:dyDescent="0.3">
      <c r="A150" s="84"/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  <c r="U150" s="84"/>
      <c r="V150" s="85"/>
      <c r="W150" s="82"/>
      <c r="X150" s="86"/>
      <c r="Y150" s="87"/>
      <c r="Z150" s="87"/>
    </row>
    <row r="151" spans="1:26" x14ac:dyDescent="0.3">
      <c r="A151" s="84"/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  <c r="U151" s="84"/>
      <c r="V151" s="85"/>
      <c r="W151" s="82"/>
      <c r="X151" s="86"/>
      <c r="Y151" s="87"/>
      <c r="Z151" s="87"/>
    </row>
    <row r="152" spans="1:26" x14ac:dyDescent="0.3">
      <c r="A152" s="84"/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  <c r="U152" s="84"/>
      <c r="V152" s="85"/>
      <c r="W152" s="82"/>
      <c r="X152" s="86"/>
      <c r="Y152" s="87"/>
      <c r="Z152" s="87"/>
    </row>
    <row r="153" spans="1:26" x14ac:dyDescent="0.3">
      <c r="A153" s="84"/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  <c r="U153" s="84"/>
      <c r="V153" s="85"/>
      <c r="W153" s="82"/>
      <c r="X153" s="86"/>
      <c r="Y153" s="87"/>
      <c r="Z153" s="87"/>
    </row>
    <row r="154" spans="1:26" x14ac:dyDescent="0.3">
      <c r="A154" s="84"/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  <c r="U154" s="84"/>
      <c r="V154" s="85"/>
      <c r="W154" s="82"/>
      <c r="X154" s="86"/>
      <c r="Y154" s="87"/>
      <c r="Z154" s="87"/>
    </row>
    <row r="155" spans="1:26" x14ac:dyDescent="0.3">
      <c r="A155" s="84"/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  <c r="U155" s="84"/>
      <c r="V155" s="85"/>
      <c r="W155" s="82"/>
      <c r="X155" s="86"/>
      <c r="Y155" s="87"/>
      <c r="Z155" s="87"/>
    </row>
    <row r="156" spans="1:26" x14ac:dyDescent="0.3">
      <c r="A156" s="84"/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  <c r="U156" s="84"/>
      <c r="V156" s="85"/>
      <c r="W156" s="82"/>
      <c r="X156" s="86"/>
      <c r="Y156" s="87"/>
      <c r="Z156" s="87"/>
    </row>
    <row r="157" spans="1:26" x14ac:dyDescent="0.3">
      <c r="A157" s="84"/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  <c r="U157" s="84"/>
      <c r="V157" s="85"/>
      <c r="W157" s="82"/>
      <c r="X157" s="86"/>
      <c r="Y157" s="87"/>
      <c r="Z157" s="87"/>
    </row>
    <row r="158" spans="1:26" x14ac:dyDescent="0.3">
      <c r="A158" s="84"/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  <c r="U158" s="84"/>
      <c r="V158" s="85"/>
      <c r="W158" s="82"/>
      <c r="X158" s="86"/>
      <c r="Y158" s="87"/>
      <c r="Z158" s="87"/>
    </row>
    <row r="159" spans="1:26" x14ac:dyDescent="0.3">
      <c r="A159" s="84"/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  <c r="U159" s="84"/>
      <c r="V159" s="85"/>
      <c r="W159" s="82"/>
      <c r="X159" s="86"/>
      <c r="Y159" s="87"/>
      <c r="Z159" s="87"/>
    </row>
    <row r="160" spans="1:26" x14ac:dyDescent="0.3">
      <c r="A160" s="84"/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  <c r="U160" s="84"/>
      <c r="V160" s="85"/>
      <c r="W160" s="82"/>
      <c r="X160" s="86"/>
      <c r="Y160" s="87"/>
      <c r="Z160" s="87"/>
    </row>
    <row r="161" spans="1:26" x14ac:dyDescent="0.3">
      <c r="A161" s="84"/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  <c r="U161" s="84"/>
      <c r="V161" s="85"/>
      <c r="W161" s="82"/>
      <c r="X161" s="86"/>
      <c r="Y161" s="87"/>
      <c r="Z161" s="87"/>
    </row>
    <row r="162" spans="1:26" x14ac:dyDescent="0.3">
      <c r="A162" s="84"/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  <c r="U162" s="84"/>
      <c r="V162" s="85"/>
      <c r="W162" s="82"/>
      <c r="X162" s="86"/>
      <c r="Y162" s="87"/>
      <c r="Z162" s="87"/>
    </row>
    <row r="163" spans="1:26" x14ac:dyDescent="0.3">
      <c r="A163" s="84"/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  <c r="U163" s="84"/>
      <c r="V163" s="85"/>
      <c r="W163" s="82"/>
      <c r="X163" s="86"/>
      <c r="Y163" s="87"/>
      <c r="Z163" s="87"/>
    </row>
    <row r="164" spans="1:26" x14ac:dyDescent="0.3">
      <c r="A164" s="84"/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  <c r="U164" s="84"/>
      <c r="V164" s="85"/>
      <c r="W164" s="82"/>
      <c r="X164" s="86"/>
      <c r="Y164" s="87"/>
      <c r="Z164" s="87"/>
    </row>
    <row r="165" spans="1:26" x14ac:dyDescent="0.3">
      <c r="A165" s="84"/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  <c r="U165" s="84"/>
      <c r="V165" s="85"/>
      <c r="W165" s="82"/>
      <c r="X165" s="86"/>
      <c r="Y165" s="87"/>
      <c r="Z165" s="87"/>
    </row>
    <row r="166" spans="1:26" x14ac:dyDescent="0.3">
      <c r="A166" s="84"/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  <c r="U166" s="84"/>
      <c r="V166" s="85"/>
      <c r="W166" s="82"/>
      <c r="X166" s="86"/>
      <c r="Y166" s="87"/>
      <c r="Z166" s="87"/>
    </row>
    <row r="167" spans="1:26" x14ac:dyDescent="0.3">
      <c r="A167" s="84"/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  <c r="U167" s="84"/>
      <c r="V167" s="85"/>
      <c r="W167" s="82"/>
      <c r="X167" s="86"/>
      <c r="Y167" s="87"/>
      <c r="Z167" s="87"/>
    </row>
    <row r="168" spans="1:26" x14ac:dyDescent="0.3">
      <c r="A168" s="84"/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  <c r="U168" s="84"/>
      <c r="V168" s="85"/>
      <c r="W168" s="82"/>
      <c r="X168" s="86"/>
      <c r="Y168" s="87"/>
      <c r="Z168" s="87"/>
    </row>
    <row r="169" spans="1:26" x14ac:dyDescent="0.3">
      <c r="A169" s="84"/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  <c r="U169" s="84"/>
      <c r="V169" s="85"/>
      <c r="W169" s="82"/>
      <c r="X169" s="86"/>
      <c r="Y169" s="87"/>
      <c r="Z169" s="87"/>
    </row>
    <row r="170" spans="1:26" x14ac:dyDescent="0.3">
      <c r="A170" s="84"/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  <c r="U170" s="84"/>
      <c r="V170" s="85"/>
      <c r="W170" s="82"/>
      <c r="X170" s="86"/>
      <c r="Y170" s="87"/>
      <c r="Z170" s="87"/>
    </row>
    <row r="171" spans="1:26" x14ac:dyDescent="0.3">
      <c r="A171" s="84"/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  <c r="U171" s="84"/>
      <c r="V171" s="85"/>
      <c r="W171" s="82"/>
      <c r="X171" s="86"/>
      <c r="Y171" s="87"/>
      <c r="Z171" s="87"/>
    </row>
    <row r="172" spans="1:26" x14ac:dyDescent="0.3">
      <c r="A172" s="84"/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  <c r="U172" s="84"/>
      <c r="V172" s="85"/>
      <c r="W172" s="82"/>
      <c r="X172" s="86"/>
      <c r="Y172" s="87"/>
      <c r="Z172" s="87"/>
    </row>
    <row r="173" spans="1:26" x14ac:dyDescent="0.3">
      <c r="A173" s="84"/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  <c r="U173" s="84"/>
      <c r="V173" s="85"/>
      <c r="W173" s="82"/>
      <c r="X173" s="86"/>
      <c r="Y173" s="87"/>
      <c r="Z173" s="87"/>
    </row>
    <row r="174" spans="1:26" x14ac:dyDescent="0.3">
      <c r="A174" s="84"/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  <c r="U174" s="84"/>
      <c r="V174" s="85"/>
      <c r="W174" s="82"/>
      <c r="X174" s="86"/>
      <c r="Y174" s="87"/>
      <c r="Z174" s="87"/>
    </row>
    <row r="175" spans="1:26" x14ac:dyDescent="0.3">
      <c r="A175" s="84"/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  <c r="U175" s="84"/>
      <c r="V175" s="85"/>
      <c r="W175" s="82"/>
      <c r="X175" s="86"/>
      <c r="Y175" s="87"/>
      <c r="Z175" s="87"/>
    </row>
    <row r="176" spans="1:26" x14ac:dyDescent="0.3">
      <c r="A176" s="84"/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  <c r="U176" s="84"/>
      <c r="V176" s="85"/>
      <c r="W176" s="82"/>
      <c r="X176" s="86"/>
      <c r="Y176" s="87"/>
      <c r="Z176" s="87"/>
    </row>
    <row r="177" spans="1:26" x14ac:dyDescent="0.3">
      <c r="A177" s="84"/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  <c r="U177" s="84"/>
      <c r="V177" s="85"/>
      <c r="W177" s="82"/>
      <c r="X177" s="86"/>
      <c r="Y177" s="87"/>
      <c r="Z177" s="87"/>
    </row>
    <row r="178" spans="1:26" x14ac:dyDescent="0.3">
      <c r="A178" s="84"/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  <c r="U178" s="84"/>
      <c r="V178" s="85"/>
      <c r="W178" s="82"/>
      <c r="X178" s="86"/>
      <c r="Y178" s="87"/>
      <c r="Z178" s="87"/>
    </row>
    <row r="179" spans="1:26" x14ac:dyDescent="0.3">
      <c r="A179" s="84"/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  <c r="U179" s="84"/>
      <c r="V179" s="85"/>
      <c r="W179" s="82"/>
      <c r="X179" s="86"/>
      <c r="Y179" s="87"/>
      <c r="Z179" s="87"/>
    </row>
    <row r="180" spans="1:26" x14ac:dyDescent="0.3">
      <c r="A180" s="84"/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  <c r="U180" s="84"/>
      <c r="V180" s="85"/>
      <c r="W180" s="82"/>
      <c r="X180" s="86"/>
      <c r="Y180" s="87"/>
      <c r="Z180" s="87"/>
    </row>
    <row r="181" spans="1:26" x14ac:dyDescent="0.3">
      <c r="A181" s="84"/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  <c r="U181" s="84"/>
      <c r="V181" s="85"/>
      <c r="W181" s="82"/>
      <c r="X181" s="86"/>
      <c r="Y181" s="87"/>
      <c r="Z181" s="87"/>
    </row>
    <row r="182" spans="1:26" x14ac:dyDescent="0.3">
      <c r="A182" s="84"/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  <c r="U182" s="84"/>
      <c r="V182" s="85"/>
      <c r="W182" s="82"/>
      <c r="X182" s="86"/>
      <c r="Y182" s="87"/>
      <c r="Z182" s="87"/>
    </row>
    <row r="183" spans="1:26" x14ac:dyDescent="0.3">
      <c r="A183" s="84"/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  <c r="U183" s="84"/>
      <c r="V183" s="85"/>
      <c r="W183" s="82"/>
      <c r="X183" s="86"/>
      <c r="Y183" s="87"/>
      <c r="Z183" s="87"/>
    </row>
    <row r="184" spans="1:26" x14ac:dyDescent="0.3">
      <c r="A184" s="84"/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  <c r="U184" s="84"/>
      <c r="V184" s="85"/>
      <c r="W184" s="82"/>
      <c r="X184" s="86"/>
      <c r="Y184" s="87"/>
      <c r="Z184" s="87"/>
    </row>
    <row r="185" spans="1:26" x14ac:dyDescent="0.3">
      <c r="A185" s="84"/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  <c r="U185" s="84"/>
      <c r="V185" s="85"/>
      <c r="W185" s="82"/>
      <c r="X185" s="86"/>
      <c r="Y185" s="87"/>
      <c r="Z185" s="87"/>
    </row>
    <row r="186" spans="1:26" x14ac:dyDescent="0.3">
      <c r="A186" s="84"/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  <c r="U186" s="84"/>
      <c r="V186" s="85"/>
      <c r="W186" s="82"/>
      <c r="X186" s="86"/>
      <c r="Y186" s="87"/>
      <c r="Z186" s="87"/>
    </row>
    <row r="187" spans="1:26" x14ac:dyDescent="0.3">
      <c r="A187" s="84"/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  <c r="U187" s="84"/>
      <c r="V187" s="85"/>
      <c r="W187" s="82"/>
      <c r="X187" s="86"/>
      <c r="Y187" s="87"/>
      <c r="Z187" s="87"/>
    </row>
    <row r="188" spans="1:26" x14ac:dyDescent="0.3">
      <c r="A188" s="84"/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  <c r="U188" s="84"/>
      <c r="V188" s="85"/>
      <c r="W188" s="82"/>
      <c r="X188" s="86"/>
      <c r="Y188" s="87"/>
      <c r="Z188" s="87"/>
    </row>
    <row r="189" spans="1:26" x14ac:dyDescent="0.3">
      <c r="A189" s="84"/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  <c r="U189" s="84"/>
      <c r="V189" s="85"/>
      <c r="W189" s="82"/>
      <c r="X189" s="86"/>
      <c r="Y189" s="87"/>
      <c r="Z189" s="87"/>
    </row>
    <row r="190" spans="1:26" x14ac:dyDescent="0.3">
      <c r="A190" s="84"/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  <c r="U190" s="84"/>
      <c r="V190" s="85"/>
      <c r="W190" s="82"/>
      <c r="X190" s="86"/>
      <c r="Y190" s="87"/>
      <c r="Z190" s="87"/>
    </row>
    <row r="191" spans="1:26" x14ac:dyDescent="0.3">
      <c r="A191" s="84"/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  <c r="U191" s="84"/>
      <c r="V191" s="85"/>
      <c r="W191" s="82"/>
      <c r="X191" s="86"/>
      <c r="Y191" s="87"/>
      <c r="Z191" s="87"/>
    </row>
    <row r="192" spans="1:26" x14ac:dyDescent="0.3">
      <c r="A192" s="84"/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  <c r="U192" s="84"/>
      <c r="V192" s="85"/>
      <c r="W192" s="82"/>
      <c r="X192" s="86"/>
      <c r="Y192" s="87"/>
      <c r="Z192" s="87"/>
    </row>
    <row r="193" spans="1:26" x14ac:dyDescent="0.3">
      <c r="A193" s="84"/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  <c r="U193" s="84"/>
      <c r="V193" s="85"/>
      <c r="W193" s="82"/>
      <c r="X193" s="86"/>
      <c r="Y193" s="87"/>
      <c r="Z193" s="87"/>
    </row>
    <row r="194" spans="1:26" x14ac:dyDescent="0.3">
      <c r="A194" s="84"/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  <c r="U194" s="84"/>
      <c r="V194" s="85"/>
      <c r="W194" s="82"/>
      <c r="X194" s="86"/>
      <c r="Y194" s="87"/>
      <c r="Z194" s="87"/>
    </row>
    <row r="195" spans="1:26" x14ac:dyDescent="0.3">
      <c r="A195" s="84"/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  <c r="U195" s="84"/>
      <c r="V195" s="85"/>
      <c r="W195" s="82"/>
      <c r="X195" s="86"/>
      <c r="Y195" s="87"/>
      <c r="Z195" s="87"/>
    </row>
    <row r="196" spans="1:26" x14ac:dyDescent="0.3">
      <c r="A196" s="84"/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  <c r="U196" s="84"/>
      <c r="V196" s="85"/>
      <c r="W196" s="82"/>
      <c r="X196" s="86"/>
      <c r="Y196" s="87"/>
      <c r="Z196" s="87"/>
    </row>
    <row r="197" spans="1:26" x14ac:dyDescent="0.3">
      <c r="A197" s="84"/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  <c r="U197" s="84"/>
      <c r="V197" s="85"/>
      <c r="W197" s="82"/>
      <c r="X197" s="86"/>
      <c r="Y197" s="87"/>
      <c r="Z197" s="87"/>
    </row>
    <row r="198" spans="1:26" x14ac:dyDescent="0.3">
      <c r="A198" s="84"/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  <c r="U198" s="84"/>
      <c r="V198" s="85"/>
      <c r="W198" s="82"/>
      <c r="X198" s="86"/>
      <c r="Y198" s="87"/>
      <c r="Z198" s="87"/>
    </row>
    <row r="199" spans="1:26" x14ac:dyDescent="0.3">
      <c r="A199" s="84"/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  <c r="U199" s="84"/>
      <c r="V199" s="85"/>
      <c r="W199" s="82"/>
      <c r="X199" s="86"/>
      <c r="Y199" s="87"/>
      <c r="Z199" s="87"/>
    </row>
    <row r="200" spans="1:26" x14ac:dyDescent="0.3">
      <c r="A200" s="84"/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  <c r="U200" s="84"/>
      <c r="V200" s="85"/>
      <c r="W200" s="82"/>
      <c r="X200" s="86"/>
      <c r="Y200" s="87"/>
      <c r="Z200" s="87"/>
    </row>
    <row r="201" spans="1:26" x14ac:dyDescent="0.3">
      <c r="A201" s="84"/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  <c r="U201" s="84"/>
      <c r="V201" s="85"/>
      <c r="W201" s="82"/>
      <c r="X201" s="86"/>
      <c r="Y201" s="87"/>
      <c r="Z201" s="87"/>
    </row>
    <row r="202" spans="1:26" x14ac:dyDescent="0.3">
      <c r="A202" s="84"/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  <c r="U202" s="84"/>
      <c r="V202" s="85"/>
      <c r="W202" s="82"/>
      <c r="X202" s="86"/>
      <c r="Y202" s="87"/>
      <c r="Z202" s="87"/>
    </row>
    <row r="203" spans="1:26" x14ac:dyDescent="0.3">
      <c r="A203" s="84"/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  <c r="U203" s="84"/>
      <c r="V203" s="85"/>
      <c r="W203" s="82"/>
      <c r="X203" s="86"/>
      <c r="Y203" s="87"/>
      <c r="Z203" s="87"/>
    </row>
    <row r="204" spans="1:26" x14ac:dyDescent="0.3">
      <c r="A204" s="84"/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  <c r="U204" s="84"/>
      <c r="V204" s="85"/>
      <c r="W204" s="82"/>
      <c r="X204" s="86"/>
      <c r="Y204" s="87"/>
      <c r="Z204" s="87"/>
    </row>
    <row r="205" spans="1:26" x14ac:dyDescent="0.3">
      <c r="A205" s="84"/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  <c r="U205" s="84"/>
      <c r="V205" s="85"/>
      <c r="W205" s="82"/>
      <c r="X205" s="86"/>
      <c r="Y205" s="87"/>
      <c r="Z205" s="87"/>
    </row>
    <row r="206" spans="1:26" x14ac:dyDescent="0.3">
      <c r="A206" s="84"/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  <c r="U206" s="84"/>
      <c r="V206" s="85"/>
      <c r="W206" s="82"/>
      <c r="X206" s="86"/>
      <c r="Y206" s="87"/>
      <c r="Z206" s="87"/>
    </row>
    <row r="207" spans="1:26" x14ac:dyDescent="0.3">
      <c r="A207" s="84"/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  <c r="U207" s="84"/>
      <c r="V207" s="85"/>
      <c r="W207" s="82"/>
      <c r="X207" s="86"/>
      <c r="Y207" s="87"/>
      <c r="Z207" s="87"/>
    </row>
    <row r="208" spans="1:26" x14ac:dyDescent="0.3">
      <c r="A208" s="84"/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  <c r="U208" s="84"/>
      <c r="V208" s="85"/>
      <c r="W208" s="82"/>
      <c r="X208" s="86"/>
      <c r="Y208" s="87"/>
      <c r="Z208" s="87"/>
    </row>
    <row r="209" spans="1:26" x14ac:dyDescent="0.3">
      <c r="A209" s="84"/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  <c r="U209" s="84"/>
      <c r="V209" s="85"/>
      <c r="W209" s="82"/>
      <c r="X209" s="86"/>
      <c r="Y209" s="87"/>
      <c r="Z209" s="87"/>
    </row>
    <row r="210" spans="1:26" x14ac:dyDescent="0.3">
      <c r="A210" s="84"/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  <c r="U210" s="84"/>
      <c r="V210" s="85"/>
      <c r="W210" s="82"/>
      <c r="X210" s="86"/>
      <c r="Y210" s="87"/>
      <c r="Z210" s="87"/>
    </row>
    <row r="211" spans="1:26" x14ac:dyDescent="0.3">
      <c r="A211" s="84"/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  <c r="U211" s="84"/>
      <c r="V211" s="85"/>
      <c r="W211" s="82"/>
      <c r="X211" s="86"/>
      <c r="Y211" s="87"/>
      <c r="Z211" s="87"/>
    </row>
    <row r="212" spans="1:26" x14ac:dyDescent="0.3">
      <c r="A212" s="84"/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  <c r="U212" s="84"/>
      <c r="V212" s="85"/>
      <c r="W212" s="82"/>
      <c r="X212" s="86"/>
      <c r="Y212" s="87"/>
      <c r="Z212" s="87"/>
    </row>
    <row r="213" spans="1:26" x14ac:dyDescent="0.3">
      <c r="A213" s="84"/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  <c r="U213" s="84"/>
      <c r="V213" s="85"/>
      <c r="W213" s="82"/>
      <c r="X213" s="86"/>
      <c r="Y213" s="87"/>
      <c r="Z213" s="87"/>
    </row>
    <row r="214" spans="1:26" x14ac:dyDescent="0.3">
      <c r="A214" s="84"/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  <c r="U214" s="84"/>
      <c r="V214" s="85"/>
      <c r="W214" s="82"/>
      <c r="X214" s="86"/>
      <c r="Y214" s="87"/>
      <c r="Z214" s="87"/>
    </row>
    <row r="215" spans="1:26" x14ac:dyDescent="0.3">
      <c r="A215" s="84"/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  <c r="U215" s="84"/>
      <c r="V215" s="85"/>
      <c r="W215" s="82"/>
      <c r="X215" s="86"/>
      <c r="Y215" s="87"/>
      <c r="Z215" s="87"/>
    </row>
    <row r="216" spans="1:26" x14ac:dyDescent="0.3">
      <c r="A216" s="84"/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  <c r="U216" s="84"/>
      <c r="V216" s="85"/>
      <c r="W216" s="82"/>
      <c r="X216" s="86"/>
      <c r="Y216" s="87"/>
      <c r="Z216" s="87"/>
    </row>
    <row r="217" spans="1:26" x14ac:dyDescent="0.3">
      <c r="A217" s="84"/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  <c r="U217" s="84"/>
      <c r="V217" s="85"/>
      <c r="W217" s="82"/>
      <c r="X217" s="86"/>
      <c r="Y217" s="87"/>
      <c r="Z217" s="87"/>
    </row>
    <row r="218" spans="1:26" x14ac:dyDescent="0.3">
      <c r="A218" s="84"/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  <c r="U218" s="84"/>
      <c r="V218" s="85"/>
      <c r="W218" s="82"/>
      <c r="X218" s="86"/>
      <c r="Y218" s="87"/>
      <c r="Z218" s="87"/>
    </row>
    <row r="219" spans="1:26" x14ac:dyDescent="0.3">
      <c r="A219" s="84"/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  <c r="U219" s="84"/>
      <c r="V219" s="85"/>
      <c r="W219" s="82"/>
      <c r="X219" s="86"/>
      <c r="Y219" s="87"/>
      <c r="Z219" s="87"/>
    </row>
    <row r="220" spans="1:26" x14ac:dyDescent="0.3">
      <c r="A220" s="84"/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  <c r="U220" s="84"/>
      <c r="V220" s="85"/>
      <c r="W220" s="82"/>
      <c r="X220" s="86"/>
      <c r="Y220" s="87"/>
      <c r="Z220" s="87"/>
    </row>
    <row r="221" spans="1:26" x14ac:dyDescent="0.3">
      <c r="A221" s="84"/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  <c r="U221" s="84"/>
      <c r="V221" s="85"/>
      <c r="W221" s="82"/>
      <c r="X221" s="86"/>
      <c r="Y221" s="87"/>
      <c r="Z221" s="87"/>
    </row>
    <row r="222" spans="1:26" x14ac:dyDescent="0.3">
      <c r="A222" s="84"/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  <c r="U222" s="84"/>
      <c r="V222" s="85"/>
      <c r="W222" s="82"/>
      <c r="X222" s="86"/>
      <c r="Y222" s="87"/>
      <c r="Z222" s="87"/>
    </row>
    <row r="223" spans="1:26" x14ac:dyDescent="0.3">
      <c r="A223" s="84"/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  <c r="U223" s="84"/>
      <c r="V223" s="85"/>
      <c r="W223" s="82"/>
      <c r="X223" s="86"/>
      <c r="Y223" s="87"/>
      <c r="Z223" s="87"/>
    </row>
    <row r="224" spans="1:26" x14ac:dyDescent="0.3">
      <c r="A224" s="84"/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  <c r="U224" s="84"/>
      <c r="V224" s="85"/>
      <c r="W224" s="82"/>
      <c r="X224" s="86"/>
      <c r="Y224" s="87"/>
      <c r="Z224" s="87"/>
    </row>
    <row r="225" spans="1:26" x14ac:dyDescent="0.3">
      <c r="A225" s="84"/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  <c r="U225" s="84"/>
      <c r="V225" s="85"/>
      <c r="W225" s="82"/>
      <c r="X225" s="86"/>
      <c r="Y225" s="87"/>
      <c r="Z225" s="87"/>
    </row>
    <row r="226" spans="1:26" x14ac:dyDescent="0.3">
      <c r="A226" s="84"/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  <c r="U226" s="84"/>
      <c r="V226" s="85"/>
      <c r="W226" s="82"/>
      <c r="X226" s="86"/>
      <c r="Y226" s="87"/>
      <c r="Z226" s="87"/>
    </row>
    <row r="227" spans="1:26" x14ac:dyDescent="0.3">
      <c r="A227" s="84"/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  <c r="U227" s="84"/>
      <c r="V227" s="85"/>
      <c r="W227" s="82"/>
      <c r="X227" s="86"/>
      <c r="Y227" s="87"/>
      <c r="Z227" s="87"/>
    </row>
    <row r="228" spans="1:26" x14ac:dyDescent="0.3">
      <c r="A228" s="84"/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  <c r="U228" s="84"/>
      <c r="V228" s="85"/>
      <c r="W228" s="82"/>
      <c r="X228" s="86"/>
      <c r="Y228" s="87"/>
      <c r="Z228" s="87"/>
    </row>
    <row r="229" spans="1:26" x14ac:dyDescent="0.3">
      <c r="A229" s="84"/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  <c r="U229" s="84"/>
      <c r="V229" s="85"/>
      <c r="W229" s="82"/>
      <c r="X229" s="86"/>
      <c r="Y229" s="87"/>
      <c r="Z229" s="87"/>
    </row>
    <row r="230" spans="1:26" x14ac:dyDescent="0.3">
      <c r="A230" s="84"/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  <c r="U230" s="84"/>
      <c r="V230" s="85"/>
      <c r="W230" s="82"/>
      <c r="X230" s="86"/>
      <c r="Y230" s="87"/>
      <c r="Z230" s="87"/>
    </row>
    <row r="231" spans="1:26" x14ac:dyDescent="0.3">
      <c r="A231" s="84"/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  <c r="U231" s="84"/>
      <c r="V231" s="85"/>
      <c r="W231" s="82"/>
      <c r="X231" s="86"/>
      <c r="Y231" s="87"/>
      <c r="Z231" s="87"/>
    </row>
    <row r="232" spans="1:26" x14ac:dyDescent="0.3">
      <c r="A232" s="84"/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  <c r="U232" s="84"/>
      <c r="V232" s="85"/>
      <c r="W232" s="82"/>
      <c r="X232" s="86"/>
      <c r="Y232" s="87"/>
      <c r="Z232" s="87"/>
    </row>
    <row r="233" spans="1:26" x14ac:dyDescent="0.3">
      <c r="A233" s="84"/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  <c r="U233" s="84"/>
      <c r="V233" s="85"/>
      <c r="W233" s="82"/>
      <c r="X233" s="86"/>
      <c r="Y233" s="87"/>
      <c r="Z233" s="87"/>
    </row>
    <row r="234" spans="1:26" x14ac:dyDescent="0.3">
      <c r="A234" s="84"/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  <c r="U234" s="84"/>
      <c r="V234" s="85"/>
      <c r="W234" s="82"/>
      <c r="X234" s="86"/>
      <c r="Y234" s="87"/>
      <c r="Z234" s="87"/>
    </row>
    <row r="235" spans="1:26" x14ac:dyDescent="0.3">
      <c r="A235" s="84"/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  <c r="U235" s="84"/>
      <c r="V235" s="85"/>
      <c r="W235" s="82"/>
      <c r="X235" s="86"/>
      <c r="Y235" s="87"/>
      <c r="Z235" s="87"/>
    </row>
    <row r="236" spans="1:26" x14ac:dyDescent="0.3">
      <c r="A236" s="84"/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  <c r="U236" s="84"/>
      <c r="V236" s="85"/>
      <c r="W236" s="82"/>
      <c r="X236" s="86"/>
      <c r="Y236" s="87"/>
      <c r="Z236" s="87"/>
    </row>
    <row r="237" spans="1:26" x14ac:dyDescent="0.3">
      <c r="A237" s="84"/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  <c r="U237" s="84"/>
      <c r="V237" s="85"/>
      <c r="W237" s="82"/>
      <c r="X237" s="86"/>
      <c r="Y237" s="87"/>
      <c r="Z237" s="87"/>
    </row>
    <row r="238" spans="1:26" x14ac:dyDescent="0.3">
      <c r="A238" s="84"/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  <c r="U238" s="84"/>
      <c r="V238" s="85"/>
      <c r="W238" s="82"/>
      <c r="X238" s="86"/>
      <c r="Y238" s="87"/>
      <c r="Z238" s="87"/>
    </row>
    <row r="239" spans="1:26" x14ac:dyDescent="0.3">
      <c r="A239" s="84"/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  <c r="U239" s="84"/>
      <c r="V239" s="85"/>
      <c r="W239" s="82"/>
      <c r="X239" s="86"/>
      <c r="Y239" s="87"/>
      <c r="Z239" s="87"/>
    </row>
    <row r="240" spans="1:26" x14ac:dyDescent="0.3">
      <c r="A240" s="84"/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  <c r="U240" s="84"/>
      <c r="V240" s="85"/>
      <c r="W240" s="82"/>
      <c r="X240" s="86"/>
      <c r="Y240" s="87"/>
      <c r="Z240" s="87"/>
    </row>
    <row r="241" spans="1:26" x14ac:dyDescent="0.3">
      <c r="A241" s="84"/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  <c r="U241" s="84"/>
      <c r="V241" s="85"/>
      <c r="W241" s="82"/>
      <c r="X241" s="86"/>
      <c r="Y241" s="87"/>
      <c r="Z241" s="87"/>
    </row>
    <row r="242" spans="1:26" x14ac:dyDescent="0.3">
      <c r="A242" s="84"/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  <c r="U242" s="84"/>
      <c r="V242" s="85"/>
      <c r="W242" s="82"/>
      <c r="X242" s="86"/>
      <c r="Y242" s="87"/>
      <c r="Z242" s="87"/>
    </row>
    <row r="243" spans="1:26" x14ac:dyDescent="0.3">
      <c r="A243" s="84"/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  <c r="U243" s="84"/>
      <c r="V243" s="85"/>
      <c r="W243" s="82"/>
      <c r="X243" s="86"/>
      <c r="Y243" s="87"/>
      <c r="Z243" s="87"/>
    </row>
    <row r="244" spans="1:26" x14ac:dyDescent="0.3">
      <c r="A244" s="84"/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  <c r="U244" s="84"/>
      <c r="V244" s="85"/>
      <c r="W244" s="82"/>
      <c r="X244" s="86"/>
      <c r="Y244" s="87"/>
      <c r="Z244" s="87"/>
    </row>
    <row r="245" spans="1:26" x14ac:dyDescent="0.3">
      <c r="A245" s="84"/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  <c r="U245" s="84"/>
      <c r="V245" s="85"/>
      <c r="W245" s="82"/>
      <c r="X245" s="86"/>
      <c r="Y245" s="87"/>
      <c r="Z245" s="87"/>
    </row>
    <row r="246" spans="1:26" x14ac:dyDescent="0.3">
      <c r="A246" s="84"/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  <c r="U246" s="84"/>
      <c r="V246" s="85"/>
      <c r="W246" s="82"/>
      <c r="X246" s="86"/>
      <c r="Y246" s="87"/>
      <c r="Z246" s="87"/>
    </row>
    <row r="247" spans="1:26" x14ac:dyDescent="0.3">
      <c r="A247" s="84"/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  <c r="U247" s="84"/>
      <c r="V247" s="85"/>
      <c r="W247" s="82"/>
      <c r="X247" s="86"/>
      <c r="Y247" s="87"/>
      <c r="Z247" s="87"/>
    </row>
    <row r="248" spans="1:26" x14ac:dyDescent="0.3">
      <c r="A248" s="84"/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  <c r="U248" s="84"/>
      <c r="V248" s="85"/>
      <c r="W248" s="82"/>
      <c r="X248" s="86"/>
      <c r="Y248" s="87"/>
      <c r="Z248" s="87"/>
    </row>
    <row r="249" spans="1:26" x14ac:dyDescent="0.3">
      <c r="A249" s="84"/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  <c r="U249" s="84"/>
      <c r="V249" s="85"/>
      <c r="W249" s="82"/>
      <c r="X249" s="86"/>
      <c r="Y249" s="87"/>
      <c r="Z249" s="87"/>
    </row>
    <row r="250" spans="1:26" x14ac:dyDescent="0.3">
      <c r="A250" s="84"/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  <c r="U250" s="84"/>
      <c r="V250" s="85"/>
      <c r="W250" s="82"/>
      <c r="X250" s="86"/>
      <c r="Y250" s="87"/>
      <c r="Z250" s="87"/>
    </row>
    <row r="251" spans="1:26" x14ac:dyDescent="0.3">
      <c r="A251" s="84"/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  <c r="U251" s="84"/>
      <c r="V251" s="85"/>
      <c r="W251" s="82"/>
      <c r="X251" s="86"/>
      <c r="Y251" s="87"/>
      <c r="Z251" s="87"/>
    </row>
    <row r="252" spans="1:26" x14ac:dyDescent="0.3">
      <c r="A252" s="84"/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  <c r="U252" s="84"/>
      <c r="V252" s="85"/>
      <c r="W252" s="82"/>
      <c r="X252" s="86"/>
      <c r="Y252" s="87"/>
      <c r="Z252" s="87"/>
    </row>
    <row r="253" spans="1:26" x14ac:dyDescent="0.3">
      <c r="A253" s="84"/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  <c r="U253" s="84"/>
      <c r="V253" s="85"/>
      <c r="W253" s="82"/>
      <c r="X253" s="86"/>
      <c r="Y253" s="87"/>
      <c r="Z253" s="87"/>
    </row>
    <row r="254" spans="1:26" x14ac:dyDescent="0.3">
      <c r="A254" s="84"/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  <c r="U254" s="84"/>
      <c r="V254" s="85"/>
      <c r="W254" s="82"/>
      <c r="X254" s="86"/>
      <c r="Y254" s="87"/>
      <c r="Z254" s="87"/>
    </row>
    <row r="255" spans="1:26" x14ac:dyDescent="0.3">
      <c r="A255" s="84"/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  <c r="U255" s="84"/>
      <c r="V255" s="85"/>
      <c r="W255" s="82"/>
      <c r="X255" s="86"/>
      <c r="Y255" s="87"/>
      <c r="Z255" s="87"/>
    </row>
    <row r="256" spans="1:26" x14ac:dyDescent="0.3">
      <c r="A256" s="84"/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  <c r="U256" s="84"/>
      <c r="V256" s="85"/>
      <c r="W256" s="82"/>
      <c r="X256" s="86"/>
      <c r="Y256" s="87"/>
      <c r="Z256" s="87"/>
    </row>
    <row r="257" spans="1:26" x14ac:dyDescent="0.3">
      <c r="A257" s="84"/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  <c r="U257" s="84"/>
      <c r="V257" s="85"/>
      <c r="W257" s="82"/>
      <c r="X257" s="86"/>
      <c r="Y257" s="87"/>
      <c r="Z257" s="87"/>
    </row>
    <row r="258" spans="1:26" x14ac:dyDescent="0.3">
      <c r="A258" s="84"/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  <c r="U258" s="84"/>
      <c r="V258" s="85"/>
      <c r="W258" s="82"/>
      <c r="X258" s="86"/>
      <c r="Y258" s="87"/>
      <c r="Z258" s="87"/>
    </row>
    <row r="259" spans="1:26" x14ac:dyDescent="0.3">
      <c r="A259" s="84"/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  <c r="U259" s="84"/>
      <c r="V259" s="85"/>
      <c r="W259" s="82"/>
      <c r="X259" s="86"/>
      <c r="Y259" s="87"/>
      <c r="Z259" s="87"/>
    </row>
    <row r="260" spans="1:26" x14ac:dyDescent="0.3">
      <c r="A260" s="84"/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  <c r="U260" s="84"/>
      <c r="V260" s="85"/>
      <c r="W260" s="82"/>
      <c r="X260" s="86"/>
      <c r="Y260" s="87"/>
      <c r="Z260" s="87"/>
    </row>
    <row r="261" spans="1:26" x14ac:dyDescent="0.3">
      <c r="A261" s="84"/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  <c r="U261" s="84"/>
      <c r="V261" s="85"/>
      <c r="W261" s="82"/>
      <c r="X261" s="86"/>
      <c r="Y261" s="87"/>
      <c r="Z261" s="87"/>
    </row>
    <row r="262" spans="1:26" x14ac:dyDescent="0.3">
      <c r="A262" s="84"/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  <c r="U262" s="84"/>
      <c r="V262" s="85"/>
      <c r="W262" s="82"/>
      <c r="X262" s="86"/>
      <c r="Y262" s="87"/>
      <c r="Z262" s="87"/>
    </row>
    <row r="263" spans="1:26" x14ac:dyDescent="0.3">
      <c r="A263" s="84"/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  <c r="U263" s="84"/>
      <c r="V263" s="85"/>
      <c r="W263" s="82"/>
      <c r="X263" s="86"/>
      <c r="Y263" s="87"/>
      <c r="Z263" s="87"/>
    </row>
    <row r="264" spans="1:26" x14ac:dyDescent="0.3">
      <c r="A264" s="84"/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  <c r="U264" s="84"/>
      <c r="V264" s="85"/>
      <c r="W264" s="82"/>
      <c r="X264" s="86"/>
      <c r="Y264" s="87"/>
      <c r="Z264" s="87"/>
    </row>
    <row r="265" spans="1:26" x14ac:dyDescent="0.3">
      <c r="A265" s="84"/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  <c r="U265" s="84"/>
      <c r="V265" s="85"/>
      <c r="W265" s="82"/>
      <c r="X265" s="86"/>
      <c r="Y265" s="87"/>
      <c r="Z265" s="87"/>
    </row>
    <row r="266" spans="1:26" x14ac:dyDescent="0.3">
      <c r="A266" s="84"/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  <c r="U266" s="84"/>
      <c r="V266" s="85"/>
      <c r="W266" s="82"/>
      <c r="X266" s="86"/>
      <c r="Y266" s="87"/>
      <c r="Z266" s="87"/>
    </row>
    <row r="267" spans="1:26" x14ac:dyDescent="0.3">
      <c r="A267" s="84"/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  <c r="U267" s="84"/>
      <c r="V267" s="85"/>
      <c r="W267" s="82"/>
      <c r="X267" s="86"/>
      <c r="Y267" s="87"/>
      <c r="Z267" s="87"/>
    </row>
    <row r="268" spans="1:26" x14ac:dyDescent="0.3">
      <c r="A268" s="84"/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  <c r="U268" s="84"/>
      <c r="V268" s="85"/>
      <c r="W268" s="82"/>
      <c r="X268" s="86"/>
      <c r="Y268" s="87"/>
      <c r="Z268" s="87"/>
    </row>
    <row r="269" spans="1:26" x14ac:dyDescent="0.3">
      <c r="A269" s="84"/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  <c r="U269" s="84"/>
      <c r="V269" s="85"/>
      <c r="W269" s="82"/>
      <c r="X269" s="86"/>
      <c r="Y269" s="87"/>
      <c r="Z269" s="87"/>
    </row>
    <row r="270" spans="1:26" x14ac:dyDescent="0.3">
      <c r="A270" s="84"/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  <c r="U270" s="84"/>
      <c r="V270" s="85"/>
      <c r="W270" s="82"/>
      <c r="X270" s="86"/>
      <c r="Y270" s="87"/>
      <c r="Z270" s="87"/>
    </row>
    <row r="271" spans="1:26" x14ac:dyDescent="0.3">
      <c r="A271" s="84"/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  <c r="U271" s="84"/>
      <c r="V271" s="85"/>
      <c r="W271" s="82"/>
      <c r="X271" s="86"/>
      <c r="Y271" s="87"/>
      <c r="Z271" s="87"/>
    </row>
    <row r="272" spans="1:26" x14ac:dyDescent="0.3">
      <c r="A272" s="84"/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  <c r="U272" s="84"/>
      <c r="V272" s="85"/>
      <c r="W272" s="82"/>
      <c r="X272" s="86"/>
      <c r="Y272" s="87"/>
      <c r="Z272" s="87"/>
    </row>
    <row r="273" spans="1:26" x14ac:dyDescent="0.3">
      <c r="A273" s="84"/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  <c r="U273" s="84"/>
      <c r="V273" s="85"/>
      <c r="W273" s="82"/>
      <c r="X273" s="86"/>
      <c r="Y273" s="87"/>
      <c r="Z273" s="87"/>
    </row>
    <row r="274" spans="1:26" x14ac:dyDescent="0.3">
      <c r="A274" s="84"/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  <c r="U274" s="84"/>
      <c r="V274" s="85"/>
      <c r="W274" s="82"/>
      <c r="X274" s="86"/>
      <c r="Y274" s="87"/>
      <c r="Z274" s="87"/>
    </row>
    <row r="275" spans="1:26" x14ac:dyDescent="0.3">
      <c r="A275" s="84"/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  <c r="U275" s="84"/>
      <c r="V275" s="85"/>
      <c r="W275" s="82"/>
      <c r="X275" s="86"/>
      <c r="Y275" s="87"/>
      <c r="Z275" s="87"/>
    </row>
    <row r="276" spans="1:26" x14ac:dyDescent="0.3">
      <c r="A276" s="84"/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  <c r="U276" s="84"/>
      <c r="V276" s="85"/>
      <c r="W276" s="82"/>
      <c r="X276" s="86"/>
      <c r="Y276" s="87"/>
      <c r="Z276" s="87"/>
    </row>
    <row r="277" spans="1:26" x14ac:dyDescent="0.3">
      <c r="A277" s="84"/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  <c r="U277" s="84"/>
      <c r="V277" s="85"/>
      <c r="W277" s="82"/>
      <c r="X277" s="86"/>
      <c r="Y277" s="87"/>
      <c r="Z277" s="87"/>
    </row>
    <row r="278" spans="1:26" x14ac:dyDescent="0.3">
      <c r="A278" s="84"/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  <c r="U278" s="84"/>
      <c r="V278" s="85"/>
      <c r="W278" s="82"/>
      <c r="X278" s="86"/>
      <c r="Y278" s="87"/>
      <c r="Z278" s="87"/>
    </row>
    <row r="279" spans="1:26" x14ac:dyDescent="0.3">
      <c r="A279" s="84"/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  <c r="U279" s="84"/>
      <c r="V279" s="85"/>
      <c r="W279" s="82"/>
      <c r="X279" s="86"/>
      <c r="Y279" s="87"/>
      <c r="Z279" s="87"/>
    </row>
    <row r="280" spans="1:26" x14ac:dyDescent="0.3">
      <c r="A280" s="84"/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  <c r="U280" s="84"/>
      <c r="V280" s="85"/>
      <c r="W280" s="82"/>
      <c r="X280" s="86"/>
      <c r="Y280" s="87"/>
      <c r="Z280" s="87"/>
    </row>
    <row r="281" spans="1:26" x14ac:dyDescent="0.3">
      <c r="A281" s="84"/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  <c r="U281" s="84"/>
      <c r="V281" s="85"/>
      <c r="W281" s="82"/>
      <c r="X281" s="86"/>
      <c r="Y281" s="87"/>
      <c r="Z281" s="87"/>
    </row>
    <row r="282" spans="1:26" x14ac:dyDescent="0.3">
      <c r="A282" s="84"/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  <c r="U282" s="84"/>
      <c r="V282" s="85"/>
      <c r="W282" s="82"/>
      <c r="X282" s="86"/>
      <c r="Y282" s="87"/>
      <c r="Z282" s="87"/>
    </row>
    <row r="283" spans="1:26" x14ac:dyDescent="0.3">
      <c r="A283" s="84"/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  <c r="U283" s="84"/>
      <c r="V283" s="85"/>
      <c r="W283" s="82"/>
      <c r="X283" s="86"/>
      <c r="Y283" s="87"/>
      <c r="Z283" s="87"/>
    </row>
    <row r="284" spans="1:26" x14ac:dyDescent="0.3">
      <c r="A284" s="84"/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  <c r="U284" s="84"/>
      <c r="V284" s="85"/>
      <c r="W284" s="82"/>
      <c r="X284" s="86"/>
      <c r="Y284" s="87"/>
      <c r="Z284" s="87"/>
    </row>
    <row r="285" spans="1:26" x14ac:dyDescent="0.3">
      <c r="A285" s="84"/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  <c r="U285" s="84"/>
      <c r="V285" s="85"/>
      <c r="W285" s="82"/>
      <c r="X285" s="86"/>
      <c r="Y285" s="87"/>
      <c r="Z285" s="87"/>
    </row>
    <row r="286" spans="1:26" x14ac:dyDescent="0.3">
      <c r="A286" s="84"/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  <c r="U286" s="84"/>
      <c r="V286" s="85"/>
      <c r="W286" s="82"/>
      <c r="X286" s="86"/>
      <c r="Y286" s="87"/>
      <c r="Z286" s="87"/>
    </row>
    <row r="287" spans="1:26" x14ac:dyDescent="0.3">
      <c r="A287" s="84"/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  <c r="U287" s="84"/>
      <c r="V287" s="85"/>
      <c r="W287" s="82"/>
      <c r="X287" s="86"/>
      <c r="Y287" s="87"/>
      <c r="Z287" s="87"/>
    </row>
    <row r="288" spans="1:26" x14ac:dyDescent="0.3">
      <c r="A288" s="84"/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  <c r="U288" s="84"/>
      <c r="V288" s="85"/>
      <c r="W288" s="82"/>
      <c r="X288" s="86"/>
      <c r="Y288" s="87"/>
      <c r="Z288" s="87"/>
    </row>
    <row r="289" spans="1:26" x14ac:dyDescent="0.3">
      <c r="A289" s="84"/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  <c r="U289" s="84"/>
      <c r="V289" s="85"/>
      <c r="W289" s="82"/>
      <c r="X289" s="86"/>
      <c r="Y289" s="87"/>
      <c r="Z289" s="87"/>
    </row>
    <row r="290" spans="1:26" x14ac:dyDescent="0.3">
      <c r="A290" s="84"/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  <c r="U290" s="84"/>
      <c r="V290" s="85"/>
      <c r="W290" s="82"/>
      <c r="X290" s="86"/>
      <c r="Y290" s="87"/>
      <c r="Z290" s="87"/>
    </row>
    <row r="291" spans="1:26" x14ac:dyDescent="0.3">
      <c r="A291" s="84"/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  <c r="U291" s="84"/>
      <c r="V291" s="85"/>
      <c r="W291" s="82"/>
      <c r="X291" s="86"/>
      <c r="Y291" s="87"/>
      <c r="Z291" s="87"/>
    </row>
    <row r="292" spans="1:26" x14ac:dyDescent="0.3">
      <c r="A292" s="84"/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  <c r="U292" s="84"/>
      <c r="V292" s="85"/>
      <c r="W292" s="82"/>
      <c r="X292" s="86"/>
      <c r="Y292" s="87"/>
      <c r="Z292" s="87"/>
    </row>
    <row r="293" spans="1:26" x14ac:dyDescent="0.3">
      <c r="A293" s="84"/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  <c r="U293" s="84"/>
      <c r="V293" s="85"/>
      <c r="W293" s="82"/>
      <c r="X293" s="86"/>
      <c r="Y293" s="87"/>
      <c r="Z293" s="87"/>
    </row>
    <row r="294" spans="1:26" x14ac:dyDescent="0.3">
      <c r="A294" s="84"/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  <c r="U294" s="84"/>
      <c r="V294" s="85"/>
      <c r="W294" s="82"/>
      <c r="X294" s="86"/>
      <c r="Y294" s="87"/>
      <c r="Z294" s="87"/>
    </row>
    <row r="295" spans="1:26" x14ac:dyDescent="0.3">
      <c r="A295" s="84"/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  <c r="U295" s="84"/>
      <c r="V295" s="85"/>
      <c r="W295" s="82"/>
      <c r="X295" s="86"/>
      <c r="Y295" s="87"/>
      <c r="Z295" s="87"/>
    </row>
    <row r="296" spans="1:26" x14ac:dyDescent="0.3">
      <c r="A296" s="84"/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  <c r="U296" s="84"/>
      <c r="V296" s="85"/>
      <c r="W296" s="82"/>
      <c r="X296" s="86"/>
      <c r="Y296" s="87"/>
      <c r="Z296" s="87"/>
    </row>
    <row r="297" spans="1:26" x14ac:dyDescent="0.3">
      <c r="A297" s="84"/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  <c r="U297" s="84"/>
      <c r="V297" s="85"/>
      <c r="W297" s="82"/>
      <c r="X297" s="86"/>
      <c r="Y297" s="87"/>
      <c r="Z297" s="87"/>
    </row>
    <row r="298" spans="1:26" x14ac:dyDescent="0.3">
      <c r="A298" s="84"/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  <c r="U298" s="84"/>
      <c r="V298" s="85"/>
      <c r="W298" s="82"/>
      <c r="X298" s="86"/>
      <c r="Y298" s="87"/>
      <c r="Z298" s="87"/>
    </row>
    <row r="299" spans="1:26" x14ac:dyDescent="0.3">
      <c r="A299" s="84"/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  <c r="U299" s="84"/>
      <c r="V299" s="85"/>
      <c r="W299" s="82"/>
      <c r="X299" s="86"/>
      <c r="Y299" s="87"/>
      <c r="Z299" s="87"/>
    </row>
    <row r="300" spans="1:26" x14ac:dyDescent="0.3">
      <c r="A300" s="84"/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  <c r="U300" s="84"/>
      <c r="V300" s="85"/>
      <c r="W300" s="82"/>
      <c r="X300" s="86"/>
      <c r="Y300" s="87"/>
      <c r="Z300" s="87"/>
    </row>
    <row r="301" spans="1:26" x14ac:dyDescent="0.3">
      <c r="A301" s="84"/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  <c r="U301" s="84"/>
      <c r="V301" s="85"/>
      <c r="W301" s="82"/>
      <c r="X301" s="86"/>
      <c r="Y301" s="87"/>
      <c r="Z301" s="87"/>
    </row>
    <row r="302" spans="1:26" x14ac:dyDescent="0.3">
      <c r="A302" s="84"/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  <c r="U302" s="84"/>
      <c r="V302" s="85"/>
      <c r="W302" s="82"/>
      <c r="X302" s="86"/>
      <c r="Y302" s="87"/>
      <c r="Z302" s="87"/>
    </row>
    <row r="303" spans="1:26" x14ac:dyDescent="0.3">
      <c r="A303" s="84"/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  <c r="U303" s="84"/>
      <c r="V303" s="85"/>
      <c r="W303" s="82"/>
      <c r="X303" s="86"/>
      <c r="Y303" s="87"/>
      <c r="Z303" s="87"/>
    </row>
    <row r="304" spans="1:26" x14ac:dyDescent="0.3">
      <c r="A304" s="84"/>
      <c r="B304" s="85"/>
      <c r="C304" s="82"/>
      <c r="D304" s="86"/>
      <c r="E304" s="87"/>
      <c r="F304" s="87"/>
      <c r="K304" s="84"/>
      <c r="L304" s="85"/>
      <c r="M304" s="82"/>
      <c r="N304" s="86"/>
      <c r="O304" s="87"/>
      <c r="P304" s="87"/>
      <c r="U304" s="84"/>
      <c r="V304" s="85"/>
      <c r="W304" s="82"/>
      <c r="X304" s="86"/>
      <c r="Y304" s="87"/>
      <c r="Z304" s="87"/>
    </row>
    <row r="305" spans="1:26" x14ac:dyDescent="0.3">
      <c r="A305" s="84"/>
      <c r="B305" s="85"/>
      <c r="C305" s="82"/>
      <c r="D305" s="86"/>
      <c r="E305" s="87"/>
      <c r="F305" s="87"/>
      <c r="K305" s="84"/>
      <c r="L305" s="85"/>
      <c r="M305" s="82"/>
      <c r="N305" s="86"/>
      <c r="O305" s="87"/>
      <c r="P305" s="87"/>
      <c r="U305" s="84"/>
      <c r="V305" s="85"/>
      <c r="W305" s="82"/>
      <c r="X305" s="86"/>
      <c r="Y305" s="87"/>
      <c r="Z305" s="87"/>
    </row>
    <row r="306" spans="1:26" x14ac:dyDescent="0.3">
      <c r="A306" s="84"/>
      <c r="B306" s="85"/>
      <c r="C306" s="82"/>
      <c r="D306" s="86"/>
      <c r="E306" s="87"/>
      <c r="F306" s="87"/>
      <c r="K306" s="84"/>
      <c r="L306" s="85"/>
      <c r="M306" s="82"/>
      <c r="N306" s="86"/>
      <c r="O306" s="87"/>
      <c r="P306" s="87"/>
      <c r="U306" s="84"/>
      <c r="V306" s="85"/>
      <c r="W306" s="82"/>
      <c r="X306" s="86"/>
      <c r="Y306" s="87"/>
      <c r="Z306" s="87"/>
    </row>
    <row r="307" spans="1:26" x14ac:dyDescent="0.3">
      <c r="A307" s="84"/>
      <c r="B307" s="85"/>
      <c r="C307" s="82"/>
      <c r="D307" s="86"/>
      <c r="E307" s="87"/>
      <c r="F307" s="87"/>
      <c r="K307" s="84"/>
      <c r="L307" s="85"/>
      <c r="M307" s="82"/>
      <c r="N307" s="86"/>
      <c r="O307" s="87"/>
      <c r="P307" s="87"/>
      <c r="U307" s="84"/>
      <c r="V307" s="85"/>
      <c r="W307" s="82"/>
      <c r="X307" s="86"/>
      <c r="Y307" s="87"/>
      <c r="Z307" s="87"/>
    </row>
    <row r="308" spans="1:26" x14ac:dyDescent="0.3">
      <c r="A308" s="84"/>
      <c r="B308" s="85"/>
      <c r="C308" s="82"/>
      <c r="D308" s="86"/>
      <c r="E308" s="87"/>
      <c r="F308" s="87"/>
      <c r="K308" s="84"/>
      <c r="L308" s="85"/>
      <c r="M308" s="82"/>
      <c r="N308" s="86"/>
      <c r="O308" s="87"/>
      <c r="P308" s="87"/>
      <c r="U308" s="84"/>
      <c r="V308" s="85"/>
      <c r="W308" s="82"/>
      <c r="X308" s="86"/>
      <c r="Y308" s="87"/>
      <c r="Z308" s="87"/>
    </row>
    <row r="309" spans="1:26" x14ac:dyDescent="0.3">
      <c r="A309" s="84"/>
      <c r="B309" s="85"/>
      <c r="C309" s="82"/>
      <c r="D309" s="86"/>
      <c r="E309" s="87"/>
      <c r="F309" s="87"/>
      <c r="K309" s="84"/>
      <c r="L309" s="85"/>
      <c r="M309" s="82"/>
      <c r="N309" s="86"/>
      <c r="O309" s="87"/>
      <c r="P309" s="87"/>
      <c r="U309" s="84"/>
      <c r="V309" s="85"/>
      <c r="W309" s="82"/>
      <c r="X309" s="86"/>
      <c r="Y309" s="87"/>
      <c r="Z309" s="87"/>
    </row>
    <row r="310" spans="1:26" x14ac:dyDescent="0.3">
      <c r="A310" s="84"/>
      <c r="B310" s="85"/>
      <c r="C310" s="82"/>
      <c r="D310" s="86"/>
      <c r="E310" s="87"/>
      <c r="F310" s="87"/>
      <c r="K310" s="84"/>
      <c r="L310" s="85"/>
      <c r="M310" s="82"/>
      <c r="N310" s="86"/>
      <c r="O310" s="87"/>
      <c r="P310" s="87"/>
      <c r="U310" s="84"/>
      <c r="V310" s="85"/>
      <c r="W310" s="82"/>
      <c r="X310" s="86"/>
      <c r="Y310" s="87"/>
      <c r="Z310" s="87"/>
    </row>
    <row r="311" spans="1:26" x14ac:dyDescent="0.3">
      <c r="A311" s="84"/>
      <c r="B311" s="85"/>
      <c r="C311" s="82"/>
      <c r="D311" s="86"/>
      <c r="E311" s="87"/>
      <c r="F311" s="87"/>
      <c r="K311" s="84"/>
      <c r="L311" s="85"/>
      <c r="M311" s="82"/>
      <c r="N311" s="86"/>
      <c r="O311" s="87"/>
      <c r="P311" s="87"/>
      <c r="U311" s="84"/>
      <c r="V311" s="85"/>
      <c r="W311" s="82"/>
      <c r="X311" s="86"/>
      <c r="Y311" s="87"/>
      <c r="Z311" s="87"/>
    </row>
    <row r="312" spans="1:26" x14ac:dyDescent="0.3">
      <c r="A312" s="84"/>
      <c r="B312" s="85"/>
      <c r="C312" s="82"/>
      <c r="D312" s="86"/>
      <c r="E312" s="87"/>
      <c r="F312" s="87"/>
      <c r="K312" s="84"/>
      <c r="L312" s="85"/>
      <c r="M312" s="82"/>
      <c r="N312" s="86"/>
      <c r="O312" s="87"/>
      <c r="P312" s="87"/>
      <c r="U312" s="84"/>
      <c r="V312" s="85"/>
      <c r="W312" s="82"/>
      <c r="X312" s="86"/>
      <c r="Y312" s="87"/>
      <c r="Z312" s="87"/>
    </row>
    <row r="313" spans="1:26" x14ac:dyDescent="0.3">
      <c r="A313" s="84"/>
      <c r="B313" s="85"/>
      <c r="C313" s="82"/>
      <c r="D313" s="86"/>
      <c r="E313" s="87"/>
      <c r="F313" s="87"/>
      <c r="K313" s="84"/>
      <c r="L313" s="85"/>
      <c r="M313" s="82"/>
      <c r="N313" s="86"/>
      <c r="O313" s="87"/>
      <c r="P313" s="87"/>
      <c r="U313" s="84"/>
      <c r="V313" s="85"/>
      <c r="W313" s="82"/>
      <c r="X313" s="86"/>
      <c r="Y313" s="87"/>
      <c r="Z313" s="87"/>
    </row>
    <row r="314" spans="1:26" x14ac:dyDescent="0.3">
      <c r="A314" s="84"/>
      <c r="B314" s="85"/>
      <c r="C314" s="82"/>
      <c r="D314" s="86"/>
      <c r="E314" s="87"/>
      <c r="F314" s="87"/>
      <c r="K314" s="84"/>
      <c r="L314" s="85"/>
      <c r="M314" s="82"/>
      <c r="N314" s="86"/>
      <c r="O314" s="87"/>
      <c r="P314" s="87"/>
      <c r="U314" s="84"/>
      <c r="V314" s="85"/>
      <c r="W314" s="82"/>
      <c r="X314" s="86"/>
      <c r="Y314" s="87"/>
      <c r="Z314" s="87"/>
    </row>
    <row r="315" spans="1:26" x14ac:dyDescent="0.3">
      <c r="A315" s="84"/>
      <c r="B315" s="85"/>
      <c r="C315" s="82"/>
      <c r="D315" s="86"/>
      <c r="E315" s="87"/>
      <c r="F315" s="87"/>
      <c r="K315" s="84"/>
      <c r="L315" s="85"/>
      <c r="M315" s="82"/>
      <c r="N315" s="86"/>
      <c r="O315" s="87"/>
      <c r="P315" s="87"/>
      <c r="U315" s="84"/>
      <c r="V315" s="85"/>
      <c r="W315" s="82"/>
      <c r="X315" s="86"/>
      <c r="Y315" s="87"/>
      <c r="Z315" s="87"/>
    </row>
    <row r="316" spans="1:26" x14ac:dyDescent="0.3">
      <c r="A316" s="84"/>
      <c r="B316" s="85"/>
      <c r="C316" s="82"/>
      <c r="D316" s="86"/>
      <c r="E316" s="87"/>
      <c r="F316" s="87"/>
      <c r="K316" s="84"/>
      <c r="L316" s="85"/>
      <c r="M316" s="82"/>
      <c r="N316" s="86"/>
      <c r="O316" s="87"/>
      <c r="P316" s="87"/>
      <c r="U316" s="84"/>
      <c r="V316" s="85"/>
      <c r="W316" s="82"/>
      <c r="X316" s="86"/>
      <c r="Y316" s="87"/>
      <c r="Z316" s="87"/>
    </row>
    <row r="317" spans="1:26" x14ac:dyDescent="0.3">
      <c r="A317" s="84"/>
      <c r="B317" s="85"/>
      <c r="C317" s="82"/>
      <c r="D317" s="86"/>
      <c r="E317" s="87"/>
      <c r="F317" s="87"/>
      <c r="K317" s="84"/>
      <c r="L317" s="85"/>
      <c r="M317" s="82"/>
      <c r="N317" s="86"/>
      <c r="O317" s="87"/>
      <c r="P317" s="87"/>
      <c r="U317" s="84"/>
      <c r="V317" s="85"/>
      <c r="W317" s="82"/>
      <c r="X317" s="86"/>
      <c r="Y317" s="87"/>
      <c r="Z317" s="87"/>
    </row>
    <row r="318" spans="1:26" x14ac:dyDescent="0.3">
      <c r="A318" s="84"/>
      <c r="B318" s="85"/>
      <c r="C318" s="82"/>
      <c r="D318" s="86"/>
      <c r="E318" s="87"/>
      <c r="F318" s="87"/>
      <c r="K318" s="84"/>
      <c r="L318" s="85"/>
      <c r="M318" s="82"/>
      <c r="N318" s="86"/>
      <c r="O318" s="87"/>
      <c r="P318" s="87"/>
      <c r="U318" s="84"/>
      <c r="V318" s="85"/>
      <c r="W318" s="82"/>
      <c r="X318" s="86"/>
      <c r="Y318" s="87"/>
      <c r="Z318" s="87"/>
    </row>
    <row r="319" spans="1:26" x14ac:dyDescent="0.3">
      <c r="A319" s="84"/>
      <c r="B319" s="85"/>
      <c r="C319" s="82"/>
      <c r="D319" s="86"/>
      <c r="E319" s="87"/>
      <c r="F319" s="87"/>
      <c r="K319" s="84"/>
      <c r="L319" s="85"/>
      <c r="M319" s="82"/>
      <c r="N319" s="86"/>
      <c r="O319" s="87"/>
      <c r="P319" s="87"/>
      <c r="U319" s="84"/>
      <c r="V319" s="85"/>
      <c r="W319" s="82"/>
      <c r="X319" s="86"/>
      <c r="Y319" s="87"/>
      <c r="Z319" s="87"/>
    </row>
    <row r="320" spans="1:26" x14ac:dyDescent="0.3">
      <c r="A320" s="84"/>
      <c r="B320" s="85"/>
      <c r="C320" s="82"/>
      <c r="D320" s="86"/>
      <c r="E320" s="87"/>
      <c r="F320" s="87"/>
      <c r="K320" s="84"/>
      <c r="L320" s="85"/>
      <c r="M320" s="82"/>
      <c r="N320" s="86"/>
      <c r="O320" s="87"/>
      <c r="P320" s="87"/>
      <c r="U320" s="84"/>
      <c r="V320" s="85"/>
      <c r="W320" s="82"/>
      <c r="X320" s="86"/>
      <c r="Y320" s="87"/>
      <c r="Z320" s="87"/>
    </row>
    <row r="321" spans="1:26" x14ac:dyDescent="0.3">
      <c r="A321" s="84"/>
      <c r="B321" s="85"/>
      <c r="C321" s="82"/>
      <c r="D321" s="86"/>
      <c r="E321" s="87"/>
      <c r="F321" s="87"/>
      <c r="K321" s="84"/>
      <c r="L321" s="85"/>
      <c r="M321" s="82"/>
      <c r="N321" s="86"/>
      <c r="O321" s="87"/>
      <c r="P321" s="87"/>
      <c r="U321" s="84"/>
      <c r="V321" s="85"/>
      <c r="W321" s="82"/>
      <c r="X321" s="86"/>
      <c r="Y321" s="87"/>
      <c r="Z321" s="87"/>
    </row>
    <row r="322" spans="1:26" x14ac:dyDescent="0.3">
      <c r="A322" s="84"/>
      <c r="B322" s="85"/>
      <c r="C322" s="82"/>
      <c r="D322" s="86"/>
      <c r="E322" s="87"/>
      <c r="F322" s="87"/>
      <c r="K322" s="84"/>
      <c r="L322" s="85"/>
      <c r="M322" s="82"/>
      <c r="N322" s="86"/>
      <c r="O322" s="87"/>
      <c r="P322" s="87"/>
      <c r="U322" s="84"/>
      <c r="V322" s="85"/>
      <c r="W322" s="82"/>
      <c r="X322" s="86"/>
      <c r="Y322" s="87"/>
      <c r="Z322" s="87"/>
    </row>
    <row r="323" spans="1:26" x14ac:dyDescent="0.3">
      <c r="A323" s="84"/>
      <c r="B323" s="85"/>
      <c r="C323" s="82"/>
      <c r="D323" s="86"/>
      <c r="E323" s="87"/>
      <c r="F323" s="87"/>
      <c r="K323" s="84"/>
      <c r="L323" s="85"/>
      <c r="M323" s="82"/>
      <c r="N323" s="86"/>
      <c r="O323" s="87"/>
      <c r="P323" s="87"/>
      <c r="U323" s="84"/>
      <c r="V323" s="85"/>
      <c r="W323" s="82"/>
      <c r="X323" s="86"/>
      <c r="Y323" s="87"/>
      <c r="Z323" s="87"/>
    </row>
    <row r="324" spans="1:26" x14ac:dyDescent="0.3">
      <c r="A324" s="84"/>
      <c r="B324" s="85"/>
      <c r="C324" s="82"/>
      <c r="D324" s="86"/>
      <c r="E324" s="87"/>
      <c r="F324" s="87"/>
      <c r="K324" s="84"/>
      <c r="L324" s="85"/>
      <c r="M324" s="82"/>
      <c r="N324" s="86"/>
      <c r="O324" s="87"/>
      <c r="P324" s="87"/>
      <c r="U324" s="84"/>
      <c r="V324" s="85"/>
      <c r="W324" s="82"/>
      <c r="X324" s="86"/>
      <c r="Y324" s="87"/>
      <c r="Z324" s="87"/>
    </row>
    <row r="325" spans="1:26" x14ac:dyDescent="0.3">
      <c r="A325" s="84"/>
      <c r="B325" s="85"/>
      <c r="C325" s="82"/>
      <c r="D325" s="86"/>
      <c r="E325" s="87"/>
      <c r="F325" s="87"/>
      <c r="K325" s="84"/>
      <c r="L325" s="85"/>
      <c r="M325" s="82"/>
      <c r="N325" s="86"/>
      <c r="O325" s="87"/>
      <c r="P325" s="87"/>
      <c r="U325" s="84"/>
      <c r="V325" s="85"/>
      <c r="W325" s="82"/>
      <c r="X325" s="86"/>
      <c r="Y325" s="87"/>
      <c r="Z325" s="87"/>
    </row>
    <row r="326" spans="1:26" x14ac:dyDescent="0.3">
      <c r="A326" s="84"/>
      <c r="B326" s="85"/>
      <c r="C326" s="82"/>
      <c r="D326" s="86"/>
      <c r="E326" s="87"/>
      <c r="F326" s="87"/>
      <c r="K326" s="84"/>
      <c r="L326" s="85"/>
      <c r="M326" s="82"/>
      <c r="N326" s="86"/>
      <c r="O326" s="87"/>
      <c r="P326" s="87"/>
      <c r="U326" s="84"/>
      <c r="V326" s="85"/>
      <c r="W326" s="82"/>
      <c r="X326" s="86"/>
      <c r="Y326" s="87"/>
      <c r="Z326" s="87"/>
    </row>
    <row r="327" spans="1:26" x14ac:dyDescent="0.3">
      <c r="A327" s="84"/>
      <c r="B327" s="85"/>
      <c r="C327" s="82"/>
      <c r="D327" s="86"/>
      <c r="E327" s="87"/>
      <c r="F327" s="87"/>
      <c r="K327" s="84"/>
      <c r="L327" s="85"/>
      <c r="M327" s="82"/>
      <c r="N327" s="86"/>
      <c r="O327" s="87"/>
      <c r="P327" s="87"/>
      <c r="U327" s="84"/>
      <c r="V327" s="85"/>
      <c r="W327" s="82"/>
      <c r="X327" s="86"/>
      <c r="Y327" s="87"/>
      <c r="Z327" s="87"/>
    </row>
    <row r="328" spans="1:26" x14ac:dyDescent="0.3">
      <c r="A328" s="84"/>
      <c r="B328" s="85"/>
      <c r="C328" s="82"/>
      <c r="D328" s="86"/>
      <c r="E328" s="87"/>
      <c r="F328" s="87"/>
      <c r="K328" s="84"/>
      <c r="L328" s="85"/>
      <c r="M328" s="82"/>
      <c r="N328" s="86"/>
      <c r="O328" s="87"/>
      <c r="P328" s="87"/>
      <c r="U328" s="84"/>
      <c r="V328" s="85"/>
      <c r="W328" s="82"/>
      <c r="X328" s="86"/>
      <c r="Y328" s="87"/>
      <c r="Z328" s="87"/>
    </row>
    <row r="329" spans="1:26" x14ac:dyDescent="0.3">
      <c r="A329" s="84"/>
      <c r="B329" s="85"/>
      <c r="C329" s="82"/>
      <c r="D329" s="86"/>
      <c r="E329" s="87"/>
      <c r="F329" s="87"/>
      <c r="K329" s="84"/>
      <c r="L329" s="85"/>
      <c r="M329" s="82"/>
      <c r="N329" s="86"/>
      <c r="O329" s="87"/>
      <c r="P329" s="87"/>
      <c r="U329" s="84"/>
      <c r="V329" s="85"/>
      <c r="W329" s="82"/>
      <c r="X329" s="86"/>
      <c r="Y329" s="87"/>
      <c r="Z329" s="87"/>
    </row>
    <row r="330" spans="1:26" x14ac:dyDescent="0.3">
      <c r="A330" s="84"/>
      <c r="B330" s="85"/>
      <c r="C330" s="82"/>
      <c r="D330" s="86"/>
      <c r="E330" s="87"/>
      <c r="F330" s="87"/>
      <c r="K330" s="84"/>
      <c r="L330" s="85"/>
      <c r="M330" s="82"/>
      <c r="N330" s="86"/>
      <c r="O330" s="87"/>
      <c r="P330" s="87"/>
      <c r="U330" s="84"/>
      <c r="V330" s="85"/>
      <c r="W330" s="82"/>
      <c r="X330" s="86"/>
      <c r="Y330" s="87"/>
      <c r="Z330" s="87"/>
    </row>
    <row r="331" spans="1:26" x14ac:dyDescent="0.3">
      <c r="A331" s="84"/>
      <c r="B331" s="85"/>
      <c r="C331" s="82"/>
      <c r="D331" s="86"/>
      <c r="E331" s="87"/>
      <c r="F331" s="87"/>
      <c r="K331" s="84"/>
      <c r="L331" s="85"/>
      <c r="M331" s="82"/>
      <c r="N331" s="86"/>
      <c r="O331" s="87"/>
      <c r="P331" s="87"/>
      <c r="U331" s="84"/>
      <c r="V331" s="85"/>
      <c r="W331" s="82"/>
      <c r="X331" s="86"/>
      <c r="Y331" s="87"/>
      <c r="Z331" s="87"/>
    </row>
    <row r="332" spans="1:26" x14ac:dyDescent="0.3">
      <c r="A332" s="84"/>
      <c r="B332" s="85"/>
      <c r="C332" s="82"/>
      <c r="D332" s="86"/>
      <c r="E332" s="87"/>
      <c r="F332" s="87"/>
      <c r="K332" s="84"/>
      <c r="L332" s="85"/>
      <c r="M332" s="82"/>
      <c r="N332" s="86"/>
      <c r="O332" s="87"/>
      <c r="P332" s="87"/>
      <c r="U332" s="84"/>
      <c r="V332" s="85"/>
      <c r="W332" s="82"/>
      <c r="X332" s="86"/>
      <c r="Y332" s="87"/>
      <c r="Z332" s="87"/>
    </row>
    <row r="333" spans="1:26" x14ac:dyDescent="0.3">
      <c r="A333" s="84"/>
      <c r="B333" s="85"/>
      <c r="C333" s="82"/>
      <c r="D333" s="86"/>
      <c r="E333" s="87"/>
      <c r="F333" s="87"/>
      <c r="K333" s="84"/>
      <c r="L333" s="85"/>
      <c r="M333" s="82"/>
      <c r="N333" s="86"/>
      <c r="O333" s="87"/>
      <c r="P333" s="87"/>
      <c r="U333" s="84"/>
      <c r="V333" s="85"/>
      <c r="W333" s="82"/>
      <c r="X333" s="86"/>
      <c r="Y333" s="87"/>
      <c r="Z333" s="87"/>
    </row>
    <row r="334" spans="1:26" x14ac:dyDescent="0.3">
      <c r="A334" s="84"/>
      <c r="B334" s="85"/>
      <c r="C334" s="82"/>
      <c r="D334" s="86"/>
      <c r="E334" s="87"/>
      <c r="F334" s="87"/>
      <c r="K334" s="84"/>
      <c r="L334" s="85"/>
      <c r="M334" s="82"/>
      <c r="N334" s="86"/>
      <c r="O334" s="87"/>
      <c r="P334" s="87"/>
      <c r="U334" s="84"/>
      <c r="V334" s="85"/>
      <c r="W334" s="82"/>
      <c r="X334" s="86"/>
      <c r="Y334" s="87"/>
      <c r="Z334" s="87"/>
    </row>
    <row r="335" spans="1:26" x14ac:dyDescent="0.3">
      <c r="A335" s="84"/>
      <c r="B335" s="85"/>
      <c r="C335" s="82"/>
      <c r="D335" s="86"/>
      <c r="E335" s="87"/>
      <c r="F335" s="87"/>
      <c r="K335" s="84"/>
      <c r="L335" s="85"/>
      <c r="M335" s="82"/>
      <c r="N335" s="86"/>
      <c r="O335" s="87"/>
      <c r="P335" s="87"/>
      <c r="U335" s="84"/>
      <c r="V335" s="85"/>
      <c r="W335" s="82"/>
      <c r="X335" s="86"/>
      <c r="Y335" s="87"/>
      <c r="Z335" s="87"/>
    </row>
    <row r="336" spans="1:26" x14ac:dyDescent="0.3">
      <c r="A336" s="84"/>
      <c r="B336" s="85"/>
      <c r="C336" s="82"/>
      <c r="D336" s="86"/>
      <c r="E336" s="87"/>
      <c r="F336" s="87"/>
      <c r="K336" s="84"/>
      <c r="L336" s="85"/>
      <c r="M336" s="82"/>
      <c r="N336" s="86"/>
      <c r="O336" s="87"/>
      <c r="P336" s="87"/>
      <c r="U336" s="84"/>
      <c r="V336" s="85"/>
      <c r="W336" s="82"/>
      <c r="X336" s="86"/>
      <c r="Y336" s="87"/>
      <c r="Z336" s="87"/>
    </row>
    <row r="337" spans="1:26" x14ac:dyDescent="0.3">
      <c r="A337" s="84"/>
      <c r="B337" s="85"/>
      <c r="C337" s="82"/>
      <c r="D337" s="86"/>
      <c r="E337" s="87"/>
      <c r="F337" s="87"/>
      <c r="K337" s="84"/>
      <c r="L337" s="85"/>
      <c r="M337" s="82"/>
      <c r="N337" s="86"/>
      <c r="O337" s="87"/>
      <c r="P337" s="87"/>
      <c r="U337" s="84"/>
      <c r="V337" s="85"/>
      <c r="W337" s="82"/>
      <c r="X337" s="86"/>
      <c r="Y337" s="87"/>
      <c r="Z337" s="87"/>
    </row>
    <row r="338" spans="1:26" x14ac:dyDescent="0.3">
      <c r="A338" s="84"/>
      <c r="B338" s="85"/>
      <c r="C338" s="82"/>
      <c r="D338" s="86"/>
      <c r="E338" s="87"/>
      <c r="F338" s="87"/>
      <c r="K338" s="84"/>
      <c r="L338" s="85"/>
      <c r="M338" s="82"/>
      <c r="N338" s="86"/>
      <c r="O338" s="87"/>
      <c r="P338" s="87"/>
      <c r="U338" s="84"/>
      <c r="V338" s="85"/>
      <c r="W338" s="82"/>
      <c r="X338" s="86"/>
      <c r="Y338" s="87"/>
      <c r="Z338" s="87"/>
    </row>
    <row r="339" spans="1:26" x14ac:dyDescent="0.3">
      <c r="A339" s="84"/>
      <c r="B339" s="85"/>
      <c r="C339" s="82"/>
      <c r="D339" s="86"/>
      <c r="E339" s="87"/>
      <c r="F339" s="87"/>
      <c r="K339" s="84"/>
      <c r="L339" s="85"/>
      <c r="M339" s="82"/>
      <c r="N339" s="86"/>
      <c r="O339" s="87"/>
      <c r="P339" s="87"/>
      <c r="U339" s="84"/>
      <c r="V339" s="85"/>
      <c r="W339" s="82"/>
      <c r="X339" s="86"/>
      <c r="Y339" s="87"/>
      <c r="Z339" s="87"/>
    </row>
    <row r="340" spans="1:26" x14ac:dyDescent="0.3">
      <c r="A340" s="84"/>
      <c r="B340" s="85"/>
      <c r="C340" s="82"/>
      <c r="D340" s="86"/>
      <c r="E340" s="87"/>
      <c r="F340" s="87"/>
      <c r="K340" s="84"/>
      <c r="L340" s="85"/>
      <c r="M340" s="82"/>
      <c r="N340" s="86"/>
      <c r="O340" s="87"/>
      <c r="P340" s="87"/>
      <c r="U340" s="84"/>
      <c r="V340" s="85"/>
      <c r="W340" s="82"/>
      <c r="X340" s="86"/>
      <c r="Y340" s="87"/>
      <c r="Z340" s="87"/>
    </row>
    <row r="341" spans="1:26" x14ac:dyDescent="0.3">
      <c r="A341" s="84"/>
      <c r="B341" s="85"/>
      <c r="C341" s="82"/>
      <c r="D341" s="86"/>
      <c r="E341" s="87"/>
      <c r="F341" s="87"/>
      <c r="K341" s="84"/>
      <c r="L341" s="85"/>
      <c r="M341" s="82"/>
      <c r="N341" s="86"/>
      <c r="O341" s="87"/>
      <c r="P341" s="87"/>
      <c r="U341" s="84"/>
      <c r="V341" s="85"/>
      <c r="W341" s="82"/>
      <c r="X341" s="86"/>
      <c r="Y341" s="87"/>
      <c r="Z341" s="87"/>
    </row>
    <row r="342" spans="1:26" x14ac:dyDescent="0.3">
      <c r="A342" s="84"/>
      <c r="B342" s="85"/>
      <c r="C342" s="82"/>
      <c r="D342" s="86"/>
      <c r="E342" s="87"/>
      <c r="F342" s="87"/>
      <c r="K342" s="84"/>
      <c r="L342" s="85"/>
      <c r="M342" s="82"/>
      <c r="N342" s="86"/>
      <c r="O342" s="87"/>
      <c r="P342" s="87"/>
      <c r="U342" s="84"/>
      <c r="V342" s="85"/>
      <c r="W342" s="82"/>
      <c r="X342" s="86"/>
      <c r="Y342" s="87"/>
      <c r="Z342" s="87"/>
    </row>
    <row r="343" spans="1:26" x14ac:dyDescent="0.3">
      <c r="A343" s="84"/>
      <c r="B343" s="85"/>
      <c r="C343" s="82"/>
      <c r="D343" s="86"/>
      <c r="E343" s="87"/>
      <c r="F343" s="87"/>
      <c r="K343" s="84"/>
      <c r="L343" s="85"/>
      <c r="M343" s="82"/>
      <c r="N343" s="86"/>
      <c r="O343" s="87"/>
      <c r="P343" s="87"/>
      <c r="U343" s="84"/>
      <c r="V343" s="85"/>
      <c r="W343" s="82"/>
      <c r="X343" s="86"/>
      <c r="Y343" s="87"/>
      <c r="Z343" s="87"/>
    </row>
    <row r="344" spans="1:26" x14ac:dyDescent="0.3">
      <c r="A344" s="84"/>
      <c r="B344" s="85"/>
      <c r="C344" s="82"/>
      <c r="D344" s="86"/>
      <c r="E344" s="87"/>
      <c r="F344" s="87"/>
      <c r="K344" s="84"/>
      <c r="L344" s="85"/>
      <c r="M344" s="82"/>
      <c r="N344" s="86"/>
      <c r="O344" s="87"/>
      <c r="P344" s="87"/>
      <c r="U344" s="84"/>
      <c r="V344" s="85"/>
      <c r="W344" s="82"/>
      <c r="X344" s="86"/>
      <c r="Y344" s="87"/>
      <c r="Z344" s="87"/>
    </row>
    <row r="345" spans="1:26" x14ac:dyDescent="0.3">
      <c r="A345" s="84"/>
      <c r="B345" s="85"/>
      <c r="C345" s="82"/>
      <c r="D345" s="86"/>
      <c r="E345" s="87"/>
      <c r="F345" s="87"/>
      <c r="K345" s="84"/>
      <c r="L345" s="85"/>
      <c r="M345" s="82"/>
      <c r="N345" s="86"/>
      <c r="O345" s="87"/>
      <c r="P345" s="87"/>
      <c r="U345" s="84"/>
      <c r="V345" s="85"/>
      <c r="W345" s="82"/>
      <c r="X345" s="86"/>
      <c r="Y345" s="87"/>
      <c r="Z345" s="87"/>
    </row>
    <row r="346" spans="1:26" x14ac:dyDescent="0.3">
      <c r="A346" s="84"/>
      <c r="B346" s="85"/>
      <c r="C346" s="82"/>
      <c r="D346" s="86"/>
      <c r="E346" s="87"/>
      <c r="F346" s="87"/>
      <c r="K346" s="84"/>
      <c r="L346" s="85"/>
      <c r="M346" s="82"/>
      <c r="N346" s="86"/>
      <c r="O346" s="87"/>
      <c r="P346" s="87"/>
      <c r="U346" s="84"/>
      <c r="V346" s="85"/>
      <c r="W346" s="82"/>
      <c r="X346" s="86"/>
      <c r="Y346" s="87"/>
      <c r="Z346" s="87"/>
    </row>
    <row r="347" spans="1:26" x14ac:dyDescent="0.3">
      <c r="A347" s="84"/>
      <c r="B347" s="85"/>
      <c r="C347" s="82"/>
      <c r="D347" s="86"/>
      <c r="E347" s="87"/>
      <c r="F347" s="87"/>
      <c r="K347" s="84"/>
      <c r="L347" s="85"/>
      <c r="M347" s="82"/>
      <c r="N347" s="86"/>
      <c r="O347" s="87"/>
      <c r="P347" s="87"/>
      <c r="U347" s="84"/>
      <c r="V347" s="85"/>
      <c r="W347" s="82"/>
      <c r="X347" s="86"/>
      <c r="Y347" s="87"/>
      <c r="Z347" s="87"/>
    </row>
    <row r="348" spans="1:26" x14ac:dyDescent="0.3">
      <c r="A348" s="84"/>
      <c r="B348" s="85"/>
      <c r="C348" s="82"/>
      <c r="D348" s="86"/>
      <c r="E348" s="87"/>
      <c r="F348" s="87"/>
      <c r="K348" s="84"/>
      <c r="L348" s="85"/>
      <c r="M348" s="82"/>
      <c r="N348" s="86"/>
      <c r="O348" s="87"/>
      <c r="P348" s="87"/>
      <c r="U348" s="84"/>
      <c r="V348" s="85"/>
      <c r="W348" s="82"/>
      <c r="X348" s="86"/>
      <c r="Y348" s="87"/>
      <c r="Z348" s="87"/>
    </row>
    <row r="349" spans="1:26" x14ac:dyDescent="0.3">
      <c r="A349" s="84"/>
      <c r="B349" s="85"/>
      <c r="C349" s="82"/>
      <c r="D349" s="86"/>
      <c r="E349" s="87"/>
      <c r="F349" s="87"/>
      <c r="K349" s="84"/>
      <c r="L349" s="85"/>
      <c r="M349" s="82"/>
      <c r="N349" s="86"/>
      <c r="O349" s="87"/>
      <c r="P349" s="87"/>
      <c r="U349" s="84"/>
      <c r="V349" s="85"/>
      <c r="W349" s="82"/>
      <c r="X349" s="86"/>
      <c r="Y349" s="87"/>
      <c r="Z349" s="87"/>
    </row>
    <row r="350" spans="1:26" x14ac:dyDescent="0.3">
      <c r="A350" s="84"/>
      <c r="B350" s="85"/>
      <c r="C350" s="82"/>
      <c r="D350" s="86"/>
      <c r="E350" s="87"/>
      <c r="F350" s="87"/>
      <c r="K350" s="84"/>
      <c r="L350" s="85"/>
      <c r="M350" s="82"/>
      <c r="N350" s="86"/>
      <c r="O350" s="87"/>
      <c r="P350" s="87"/>
      <c r="U350" s="84"/>
      <c r="V350" s="85"/>
      <c r="W350" s="82"/>
      <c r="X350" s="86"/>
      <c r="Y350" s="87"/>
      <c r="Z350" s="87"/>
    </row>
    <row r="351" spans="1:26" x14ac:dyDescent="0.3">
      <c r="A351" s="84"/>
      <c r="B351" s="85"/>
      <c r="C351" s="82"/>
      <c r="D351" s="86"/>
      <c r="E351" s="87"/>
      <c r="F351" s="87"/>
      <c r="K351" s="84"/>
      <c r="L351" s="85"/>
      <c r="M351" s="82"/>
      <c r="N351" s="86"/>
      <c r="O351" s="87"/>
      <c r="P351" s="87"/>
      <c r="U351" s="84"/>
      <c r="V351" s="85"/>
      <c r="W351" s="82"/>
      <c r="X351" s="86"/>
      <c r="Y351" s="87"/>
      <c r="Z351" s="87"/>
    </row>
    <row r="352" spans="1:26" x14ac:dyDescent="0.3">
      <c r="A352" s="84"/>
      <c r="B352" s="85"/>
      <c r="C352" s="82"/>
      <c r="D352" s="86"/>
      <c r="E352" s="87"/>
      <c r="F352" s="87"/>
      <c r="K352" s="84"/>
      <c r="L352" s="85"/>
      <c r="M352" s="82"/>
      <c r="N352" s="86"/>
      <c r="O352" s="87"/>
      <c r="P352" s="87"/>
      <c r="U352" s="84"/>
      <c r="V352" s="85"/>
      <c r="W352" s="82"/>
      <c r="X352" s="86"/>
      <c r="Y352" s="87"/>
      <c r="Z352" s="87"/>
    </row>
    <row r="353" spans="1:26" x14ac:dyDescent="0.3">
      <c r="A353" s="84"/>
      <c r="B353" s="85"/>
      <c r="C353" s="82"/>
      <c r="D353" s="86"/>
      <c r="E353" s="87"/>
      <c r="F353" s="87"/>
      <c r="K353" s="84"/>
      <c r="L353" s="85"/>
      <c r="M353" s="82"/>
      <c r="N353" s="86"/>
      <c r="O353" s="87"/>
      <c r="P353" s="87"/>
      <c r="U353" s="84"/>
      <c r="V353" s="85"/>
      <c r="W353" s="82"/>
      <c r="X353" s="86"/>
      <c r="Y353" s="87"/>
      <c r="Z353" s="87"/>
    </row>
    <row r="354" spans="1:26" x14ac:dyDescent="0.3">
      <c r="A354" s="84"/>
      <c r="B354" s="85"/>
      <c r="C354" s="82"/>
      <c r="D354" s="86"/>
      <c r="E354" s="87"/>
      <c r="F354" s="87"/>
      <c r="K354" s="84"/>
      <c r="L354" s="85"/>
      <c r="M354" s="82"/>
      <c r="N354" s="86"/>
      <c r="O354" s="87"/>
      <c r="P354" s="87"/>
      <c r="U354" s="84"/>
      <c r="V354" s="85"/>
      <c r="W354" s="82"/>
      <c r="X354" s="86"/>
      <c r="Y354" s="87"/>
      <c r="Z354" s="87"/>
    </row>
    <row r="355" spans="1:26" x14ac:dyDescent="0.3">
      <c r="A355" s="84"/>
      <c r="B355" s="85"/>
      <c r="C355" s="82"/>
      <c r="D355" s="86"/>
      <c r="E355" s="87"/>
      <c r="F355" s="87"/>
      <c r="K355" s="84"/>
      <c r="L355" s="85"/>
      <c r="M355" s="82"/>
      <c r="N355" s="86"/>
      <c r="O355" s="87"/>
      <c r="P355" s="87"/>
      <c r="U355" s="84"/>
      <c r="V355" s="85"/>
      <c r="W355" s="82"/>
      <c r="X355" s="86"/>
      <c r="Y355" s="87"/>
      <c r="Z355" s="87"/>
    </row>
    <row r="356" spans="1:26" x14ac:dyDescent="0.3">
      <c r="A356" s="84"/>
      <c r="B356" s="85"/>
      <c r="C356" s="82"/>
      <c r="D356" s="86"/>
      <c r="E356" s="87"/>
      <c r="F356" s="87"/>
      <c r="K356" s="84"/>
      <c r="L356" s="85"/>
      <c r="M356" s="82"/>
      <c r="N356" s="86"/>
      <c r="O356" s="87"/>
      <c r="P356" s="87"/>
      <c r="U356" s="84"/>
      <c r="V356" s="85"/>
      <c r="W356" s="82"/>
      <c r="X356" s="86"/>
      <c r="Y356" s="87"/>
      <c r="Z356" s="87"/>
    </row>
    <row r="357" spans="1:26" x14ac:dyDescent="0.3">
      <c r="A357" s="84"/>
      <c r="B357" s="85"/>
      <c r="C357" s="82"/>
      <c r="D357" s="86"/>
      <c r="E357" s="87"/>
      <c r="F357" s="87"/>
      <c r="K357" s="84"/>
      <c r="L357" s="85"/>
      <c r="M357" s="82"/>
      <c r="N357" s="86"/>
      <c r="O357" s="87"/>
      <c r="P357" s="87"/>
      <c r="U357" s="84"/>
      <c r="V357" s="85"/>
      <c r="W357" s="82"/>
      <c r="X357" s="86"/>
      <c r="Y357" s="87"/>
      <c r="Z357" s="87"/>
    </row>
    <row r="358" spans="1:26" x14ac:dyDescent="0.3">
      <c r="A358" s="84"/>
      <c r="B358" s="85"/>
      <c r="C358" s="82"/>
      <c r="D358" s="86"/>
      <c r="E358" s="87"/>
      <c r="F358" s="87"/>
      <c r="K358" s="84"/>
      <c r="L358" s="85"/>
      <c r="M358" s="82"/>
      <c r="N358" s="86"/>
      <c r="O358" s="87"/>
      <c r="P358" s="87"/>
      <c r="U358" s="84"/>
      <c r="V358" s="85"/>
      <c r="W358" s="82"/>
      <c r="X358" s="86"/>
      <c r="Y358" s="87"/>
      <c r="Z358" s="87"/>
    </row>
    <row r="359" spans="1:26" x14ac:dyDescent="0.3">
      <c r="A359" s="84"/>
      <c r="B359" s="85"/>
      <c r="C359" s="82"/>
      <c r="D359" s="86"/>
      <c r="E359" s="87"/>
      <c r="F359" s="87"/>
      <c r="K359" s="84"/>
      <c r="L359" s="85"/>
      <c r="M359" s="82"/>
      <c r="N359" s="86"/>
      <c r="O359" s="87"/>
      <c r="P359" s="87"/>
      <c r="U359" s="84"/>
      <c r="V359" s="85"/>
      <c r="W359" s="82"/>
      <c r="X359" s="86"/>
      <c r="Y359" s="87"/>
      <c r="Z359" s="87"/>
    </row>
    <row r="360" spans="1:26" x14ac:dyDescent="0.3">
      <c r="A360" s="84"/>
      <c r="B360" s="85"/>
      <c r="C360" s="82"/>
      <c r="D360" s="86"/>
      <c r="E360" s="87"/>
      <c r="F360" s="87"/>
      <c r="K360" s="84"/>
      <c r="L360" s="85"/>
      <c r="M360" s="82"/>
      <c r="N360" s="86"/>
      <c r="O360" s="87"/>
      <c r="P360" s="87"/>
      <c r="U360" s="84"/>
      <c r="V360" s="85"/>
      <c r="W360" s="82"/>
      <c r="X360" s="86"/>
      <c r="Y360" s="87"/>
      <c r="Z360" s="87"/>
    </row>
    <row r="361" spans="1:26" x14ac:dyDescent="0.3">
      <c r="A361" s="84"/>
      <c r="B361" s="85"/>
      <c r="C361" s="82"/>
      <c r="D361" s="86"/>
      <c r="E361" s="87"/>
      <c r="F361" s="87"/>
      <c r="K361" s="84"/>
      <c r="L361" s="85"/>
      <c r="M361" s="82"/>
      <c r="N361" s="86"/>
      <c r="O361" s="87"/>
      <c r="P361" s="87"/>
      <c r="U361" s="84"/>
      <c r="V361" s="85"/>
      <c r="W361" s="82"/>
      <c r="X361" s="86"/>
      <c r="Y361" s="87"/>
      <c r="Z361" s="87"/>
    </row>
    <row r="362" spans="1:26" x14ac:dyDescent="0.3">
      <c r="A362" s="84"/>
      <c r="B362" s="85"/>
      <c r="C362" s="82"/>
      <c r="D362" s="86"/>
      <c r="E362" s="87"/>
      <c r="F362" s="87"/>
      <c r="K362" s="84"/>
      <c r="L362" s="85"/>
      <c r="M362" s="82"/>
      <c r="N362" s="86"/>
      <c r="O362" s="87"/>
      <c r="P362" s="87"/>
      <c r="U362" s="84"/>
      <c r="V362" s="85"/>
      <c r="W362" s="82"/>
      <c r="X362" s="86"/>
      <c r="Y362" s="87"/>
      <c r="Z362" s="87"/>
    </row>
    <row r="363" spans="1:26" x14ac:dyDescent="0.3">
      <c r="A363" s="84"/>
      <c r="B363" s="85"/>
      <c r="C363" s="82"/>
      <c r="D363" s="86"/>
      <c r="E363" s="87"/>
      <c r="F363" s="87"/>
      <c r="K363" s="84"/>
      <c r="L363" s="85"/>
      <c r="M363" s="82"/>
      <c r="N363" s="86"/>
      <c r="O363" s="87"/>
      <c r="P363" s="87"/>
      <c r="U363" s="84"/>
      <c r="V363" s="85"/>
      <c r="W363" s="82"/>
      <c r="X363" s="86"/>
      <c r="Y363" s="87"/>
      <c r="Z363" s="87"/>
    </row>
    <row r="364" spans="1:26" x14ac:dyDescent="0.3">
      <c r="A364" s="84"/>
      <c r="B364" s="85"/>
      <c r="C364" s="82"/>
      <c r="D364" s="86"/>
      <c r="E364" s="87"/>
      <c r="F364" s="87"/>
      <c r="K364" s="84"/>
      <c r="L364" s="85"/>
      <c r="M364" s="82"/>
      <c r="N364" s="86"/>
      <c r="O364" s="87"/>
      <c r="P364" s="87"/>
      <c r="U364" s="84"/>
      <c r="V364" s="85"/>
      <c r="W364" s="82"/>
      <c r="X364" s="86"/>
      <c r="Y364" s="87"/>
      <c r="Z364" s="87"/>
    </row>
    <row r="365" spans="1:26" x14ac:dyDescent="0.3">
      <c r="A365" s="84"/>
      <c r="B365" s="85"/>
      <c r="C365" s="82"/>
      <c r="D365" s="86"/>
      <c r="E365" s="87"/>
      <c r="F365" s="87"/>
      <c r="K365" s="84"/>
      <c r="L365" s="85"/>
      <c r="M365" s="82"/>
      <c r="N365" s="86"/>
      <c r="O365" s="87"/>
      <c r="P365" s="87"/>
      <c r="U365" s="84"/>
      <c r="V365" s="85"/>
      <c r="W365" s="82"/>
      <c r="X365" s="86"/>
      <c r="Y365" s="87"/>
      <c r="Z365" s="87"/>
    </row>
    <row r="366" spans="1:26" x14ac:dyDescent="0.3">
      <c r="A366" s="84"/>
      <c r="B366" s="85"/>
      <c r="C366" s="82"/>
      <c r="D366" s="86"/>
      <c r="E366" s="87"/>
      <c r="F366" s="87"/>
      <c r="K366" s="84"/>
      <c r="L366" s="85"/>
      <c r="M366" s="82"/>
      <c r="N366" s="86"/>
      <c r="O366" s="87"/>
      <c r="P366" s="87"/>
      <c r="U366" s="84"/>
      <c r="V366" s="85"/>
      <c r="W366" s="82"/>
      <c r="X366" s="86"/>
      <c r="Y366" s="87"/>
      <c r="Z366" s="87"/>
    </row>
    <row r="367" spans="1:26" x14ac:dyDescent="0.3">
      <c r="A367" s="84"/>
      <c r="B367" s="85"/>
      <c r="C367" s="82"/>
      <c r="D367" s="86"/>
      <c r="E367" s="87"/>
      <c r="F367" s="87"/>
      <c r="K367" s="84"/>
      <c r="L367" s="85"/>
      <c r="M367" s="82"/>
      <c r="N367" s="86"/>
      <c r="O367" s="87"/>
      <c r="P367" s="87"/>
      <c r="U367" s="84"/>
      <c r="V367" s="85"/>
      <c r="W367" s="82"/>
      <c r="X367" s="86"/>
      <c r="Y367" s="87"/>
      <c r="Z367" s="87"/>
    </row>
    <row r="368" spans="1:26" x14ac:dyDescent="0.3">
      <c r="A368" s="84"/>
      <c r="B368" s="85"/>
      <c r="C368" s="82"/>
      <c r="D368" s="86"/>
      <c r="E368" s="87"/>
      <c r="F368" s="87"/>
      <c r="K368" s="84"/>
      <c r="L368" s="85"/>
      <c r="M368" s="82"/>
      <c r="N368" s="86"/>
      <c r="O368" s="87"/>
      <c r="P368" s="87"/>
      <c r="U368" s="84"/>
      <c r="V368" s="85"/>
      <c r="W368" s="82"/>
      <c r="X368" s="86"/>
      <c r="Y368" s="87"/>
      <c r="Z368" s="87"/>
    </row>
    <row r="369" spans="1:26" x14ac:dyDescent="0.3">
      <c r="A369" s="84"/>
      <c r="B369" s="85"/>
      <c r="C369" s="82"/>
      <c r="D369" s="86"/>
      <c r="E369" s="87"/>
      <c r="F369" s="87"/>
      <c r="K369" s="84"/>
      <c r="L369" s="85"/>
      <c r="M369" s="82"/>
      <c r="N369" s="86"/>
      <c r="O369" s="87"/>
      <c r="P369" s="87"/>
      <c r="U369" s="84"/>
      <c r="V369" s="85"/>
      <c r="W369" s="82"/>
      <c r="X369" s="86"/>
      <c r="Y369" s="87"/>
      <c r="Z369" s="87"/>
    </row>
    <row r="370" spans="1:26" x14ac:dyDescent="0.3">
      <c r="A370" s="84"/>
      <c r="B370" s="85"/>
      <c r="C370" s="82"/>
      <c r="D370" s="86"/>
      <c r="E370" s="87"/>
      <c r="F370" s="87"/>
      <c r="K370" s="84"/>
      <c r="L370" s="85"/>
      <c r="M370" s="82"/>
      <c r="N370" s="86"/>
      <c r="O370" s="87"/>
      <c r="P370" s="87"/>
      <c r="U370" s="84"/>
      <c r="V370" s="85"/>
      <c r="W370" s="82"/>
      <c r="X370" s="86"/>
      <c r="Y370" s="87"/>
      <c r="Z370" s="87"/>
    </row>
    <row r="371" spans="1:26" x14ac:dyDescent="0.3">
      <c r="A371" s="84"/>
      <c r="B371" s="85"/>
      <c r="C371" s="82"/>
      <c r="D371" s="86"/>
      <c r="E371" s="87"/>
      <c r="F371" s="87"/>
      <c r="K371" s="84"/>
      <c r="L371" s="85"/>
      <c r="M371" s="82"/>
      <c r="N371" s="86"/>
      <c r="O371" s="87"/>
      <c r="P371" s="87"/>
      <c r="U371" s="84"/>
      <c r="V371" s="85"/>
      <c r="W371" s="82"/>
      <c r="X371" s="86"/>
      <c r="Y371" s="87"/>
      <c r="Z371" s="87"/>
    </row>
    <row r="372" spans="1:26" x14ac:dyDescent="0.3">
      <c r="A372" s="84"/>
      <c r="B372" s="85"/>
      <c r="C372" s="82"/>
      <c r="D372" s="86"/>
      <c r="E372" s="87"/>
      <c r="F372" s="87"/>
      <c r="K372" s="84"/>
      <c r="L372" s="85"/>
      <c r="M372" s="82"/>
      <c r="N372" s="86"/>
      <c r="O372" s="87"/>
      <c r="P372" s="87"/>
      <c r="U372" s="84"/>
      <c r="V372" s="85"/>
      <c r="W372" s="82"/>
      <c r="X372" s="86"/>
      <c r="Y372" s="87"/>
      <c r="Z372" s="87"/>
    </row>
    <row r="373" spans="1:26" x14ac:dyDescent="0.3">
      <c r="A373" s="84"/>
      <c r="B373" s="85"/>
      <c r="C373" s="82"/>
      <c r="D373" s="86"/>
      <c r="E373" s="87"/>
      <c r="F373" s="87"/>
      <c r="K373" s="84"/>
      <c r="L373" s="85"/>
      <c r="M373" s="82"/>
      <c r="N373" s="86"/>
      <c r="O373" s="87"/>
      <c r="P373" s="87"/>
      <c r="U373" s="84"/>
      <c r="V373" s="85"/>
      <c r="W373" s="82"/>
      <c r="X373" s="86"/>
      <c r="Y373" s="87"/>
      <c r="Z373" s="87"/>
    </row>
    <row r="374" spans="1:26" x14ac:dyDescent="0.3">
      <c r="A374" s="84"/>
      <c r="B374" s="85"/>
      <c r="C374" s="82"/>
      <c r="D374" s="86"/>
      <c r="E374" s="87"/>
      <c r="F374" s="87"/>
      <c r="K374" s="84"/>
      <c r="L374" s="85"/>
      <c r="M374" s="82"/>
      <c r="N374" s="86"/>
      <c r="O374" s="87"/>
      <c r="P374" s="87"/>
      <c r="U374" s="84"/>
      <c r="V374" s="85"/>
      <c r="W374" s="82"/>
      <c r="X374" s="86"/>
      <c r="Y374" s="87"/>
      <c r="Z374" s="87"/>
    </row>
    <row r="375" spans="1:26" x14ac:dyDescent="0.3">
      <c r="A375" s="84"/>
      <c r="B375" s="85"/>
      <c r="C375" s="82"/>
      <c r="D375" s="86"/>
      <c r="E375" s="87"/>
      <c r="F375" s="87"/>
      <c r="K375" s="84"/>
      <c r="L375" s="85"/>
      <c r="M375" s="82"/>
      <c r="N375" s="86"/>
      <c r="O375" s="87"/>
      <c r="P375" s="87"/>
      <c r="U375" s="84"/>
      <c r="V375" s="85"/>
      <c r="W375" s="82"/>
      <c r="X375" s="86"/>
      <c r="Y375" s="87"/>
      <c r="Z375" s="87"/>
    </row>
    <row r="376" spans="1:26" x14ac:dyDescent="0.3">
      <c r="A376" s="84"/>
      <c r="B376" s="85"/>
      <c r="C376" s="82"/>
      <c r="D376" s="86"/>
      <c r="E376" s="87"/>
      <c r="F376" s="87"/>
      <c r="K376" s="84"/>
      <c r="L376" s="85"/>
      <c r="M376" s="82"/>
      <c r="N376" s="86"/>
      <c r="O376" s="87"/>
      <c r="P376" s="87"/>
      <c r="U376" s="84"/>
      <c r="V376" s="85"/>
      <c r="W376" s="82"/>
      <c r="X376" s="86"/>
      <c r="Y376" s="87"/>
      <c r="Z376" s="87"/>
    </row>
    <row r="377" spans="1:26" x14ac:dyDescent="0.3">
      <c r="A377" s="84"/>
      <c r="B377" s="85"/>
      <c r="C377" s="82"/>
      <c r="D377" s="86"/>
      <c r="E377" s="87"/>
      <c r="F377" s="87"/>
      <c r="K377" s="84"/>
      <c r="L377" s="85"/>
      <c r="M377" s="82"/>
      <c r="N377" s="86"/>
      <c r="O377" s="87"/>
      <c r="P377" s="87"/>
      <c r="U377" s="84"/>
      <c r="V377" s="85"/>
      <c r="W377" s="82"/>
      <c r="X377" s="86"/>
      <c r="Y377" s="87"/>
      <c r="Z377" s="87"/>
    </row>
    <row r="378" spans="1:26" x14ac:dyDescent="0.3">
      <c r="A378" s="84"/>
      <c r="B378" s="85"/>
      <c r="C378" s="82"/>
      <c r="D378" s="86"/>
      <c r="E378" s="87"/>
      <c r="F378" s="87"/>
      <c r="K378" s="84"/>
      <c r="L378" s="85"/>
      <c r="M378" s="82"/>
      <c r="N378" s="86"/>
      <c r="O378" s="87"/>
      <c r="P378" s="87"/>
      <c r="U378" s="84"/>
      <c r="V378" s="85"/>
      <c r="W378" s="82"/>
      <c r="X378" s="86"/>
      <c r="Y378" s="87"/>
      <c r="Z378" s="87"/>
    </row>
    <row r="379" spans="1:26" x14ac:dyDescent="0.3">
      <c r="A379" s="84"/>
      <c r="B379" s="85"/>
      <c r="C379" s="82"/>
      <c r="D379" s="86"/>
      <c r="E379" s="87"/>
      <c r="F379" s="87"/>
      <c r="K379" s="84"/>
      <c r="L379" s="85"/>
      <c r="M379" s="82"/>
      <c r="N379" s="86"/>
      <c r="O379" s="87"/>
      <c r="P379" s="87"/>
      <c r="U379" s="84"/>
      <c r="V379" s="85"/>
      <c r="W379" s="82"/>
      <c r="X379" s="86"/>
      <c r="Y379" s="87"/>
      <c r="Z379" s="87"/>
    </row>
    <row r="380" spans="1:26" x14ac:dyDescent="0.3">
      <c r="A380" s="84"/>
      <c r="B380" s="85"/>
      <c r="C380" s="82"/>
      <c r="D380" s="86"/>
      <c r="E380" s="87"/>
      <c r="F380" s="87"/>
      <c r="K380" s="84"/>
      <c r="L380" s="85"/>
      <c r="M380" s="82"/>
      <c r="N380" s="86"/>
      <c r="O380" s="87"/>
      <c r="P380" s="87"/>
      <c r="U380" s="84"/>
      <c r="V380" s="85"/>
      <c r="W380" s="82"/>
      <c r="X380" s="86"/>
      <c r="Y380" s="87"/>
      <c r="Z380" s="87"/>
    </row>
    <row r="381" spans="1:26" x14ac:dyDescent="0.3">
      <c r="A381" s="84"/>
      <c r="B381" s="85"/>
      <c r="C381" s="82"/>
      <c r="D381" s="86"/>
      <c r="E381" s="87"/>
      <c r="F381" s="87"/>
      <c r="K381" s="84"/>
      <c r="L381" s="85"/>
      <c r="M381" s="82"/>
      <c r="N381" s="86"/>
      <c r="O381" s="87"/>
      <c r="P381" s="87"/>
      <c r="U381" s="84"/>
      <c r="V381" s="85"/>
      <c r="W381" s="82"/>
      <c r="X381" s="86"/>
      <c r="Y381" s="87"/>
      <c r="Z381" s="87"/>
    </row>
    <row r="382" spans="1:26" x14ac:dyDescent="0.3">
      <c r="A382" s="84"/>
      <c r="B382" s="85"/>
      <c r="C382" s="82"/>
      <c r="D382" s="86"/>
      <c r="E382" s="87"/>
      <c r="F382" s="87"/>
      <c r="K382" s="84"/>
      <c r="L382" s="85"/>
      <c r="M382" s="82"/>
      <c r="N382" s="86"/>
      <c r="O382" s="87"/>
      <c r="P382" s="87"/>
      <c r="U382" s="84"/>
      <c r="V382" s="85"/>
      <c r="W382" s="82"/>
      <c r="X382" s="86"/>
      <c r="Y382" s="87"/>
      <c r="Z382" s="87"/>
    </row>
    <row r="383" spans="1:26" x14ac:dyDescent="0.3">
      <c r="A383" s="84"/>
      <c r="B383" s="85"/>
      <c r="C383" s="82"/>
      <c r="D383" s="86"/>
      <c r="E383" s="87"/>
      <c r="F383" s="87"/>
      <c r="K383" s="84"/>
      <c r="L383" s="85"/>
      <c r="M383" s="82"/>
      <c r="N383" s="86"/>
      <c r="O383" s="87"/>
      <c r="P383" s="87"/>
      <c r="U383" s="84"/>
      <c r="V383" s="85"/>
      <c r="W383" s="82"/>
      <c r="X383" s="86"/>
      <c r="Y383" s="87"/>
      <c r="Z383" s="87"/>
    </row>
    <row r="384" spans="1:26" x14ac:dyDescent="0.3">
      <c r="A384" s="84"/>
      <c r="B384" s="85"/>
      <c r="C384" s="82"/>
      <c r="D384" s="86"/>
      <c r="E384" s="87"/>
      <c r="F384" s="87"/>
      <c r="K384" s="84"/>
      <c r="L384" s="85"/>
      <c r="M384" s="82"/>
      <c r="N384" s="86"/>
      <c r="O384" s="87"/>
      <c r="P384" s="87"/>
      <c r="U384" s="84"/>
      <c r="V384" s="85"/>
      <c r="W384" s="82"/>
      <c r="X384" s="86"/>
      <c r="Y384" s="87"/>
      <c r="Z384" s="87"/>
    </row>
    <row r="385" spans="1:26" x14ac:dyDescent="0.3">
      <c r="A385" s="84"/>
      <c r="B385" s="85"/>
      <c r="C385" s="82"/>
      <c r="D385" s="86"/>
      <c r="E385" s="87"/>
      <c r="F385" s="87"/>
      <c r="K385" s="84"/>
      <c r="L385" s="85"/>
      <c r="M385" s="82"/>
      <c r="N385" s="86"/>
      <c r="O385" s="87"/>
      <c r="P385" s="87"/>
      <c r="U385" s="84"/>
      <c r="V385" s="85"/>
      <c r="W385" s="82"/>
      <c r="X385" s="86"/>
      <c r="Y385" s="87"/>
      <c r="Z385" s="87"/>
    </row>
    <row r="386" spans="1:26" x14ac:dyDescent="0.3">
      <c r="A386" s="84"/>
      <c r="B386" s="85"/>
      <c r="C386" s="82"/>
      <c r="D386" s="86"/>
      <c r="E386" s="87"/>
      <c r="F386" s="87"/>
      <c r="K386" s="84"/>
      <c r="L386" s="85"/>
      <c r="M386" s="82"/>
      <c r="N386" s="86"/>
      <c r="O386" s="87"/>
      <c r="P386" s="87"/>
      <c r="U386" s="84"/>
      <c r="V386" s="85"/>
      <c r="W386" s="82"/>
      <c r="X386" s="86"/>
      <c r="Y386" s="87"/>
      <c r="Z386" s="87"/>
    </row>
    <row r="387" spans="1:26" x14ac:dyDescent="0.3">
      <c r="A387" s="84"/>
      <c r="B387" s="85"/>
      <c r="C387" s="82"/>
      <c r="D387" s="86"/>
      <c r="E387" s="87"/>
      <c r="F387" s="87"/>
      <c r="K387" s="84"/>
      <c r="L387" s="85"/>
      <c r="M387" s="82"/>
      <c r="N387" s="86"/>
      <c r="O387" s="87"/>
      <c r="P387" s="87"/>
      <c r="U387" s="84"/>
      <c r="V387" s="85"/>
      <c r="W387" s="82"/>
      <c r="X387" s="86"/>
      <c r="Y387" s="87"/>
      <c r="Z387" s="87"/>
    </row>
    <row r="388" spans="1:26" x14ac:dyDescent="0.3">
      <c r="A388" s="84"/>
      <c r="B388" s="85"/>
      <c r="C388" s="82"/>
      <c r="D388" s="86"/>
      <c r="E388" s="87"/>
      <c r="F388" s="87"/>
      <c r="K388" s="84"/>
      <c r="L388" s="85"/>
      <c r="M388" s="82"/>
      <c r="N388" s="86"/>
      <c r="O388" s="87"/>
      <c r="P388" s="87"/>
      <c r="U388" s="84"/>
      <c r="V388" s="85"/>
      <c r="W388" s="82"/>
      <c r="X388" s="86"/>
      <c r="Y388" s="87"/>
      <c r="Z388" s="87"/>
    </row>
    <row r="389" spans="1:26" x14ac:dyDescent="0.3">
      <c r="A389" s="84"/>
      <c r="B389" s="85"/>
      <c r="C389" s="82"/>
      <c r="D389" s="86"/>
      <c r="E389" s="87"/>
      <c r="F389" s="87"/>
      <c r="K389" s="84"/>
      <c r="L389" s="85"/>
      <c r="M389" s="82"/>
      <c r="N389" s="86"/>
      <c r="O389" s="87"/>
      <c r="P389" s="87"/>
      <c r="U389" s="84"/>
      <c r="V389" s="85"/>
      <c r="W389" s="82"/>
      <c r="X389" s="86"/>
      <c r="Y389" s="87"/>
      <c r="Z389" s="87"/>
    </row>
    <row r="390" spans="1:26" x14ac:dyDescent="0.3">
      <c r="A390" s="84"/>
      <c r="B390" s="85"/>
      <c r="C390" s="82"/>
      <c r="D390" s="86"/>
      <c r="E390" s="87"/>
      <c r="F390" s="87"/>
      <c r="K390" s="84"/>
      <c r="L390" s="85"/>
      <c r="M390" s="82"/>
      <c r="N390" s="86"/>
      <c r="O390" s="87"/>
      <c r="P390" s="87"/>
      <c r="U390" s="84"/>
      <c r="V390" s="85"/>
      <c r="W390" s="82"/>
      <c r="X390" s="86"/>
      <c r="Y390" s="87"/>
      <c r="Z390" s="87"/>
    </row>
    <row r="391" spans="1:26" x14ac:dyDescent="0.3">
      <c r="A391" s="84"/>
      <c r="B391" s="85"/>
      <c r="C391" s="82"/>
      <c r="D391" s="86"/>
      <c r="E391" s="87"/>
      <c r="F391" s="87"/>
      <c r="K391" s="84"/>
      <c r="L391" s="85"/>
      <c r="M391" s="82"/>
      <c r="N391" s="86"/>
      <c r="O391" s="87"/>
      <c r="P391" s="87"/>
      <c r="U391" s="84"/>
      <c r="V391" s="85"/>
      <c r="W391" s="82"/>
      <c r="X391" s="86"/>
      <c r="Y391" s="87"/>
      <c r="Z391" s="87"/>
    </row>
    <row r="392" spans="1:26" x14ac:dyDescent="0.3">
      <c r="A392" s="84"/>
      <c r="B392" s="85"/>
      <c r="C392" s="82"/>
      <c r="D392" s="86"/>
      <c r="E392" s="87"/>
      <c r="F392" s="87"/>
      <c r="K392" s="84"/>
      <c r="L392" s="85"/>
      <c r="M392" s="82"/>
      <c r="N392" s="86"/>
      <c r="O392" s="87"/>
      <c r="P392" s="87"/>
      <c r="U392" s="84"/>
      <c r="V392" s="85"/>
      <c r="W392" s="82"/>
      <c r="X392" s="86"/>
      <c r="Y392" s="87"/>
      <c r="Z392" s="87"/>
    </row>
    <row r="393" spans="1:26" x14ac:dyDescent="0.3">
      <c r="A393" s="84"/>
      <c r="B393" s="85"/>
      <c r="C393" s="82"/>
      <c r="D393" s="86"/>
      <c r="E393" s="87"/>
      <c r="F393" s="87"/>
      <c r="K393" s="84"/>
      <c r="L393" s="85"/>
      <c r="M393" s="82"/>
      <c r="N393" s="86"/>
      <c r="O393" s="87"/>
      <c r="P393" s="87"/>
      <c r="U393" s="84"/>
      <c r="V393" s="85"/>
      <c r="W393" s="82"/>
      <c r="X393" s="86"/>
      <c r="Y393" s="87"/>
      <c r="Z393" s="87"/>
    </row>
    <row r="394" spans="1:26" x14ac:dyDescent="0.3">
      <c r="A394" s="84"/>
      <c r="B394" s="85"/>
      <c r="C394" s="82"/>
      <c r="D394" s="86"/>
      <c r="E394" s="87"/>
      <c r="F394" s="87"/>
      <c r="K394" s="84"/>
      <c r="L394" s="85"/>
      <c r="M394" s="82"/>
      <c r="N394" s="86"/>
      <c r="O394" s="87"/>
      <c r="P394" s="87"/>
      <c r="U394" s="84"/>
      <c r="V394" s="85"/>
      <c r="W394" s="82"/>
      <c r="X394" s="86"/>
      <c r="Y394" s="87"/>
      <c r="Z394" s="87"/>
    </row>
    <row r="395" spans="1:26" x14ac:dyDescent="0.3">
      <c r="A395" s="84"/>
      <c r="B395" s="85"/>
      <c r="C395" s="82"/>
      <c r="D395" s="86"/>
      <c r="E395" s="87"/>
      <c r="F395" s="87"/>
      <c r="K395" s="84"/>
      <c r="L395" s="85"/>
      <c r="M395" s="82"/>
      <c r="N395" s="86"/>
      <c r="O395" s="87"/>
      <c r="P395" s="87"/>
      <c r="U395" s="84"/>
      <c r="V395" s="85"/>
      <c r="W395" s="82"/>
      <c r="X395" s="86"/>
      <c r="Y395" s="87"/>
      <c r="Z395" s="87"/>
    </row>
    <row r="396" spans="1:26" x14ac:dyDescent="0.3">
      <c r="A396" s="84"/>
      <c r="B396" s="85"/>
      <c r="C396" s="82"/>
      <c r="D396" s="86"/>
      <c r="E396" s="87"/>
      <c r="F396" s="87"/>
      <c r="K396" s="84"/>
      <c r="L396" s="85"/>
      <c r="M396" s="82"/>
      <c r="N396" s="86"/>
      <c r="O396" s="87"/>
      <c r="P396" s="87"/>
      <c r="U396" s="84"/>
      <c r="V396" s="85"/>
      <c r="W396" s="82"/>
      <c r="X396" s="86"/>
      <c r="Y396" s="87"/>
      <c r="Z396" s="87"/>
    </row>
    <row r="397" spans="1:26" x14ac:dyDescent="0.3">
      <c r="A397" s="84"/>
      <c r="B397" s="85"/>
      <c r="C397" s="82"/>
      <c r="D397" s="86"/>
      <c r="E397" s="87"/>
      <c r="F397" s="87"/>
      <c r="K397" s="84"/>
      <c r="L397" s="85"/>
      <c r="M397" s="82"/>
      <c r="N397" s="86"/>
      <c r="O397" s="87"/>
      <c r="P397" s="87"/>
      <c r="U397" s="84"/>
      <c r="V397" s="85"/>
      <c r="W397" s="82"/>
      <c r="X397" s="86"/>
      <c r="Y397" s="87"/>
      <c r="Z397" s="87"/>
    </row>
    <row r="398" spans="1:26" x14ac:dyDescent="0.3">
      <c r="A398" s="84"/>
      <c r="B398" s="85"/>
      <c r="C398" s="82"/>
      <c r="D398" s="86"/>
      <c r="E398" s="87"/>
      <c r="F398" s="87"/>
      <c r="K398" s="84"/>
      <c r="L398" s="85"/>
      <c r="M398" s="82"/>
      <c r="N398" s="86"/>
      <c r="O398" s="87"/>
      <c r="P398" s="87"/>
      <c r="U398" s="84"/>
      <c r="V398" s="85"/>
      <c r="W398" s="82"/>
      <c r="X398" s="86"/>
      <c r="Y398" s="87"/>
      <c r="Z398" s="87"/>
    </row>
    <row r="399" spans="1:26" x14ac:dyDescent="0.3">
      <c r="A399" s="84"/>
      <c r="B399" s="85"/>
      <c r="C399" s="82"/>
      <c r="D399" s="86"/>
      <c r="E399" s="87"/>
      <c r="F399" s="87"/>
      <c r="K399" s="84"/>
      <c r="L399" s="85"/>
      <c r="M399" s="82"/>
      <c r="N399" s="86"/>
      <c r="O399" s="87"/>
      <c r="P399" s="87"/>
      <c r="U399" s="84"/>
      <c r="V399" s="85"/>
      <c r="W399" s="82"/>
      <c r="X399" s="86"/>
      <c r="Y399" s="87"/>
      <c r="Z399" s="87"/>
    </row>
    <row r="400" spans="1:26" x14ac:dyDescent="0.3">
      <c r="A400" s="84"/>
      <c r="B400" s="85"/>
      <c r="C400" s="82"/>
      <c r="D400" s="86"/>
      <c r="E400" s="87"/>
      <c r="F400" s="87"/>
      <c r="K400" s="84"/>
      <c r="L400" s="85"/>
      <c r="M400" s="82"/>
      <c r="N400" s="86"/>
      <c r="O400" s="87"/>
      <c r="P400" s="87"/>
      <c r="U400" s="84"/>
      <c r="V400" s="85"/>
      <c r="W400" s="82"/>
      <c r="X400" s="86"/>
      <c r="Y400" s="87"/>
      <c r="Z400" s="87"/>
    </row>
    <row r="401" spans="1:26" x14ac:dyDescent="0.3">
      <c r="A401" s="84"/>
      <c r="B401" s="85"/>
      <c r="C401" s="82"/>
      <c r="D401" s="86"/>
      <c r="E401" s="87"/>
      <c r="F401" s="87"/>
      <c r="K401" s="84"/>
      <c r="L401" s="85"/>
      <c r="M401" s="82"/>
      <c r="N401" s="86"/>
      <c r="O401" s="87"/>
      <c r="P401" s="87"/>
      <c r="U401" s="84"/>
      <c r="V401" s="85"/>
      <c r="W401" s="82"/>
      <c r="X401" s="86"/>
      <c r="Y401" s="87"/>
      <c r="Z401" s="87"/>
    </row>
    <row r="402" spans="1:26" x14ac:dyDescent="0.3">
      <c r="A402" s="84"/>
      <c r="B402" s="85"/>
      <c r="C402" s="82"/>
      <c r="D402" s="86"/>
      <c r="E402" s="87"/>
      <c r="F402" s="87"/>
      <c r="K402" s="84"/>
      <c r="L402" s="85"/>
      <c r="M402" s="82"/>
      <c r="N402" s="86"/>
      <c r="O402" s="87"/>
      <c r="P402" s="87"/>
      <c r="U402" s="84"/>
      <c r="V402" s="85"/>
      <c r="W402" s="82"/>
      <c r="X402" s="86"/>
      <c r="Y402" s="87"/>
      <c r="Z402" s="87"/>
    </row>
    <row r="403" spans="1:26" x14ac:dyDescent="0.3">
      <c r="A403" s="84"/>
      <c r="B403" s="85"/>
      <c r="C403" s="82"/>
      <c r="D403" s="86"/>
      <c r="E403" s="87"/>
      <c r="F403" s="87"/>
      <c r="K403" s="84"/>
      <c r="L403" s="85"/>
      <c r="M403" s="82"/>
      <c r="N403" s="86"/>
      <c r="O403" s="87"/>
      <c r="P403" s="87"/>
      <c r="U403" s="84"/>
      <c r="V403" s="85"/>
      <c r="W403" s="82"/>
      <c r="X403" s="86"/>
      <c r="Y403" s="87"/>
      <c r="Z403" s="87"/>
    </row>
    <row r="404" spans="1:26" x14ac:dyDescent="0.3">
      <c r="A404" s="84"/>
      <c r="B404" s="85"/>
      <c r="C404" s="82"/>
      <c r="D404" s="86"/>
      <c r="E404" s="87"/>
      <c r="F404" s="87"/>
      <c r="K404" s="84"/>
      <c r="L404" s="85"/>
      <c r="M404" s="82"/>
      <c r="N404" s="86"/>
      <c r="O404" s="87"/>
      <c r="P404" s="87"/>
      <c r="U404" s="84"/>
      <c r="V404" s="85"/>
      <c r="W404" s="82"/>
      <c r="X404" s="86"/>
      <c r="Y404" s="87"/>
      <c r="Z404" s="87"/>
    </row>
    <row r="405" spans="1:26" x14ac:dyDescent="0.3">
      <c r="A405" s="84"/>
      <c r="B405" s="85"/>
      <c r="C405" s="82"/>
      <c r="D405" s="86"/>
      <c r="E405" s="87"/>
      <c r="F405" s="87"/>
      <c r="K405" s="84"/>
      <c r="L405" s="85"/>
      <c r="M405" s="82"/>
      <c r="N405" s="86"/>
      <c r="O405" s="87"/>
      <c r="P405" s="87"/>
      <c r="U405" s="84"/>
      <c r="V405" s="85"/>
      <c r="W405" s="82"/>
      <c r="X405" s="86"/>
      <c r="Y405" s="87"/>
      <c r="Z405" s="87"/>
    </row>
    <row r="406" spans="1:26" x14ac:dyDescent="0.3">
      <c r="A406" s="84"/>
      <c r="B406" s="85"/>
      <c r="C406" s="82"/>
      <c r="D406" s="86"/>
      <c r="E406" s="87"/>
      <c r="F406" s="87"/>
      <c r="K406" s="84"/>
      <c r="L406" s="85"/>
      <c r="M406" s="82"/>
      <c r="N406" s="86"/>
      <c r="O406" s="87"/>
      <c r="P406" s="87"/>
      <c r="U406" s="84"/>
      <c r="V406" s="85"/>
      <c r="W406" s="82"/>
      <c r="X406" s="86"/>
      <c r="Y406" s="87"/>
      <c r="Z406" s="87"/>
    </row>
    <row r="407" spans="1:26" x14ac:dyDescent="0.3">
      <c r="A407" s="84"/>
      <c r="B407" s="85"/>
      <c r="C407" s="82"/>
      <c r="D407" s="86"/>
      <c r="E407" s="87"/>
      <c r="F407" s="87"/>
      <c r="K407" s="84"/>
      <c r="L407" s="85"/>
      <c r="M407" s="82"/>
      <c r="N407" s="86"/>
      <c r="O407" s="87"/>
      <c r="P407" s="87"/>
      <c r="U407" s="84"/>
      <c r="V407" s="85"/>
      <c r="W407" s="82"/>
      <c r="X407" s="86"/>
      <c r="Y407" s="87"/>
      <c r="Z407" s="87"/>
    </row>
    <row r="408" spans="1:26" x14ac:dyDescent="0.3">
      <c r="A408" s="84"/>
      <c r="B408" s="85"/>
      <c r="C408" s="82"/>
      <c r="D408" s="86"/>
      <c r="E408" s="87"/>
      <c r="F408" s="87"/>
      <c r="K408" s="84"/>
      <c r="L408" s="85"/>
      <c r="M408" s="82"/>
      <c r="N408" s="86"/>
      <c r="O408" s="87"/>
      <c r="P408" s="87"/>
      <c r="U408" s="84"/>
      <c r="V408" s="85"/>
      <c r="W408" s="82"/>
      <c r="X408" s="86"/>
      <c r="Y408" s="87"/>
      <c r="Z408" s="87"/>
    </row>
    <row r="409" spans="1:26" x14ac:dyDescent="0.3">
      <c r="A409" s="84"/>
      <c r="B409" s="85"/>
      <c r="C409" s="82"/>
      <c r="D409" s="86"/>
      <c r="E409" s="87"/>
      <c r="F409" s="87"/>
      <c r="K409" s="84"/>
      <c r="L409" s="85"/>
      <c r="M409" s="82"/>
      <c r="N409" s="86"/>
      <c r="O409" s="87"/>
      <c r="P409" s="87"/>
      <c r="U409" s="84"/>
      <c r="V409" s="85"/>
      <c r="W409" s="82"/>
      <c r="X409" s="86"/>
      <c r="Y409" s="87"/>
      <c r="Z409" s="87"/>
    </row>
    <row r="410" spans="1:26" x14ac:dyDescent="0.3">
      <c r="A410" s="84"/>
      <c r="B410" s="85"/>
      <c r="C410" s="82"/>
      <c r="D410" s="86"/>
      <c r="E410" s="87"/>
      <c r="F410" s="87"/>
      <c r="K410" s="84"/>
      <c r="L410" s="85"/>
      <c r="M410" s="82"/>
      <c r="N410" s="86"/>
      <c r="O410" s="87"/>
      <c r="P410" s="87"/>
      <c r="U410" s="84"/>
      <c r="V410" s="85"/>
      <c r="W410" s="82"/>
      <c r="X410" s="86"/>
      <c r="Y410" s="87"/>
      <c r="Z410" s="87"/>
    </row>
    <row r="411" spans="1:26" x14ac:dyDescent="0.3">
      <c r="A411" s="84"/>
      <c r="B411" s="85"/>
      <c r="C411" s="82"/>
      <c r="D411" s="86"/>
      <c r="E411" s="87"/>
      <c r="F411" s="87"/>
      <c r="K411" s="84"/>
      <c r="L411" s="85"/>
      <c r="M411" s="82"/>
      <c r="N411" s="86"/>
      <c r="O411" s="87"/>
      <c r="P411" s="87"/>
      <c r="U411" s="84"/>
      <c r="V411" s="85"/>
      <c r="W411" s="82"/>
      <c r="X411" s="86"/>
      <c r="Y411" s="87"/>
      <c r="Z411" s="87"/>
    </row>
    <row r="412" spans="1:26" x14ac:dyDescent="0.3">
      <c r="A412" s="84"/>
      <c r="B412" s="85"/>
      <c r="C412" s="82"/>
      <c r="D412" s="86"/>
      <c r="E412" s="87"/>
      <c r="F412" s="87"/>
      <c r="K412" s="84"/>
      <c r="L412" s="85"/>
      <c r="M412" s="82"/>
      <c r="N412" s="86"/>
      <c r="O412" s="87"/>
      <c r="P412" s="87"/>
      <c r="U412" s="84"/>
      <c r="V412" s="85"/>
      <c r="W412" s="82"/>
      <c r="X412" s="86"/>
      <c r="Y412" s="87"/>
      <c r="Z412" s="87"/>
    </row>
    <row r="413" spans="1:26" x14ac:dyDescent="0.3">
      <c r="A413" s="84"/>
      <c r="B413" s="85"/>
      <c r="C413" s="82"/>
      <c r="D413" s="86"/>
      <c r="E413" s="87"/>
      <c r="F413" s="87"/>
      <c r="K413" s="84"/>
      <c r="L413" s="85"/>
      <c r="M413" s="82"/>
      <c r="N413" s="86"/>
      <c r="O413" s="87"/>
      <c r="P413" s="87"/>
      <c r="U413" s="84"/>
      <c r="V413" s="85"/>
      <c r="W413" s="82"/>
      <c r="X413" s="86"/>
      <c r="Y413" s="87"/>
      <c r="Z413" s="87"/>
    </row>
    <row r="414" spans="1:26" x14ac:dyDescent="0.3">
      <c r="A414" s="84"/>
      <c r="B414" s="85"/>
      <c r="C414" s="82"/>
      <c r="D414" s="86"/>
      <c r="E414" s="87"/>
      <c r="F414" s="87"/>
      <c r="K414" s="84"/>
      <c r="L414" s="85"/>
      <c r="M414" s="82"/>
      <c r="N414" s="86"/>
      <c r="O414" s="87"/>
      <c r="P414" s="87"/>
      <c r="U414" s="84"/>
      <c r="V414" s="85"/>
      <c r="W414" s="82"/>
      <c r="X414" s="86"/>
      <c r="Y414" s="87"/>
      <c r="Z414" s="87"/>
    </row>
    <row r="415" spans="1:26" x14ac:dyDescent="0.3">
      <c r="A415" s="84"/>
      <c r="B415" s="85"/>
      <c r="C415" s="82"/>
      <c r="D415" s="86"/>
      <c r="E415" s="87"/>
      <c r="F415" s="87"/>
      <c r="K415" s="84"/>
      <c r="L415" s="85"/>
      <c r="M415" s="82"/>
      <c r="N415" s="86"/>
      <c r="O415" s="87"/>
      <c r="P415" s="87"/>
      <c r="U415" s="84"/>
      <c r="V415" s="85"/>
      <c r="W415" s="82"/>
      <c r="X415" s="86"/>
      <c r="Y415" s="87"/>
      <c r="Z415" s="87"/>
    </row>
    <row r="416" spans="1:26" x14ac:dyDescent="0.3">
      <c r="A416" s="84"/>
      <c r="B416" s="85"/>
      <c r="C416" s="82"/>
      <c r="D416" s="86"/>
      <c r="E416" s="87"/>
      <c r="F416" s="87"/>
      <c r="K416" s="84"/>
      <c r="L416" s="85"/>
      <c r="M416" s="82"/>
      <c r="N416" s="86"/>
      <c r="O416" s="87"/>
      <c r="P416" s="87"/>
      <c r="U416" s="84"/>
      <c r="V416" s="85"/>
      <c r="W416" s="82"/>
      <c r="X416" s="86"/>
      <c r="Y416" s="87"/>
      <c r="Z416" s="87"/>
    </row>
    <row r="417" spans="1:26" x14ac:dyDescent="0.3">
      <c r="A417" s="84"/>
      <c r="B417" s="85"/>
      <c r="C417" s="82"/>
      <c r="D417" s="86"/>
      <c r="E417" s="87"/>
      <c r="F417" s="87"/>
      <c r="K417" s="84"/>
      <c r="L417" s="85"/>
      <c r="M417" s="82"/>
      <c r="N417" s="86"/>
      <c r="O417" s="87"/>
      <c r="P417" s="87"/>
      <c r="U417" s="84"/>
      <c r="V417" s="85"/>
      <c r="W417" s="82"/>
      <c r="X417" s="86"/>
      <c r="Y417" s="87"/>
      <c r="Z417" s="87"/>
    </row>
    <row r="418" spans="1:26" x14ac:dyDescent="0.3">
      <c r="A418" s="84"/>
      <c r="B418" s="85"/>
      <c r="C418" s="82"/>
      <c r="D418" s="86"/>
      <c r="E418" s="87"/>
      <c r="F418" s="87"/>
      <c r="K418" s="84"/>
      <c r="L418" s="85"/>
      <c r="M418" s="82"/>
      <c r="N418" s="86"/>
      <c r="O418" s="87"/>
      <c r="P418" s="87"/>
      <c r="U418" s="84"/>
      <c r="V418" s="85"/>
      <c r="W418" s="82"/>
      <c r="X418" s="86"/>
      <c r="Y418" s="87"/>
      <c r="Z418" s="87"/>
    </row>
    <row r="419" spans="1:26" x14ac:dyDescent="0.3">
      <c r="A419" s="84"/>
      <c r="B419" s="85"/>
      <c r="C419" s="82"/>
      <c r="D419" s="86"/>
      <c r="E419" s="87"/>
      <c r="F419" s="87"/>
      <c r="K419" s="84"/>
      <c r="L419" s="85"/>
      <c r="M419" s="82"/>
      <c r="N419" s="86"/>
      <c r="O419" s="87"/>
      <c r="P419" s="87"/>
      <c r="U419" s="84"/>
      <c r="V419" s="85"/>
      <c r="W419" s="82"/>
      <c r="X419" s="86"/>
      <c r="Y419" s="87"/>
      <c r="Z419" s="87"/>
    </row>
    <row r="420" spans="1:26" x14ac:dyDescent="0.3">
      <c r="A420" s="84"/>
      <c r="B420" s="85"/>
      <c r="C420" s="82"/>
      <c r="D420" s="86"/>
      <c r="E420" s="87"/>
      <c r="F420" s="87"/>
      <c r="K420" s="84"/>
      <c r="L420" s="85"/>
      <c r="M420" s="82"/>
      <c r="N420" s="86"/>
      <c r="O420" s="87"/>
      <c r="P420" s="87"/>
      <c r="U420" s="84"/>
      <c r="V420" s="85"/>
      <c r="W420" s="82"/>
      <c r="X420" s="86"/>
      <c r="Y420" s="87"/>
      <c r="Z420" s="87"/>
    </row>
    <row r="421" spans="1:26" x14ac:dyDescent="0.3">
      <c r="A421" s="84"/>
      <c r="B421" s="85"/>
      <c r="C421" s="82"/>
      <c r="D421" s="86"/>
      <c r="E421" s="87"/>
      <c r="F421" s="87"/>
      <c r="K421" s="84"/>
      <c r="L421" s="85"/>
      <c r="M421" s="82"/>
      <c r="N421" s="86"/>
      <c r="O421" s="87"/>
      <c r="P421" s="87"/>
      <c r="U421" s="84"/>
      <c r="V421" s="85"/>
      <c r="W421" s="82"/>
      <c r="X421" s="86"/>
      <c r="Y421" s="87"/>
      <c r="Z421" s="87"/>
    </row>
    <row r="422" spans="1:26" x14ac:dyDescent="0.3">
      <c r="A422" s="84"/>
      <c r="B422" s="85"/>
      <c r="C422" s="82"/>
      <c r="D422" s="86"/>
      <c r="E422" s="87"/>
      <c r="F422" s="87"/>
      <c r="K422" s="84"/>
      <c r="L422" s="85"/>
      <c r="M422" s="82"/>
      <c r="N422" s="86"/>
      <c r="O422" s="87"/>
      <c r="P422" s="87"/>
      <c r="U422" s="84"/>
      <c r="V422" s="85"/>
      <c r="W422" s="82"/>
      <c r="X422" s="86"/>
      <c r="Y422" s="87"/>
      <c r="Z422" s="87"/>
    </row>
    <row r="423" spans="1:26" x14ac:dyDescent="0.3">
      <c r="A423" s="84"/>
      <c r="B423" s="85"/>
      <c r="C423" s="82"/>
      <c r="D423" s="86"/>
      <c r="E423" s="87"/>
      <c r="F423" s="87"/>
      <c r="K423" s="84"/>
      <c r="L423" s="85"/>
      <c r="M423" s="82"/>
      <c r="N423" s="86"/>
      <c r="O423" s="87"/>
      <c r="P423" s="87"/>
      <c r="U423" s="84"/>
      <c r="V423" s="85"/>
      <c r="W423" s="82"/>
      <c r="X423" s="86"/>
      <c r="Y423" s="87"/>
      <c r="Z423" s="87"/>
    </row>
    <row r="424" spans="1:26" x14ac:dyDescent="0.3">
      <c r="A424" s="84"/>
      <c r="B424" s="85"/>
      <c r="C424" s="82"/>
      <c r="D424" s="86"/>
      <c r="E424" s="87"/>
      <c r="F424" s="87"/>
      <c r="K424" s="84"/>
      <c r="L424" s="85"/>
      <c r="M424" s="82"/>
      <c r="N424" s="86"/>
      <c r="O424" s="87"/>
      <c r="P424" s="87"/>
      <c r="U424" s="84"/>
      <c r="V424" s="85"/>
      <c r="W424" s="82"/>
      <c r="X424" s="86"/>
      <c r="Y424" s="87"/>
      <c r="Z424" s="87"/>
    </row>
    <row r="425" spans="1:26" x14ac:dyDescent="0.3">
      <c r="A425" s="84"/>
      <c r="B425" s="85"/>
      <c r="C425" s="82"/>
      <c r="D425" s="86"/>
      <c r="E425" s="87"/>
      <c r="F425" s="87"/>
      <c r="K425" s="84"/>
      <c r="L425" s="85"/>
      <c r="M425" s="82"/>
      <c r="N425" s="86"/>
      <c r="O425" s="87"/>
      <c r="P425" s="87"/>
      <c r="U425" s="84"/>
      <c r="V425" s="85"/>
      <c r="W425" s="82"/>
      <c r="X425" s="86"/>
      <c r="Y425" s="87"/>
      <c r="Z425" s="87"/>
    </row>
    <row r="426" spans="1:26" x14ac:dyDescent="0.3">
      <c r="A426" s="84"/>
      <c r="B426" s="85"/>
      <c r="C426" s="82"/>
      <c r="D426" s="86"/>
      <c r="E426" s="87"/>
      <c r="F426" s="87"/>
      <c r="K426" s="84"/>
      <c r="L426" s="85"/>
      <c r="M426" s="82"/>
      <c r="N426" s="86"/>
      <c r="O426" s="87"/>
      <c r="P426" s="87"/>
      <c r="U426" s="84"/>
      <c r="V426" s="85"/>
      <c r="W426" s="82"/>
      <c r="X426" s="86"/>
      <c r="Y426" s="87"/>
      <c r="Z426" s="87"/>
    </row>
    <row r="427" spans="1:26" x14ac:dyDescent="0.3">
      <c r="A427" s="84"/>
      <c r="B427" s="85"/>
      <c r="C427" s="82"/>
      <c r="D427" s="86"/>
      <c r="E427" s="87"/>
      <c r="F427" s="87"/>
      <c r="K427" s="84"/>
      <c r="L427" s="85"/>
      <c r="M427" s="82"/>
      <c r="N427" s="86"/>
      <c r="O427" s="87"/>
      <c r="P427" s="87"/>
      <c r="U427" s="84"/>
      <c r="V427" s="85"/>
      <c r="W427" s="82"/>
      <c r="X427" s="86"/>
      <c r="Y427" s="87"/>
      <c r="Z427" s="87"/>
    </row>
    <row r="428" spans="1:26" x14ac:dyDescent="0.3">
      <c r="A428" s="84"/>
      <c r="B428" s="85"/>
      <c r="C428" s="82"/>
      <c r="D428" s="86"/>
      <c r="E428" s="87"/>
      <c r="F428" s="87"/>
      <c r="K428" s="84"/>
      <c r="L428" s="85"/>
      <c r="M428" s="82"/>
      <c r="N428" s="86"/>
      <c r="O428" s="87"/>
      <c r="P428" s="87"/>
      <c r="U428" s="84"/>
      <c r="V428" s="85"/>
      <c r="W428" s="82"/>
      <c r="X428" s="86"/>
      <c r="Y428" s="87"/>
      <c r="Z428" s="87"/>
    </row>
    <row r="429" spans="1:26" x14ac:dyDescent="0.3">
      <c r="A429" s="84"/>
      <c r="B429" s="85"/>
      <c r="C429" s="82"/>
      <c r="D429" s="86"/>
      <c r="E429" s="87"/>
      <c r="F429" s="87"/>
      <c r="K429" s="84"/>
      <c r="L429" s="85"/>
      <c r="M429" s="82"/>
      <c r="N429" s="86"/>
      <c r="O429" s="87"/>
      <c r="P429" s="87"/>
      <c r="U429" s="84"/>
      <c r="V429" s="85"/>
      <c r="W429" s="82"/>
      <c r="X429" s="86"/>
      <c r="Y429" s="87"/>
      <c r="Z429" s="87"/>
    </row>
    <row r="430" spans="1:26" x14ac:dyDescent="0.3">
      <c r="A430" s="84"/>
      <c r="B430" s="85"/>
      <c r="C430" s="82"/>
      <c r="D430" s="86"/>
      <c r="E430" s="87"/>
      <c r="F430" s="87"/>
      <c r="K430" s="84"/>
      <c r="L430" s="85"/>
      <c r="M430" s="82"/>
      <c r="N430" s="86"/>
      <c r="O430" s="87"/>
      <c r="P430" s="87"/>
      <c r="U430" s="84"/>
      <c r="V430" s="85"/>
      <c r="W430" s="82"/>
      <c r="X430" s="86"/>
      <c r="Y430" s="87"/>
      <c r="Z430" s="87"/>
    </row>
    <row r="431" spans="1:26" x14ac:dyDescent="0.3">
      <c r="A431" s="84"/>
      <c r="B431" s="85"/>
      <c r="C431" s="82"/>
      <c r="D431" s="86"/>
      <c r="E431" s="87"/>
      <c r="F431" s="87"/>
      <c r="K431" s="84"/>
      <c r="L431" s="85"/>
      <c r="M431" s="82"/>
      <c r="N431" s="86"/>
      <c r="O431" s="87"/>
      <c r="P431" s="87"/>
      <c r="U431" s="84"/>
      <c r="V431" s="85"/>
      <c r="W431" s="82"/>
      <c r="X431" s="86"/>
      <c r="Y431" s="87"/>
      <c r="Z431" s="87"/>
    </row>
    <row r="432" spans="1:26" x14ac:dyDescent="0.3">
      <c r="A432" s="84"/>
      <c r="B432" s="85"/>
      <c r="C432" s="82"/>
      <c r="D432" s="86"/>
      <c r="E432" s="87"/>
      <c r="F432" s="87"/>
      <c r="K432" s="84"/>
      <c r="L432" s="85"/>
      <c r="M432" s="82"/>
      <c r="N432" s="86"/>
      <c r="O432" s="87"/>
      <c r="P432" s="87"/>
      <c r="U432" s="84"/>
      <c r="V432" s="85"/>
      <c r="W432" s="82"/>
      <c r="X432" s="86"/>
      <c r="Y432" s="87"/>
      <c r="Z432" s="87"/>
    </row>
    <row r="433" spans="1:26" x14ac:dyDescent="0.3">
      <c r="A433" s="84"/>
      <c r="B433" s="85"/>
      <c r="C433" s="82"/>
      <c r="D433" s="86"/>
      <c r="E433" s="87"/>
      <c r="F433" s="87"/>
      <c r="K433" s="84"/>
      <c r="L433" s="85"/>
      <c r="M433" s="82"/>
      <c r="N433" s="86"/>
      <c r="O433" s="87"/>
      <c r="P433" s="87"/>
      <c r="U433" s="84"/>
      <c r="V433" s="85"/>
      <c r="W433" s="82"/>
      <c r="X433" s="86"/>
      <c r="Y433" s="87"/>
      <c r="Z433" s="87"/>
    </row>
    <row r="434" spans="1:26" x14ac:dyDescent="0.3">
      <c r="A434" s="84"/>
      <c r="B434" s="85"/>
      <c r="C434" s="82"/>
      <c r="D434" s="86"/>
      <c r="E434" s="87"/>
      <c r="F434" s="87"/>
      <c r="K434" s="84"/>
      <c r="L434" s="85"/>
      <c r="M434" s="82"/>
      <c r="N434" s="86"/>
      <c r="O434" s="87"/>
      <c r="P434" s="87"/>
      <c r="U434" s="84"/>
      <c r="V434" s="85"/>
      <c r="W434" s="82"/>
      <c r="X434" s="86"/>
      <c r="Y434" s="87"/>
      <c r="Z434" s="87"/>
    </row>
    <row r="435" spans="1:26" x14ac:dyDescent="0.3">
      <c r="A435" s="84"/>
      <c r="B435" s="85"/>
      <c r="C435" s="82"/>
      <c r="D435" s="86"/>
      <c r="E435" s="87"/>
      <c r="F435" s="87"/>
      <c r="K435" s="84"/>
      <c r="L435" s="85"/>
      <c r="M435" s="82"/>
      <c r="N435" s="86"/>
      <c r="O435" s="87"/>
      <c r="P435" s="87"/>
      <c r="U435" s="84"/>
      <c r="V435" s="85"/>
      <c r="W435" s="82"/>
      <c r="X435" s="86"/>
      <c r="Y435" s="87"/>
      <c r="Z435" s="87"/>
    </row>
    <row r="436" spans="1:26" x14ac:dyDescent="0.3">
      <c r="A436" s="84"/>
      <c r="B436" s="85"/>
      <c r="C436" s="82"/>
      <c r="D436" s="86"/>
      <c r="E436" s="87"/>
      <c r="F436" s="87"/>
      <c r="K436" s="84"/>
      <c r="L436" s="85"/>
      <c r="M436" s="82"/>
      <c r="N436" s="86"/>
      <c r="O436" s="87"/>
      <c r="P436" s="87"/>
      <c r="U436" s="84"/>
      <c r="V436" s="85"/>
      <c r="W436" s="82"/>
      <c r="X436" s="86"/>
      <c r="Y436" s="87"/>
      <c r="Z436" s="87"/>
    </row>
    <row r="437" spans="1:26" x14ac:dyDescent="0.3">
      <c r="A437" s="84"/>
      <c r="B437" s="85"/>
      <c r="C437" s="82"/>
      <c r="D437" s="86"/>
      <c r="E437" s="87"/>
      <c r="F437" s="87"/>
      <c r="K437" s="84"/>
      <c r="L437" s="85"/>
      <c r="M437" s="82"/>
      <c r="N437" s="86"/>
      <c r="O437" s="87"/>
      <c r="P437" s="87"/>
      <c r="U437" s="84"/>
      <c r="V437" s="85"/>
      <c r="W437" s="82"/>
      <c r="X437" s="86"/>
      <c r="Y437" s="87"/>
      <c r="Z437" s="87"/>
    </row>
    <row r="438" spans="1:26" x14ac:dyDescent="0.3">
      <c r="A438" s="84"/>
      <c r="B438" s="85"/>
      <c r="C438" s="82"/>
      <c r="D438" s="86"/>
      <c r="E438" s="87"/>
      <c r="F438" s="87"/>
      <c r="K438" s="84"/>
      <c r="L438" s="85"/>
      <c r="M438" s="82"/>
      <c r="N438" s="86"/>
      <c r="O438" s="87"/>
      <c r="P438" s="87"/>
      <c r="U438" s="84"/>
      <c r="V438" s="85"/>
      <c r="W438" s="82"/>
      <c r="X438" s="86"/>
      <c r="Y438" s="87"/>
      <c r="Z438" s="87"/>
    </row>
    <row r="439" spans="1:26" x14ac:dyDescent="0.3">
      <c r="A439" s="84"/>
      <c r="B439" s="85"/>
      <c r="C439" s="82"/>
      <c r="D439" s="86"/>
      <c r="E439" s="87"/>
      <c r="F439" s="87"/>
      <c r="K439" s="84"/>
      <c r="L439" s="85"/>
      <c r="M439" s="82"/>
      <c r="N439" s="86"/>
      <c r="O439" s="87"/>
      <c r="P439" s="87"/>
      <c r="U439" s="84"/>
      <c r="V439" s="85"/>
      <c r="W439" s="82"/>
      <c r="X439" s="86"/>
      <c r="Y439" s="87"/>
      <c r="Z439" s="87"/>
    </row>
    <row r="440" spans="1:26" x14ac:dyDescent="0.3">
      <c r="A440" s="84"/>
      <c r="B440" s="85"/>
      <c r="C440" s="82"/>
      <c r="D440" s="86"/>
      <c r="E440" s="87"/>
      <c r="F440" s="87"/>
      <c r="K440" s="84"/>
      <c r="L440" s="85"/>
      <c r="M440" s="82"/>
      <c r="N440" s="86"/>
      <c r="O440" s="87"/>
      <c r="P440" s="87"/>
      <c r="U440" s="84"/>
      <c r="V440" s="85"/>
      <c r="W440" s="82"/>
      <c r="X440" s="86"/>
      <c r="Y440" s="87"/>
      <c r="Z440" s="87"/>
    </row>
    <row r="441" spans="1:26" x14ac:dyDescent="0.3">
      <c r="A441" s="84"/>
      <c r="B441" s="85"/>
      <c r="C441" s="82"/>
      <c r="D441" s="86"/>
      <c r="E441" s="87"/>
      <c r="F441" s="87"/>
      <c r="K441" s="84"/>
      <c r="L441" s="85"/>
      <c r="M441" s="82"/>
      <c r="N441" s="86"/>
      <c r="O441" s="87"/>
      <c r="P441" s="87"/>
      <c r="U441" s="84"/>
      <c r="V441" s="85"/>
      <c r="W441" s="82"/>
      <c r="X441" s="86"/>
      <c r="Y441" s="87"/>
      <c r="Z441" s="87"/>
    </row>
    <row r="442" spans="1:26" x14ac:dyDescent="0.3">
      <c r="A442" s="84"/>
      <c r="B442" s="85"/>
      <c r="C442" s="82"/>
      <c r="D442" s="86"/>
      <c r="E442" s="87"/>
      <c r="F442" s="87"/>
      <c r="K442" s="84"/>
      <c r="L442" s="85"/>
      <c r="M442" s="82"/>
      <c r="N442" s="86"/>
      <c r="O442" s="87"/>
      <c r="P442" s="87"/>
      <c r="U442" s="84"/>
      <c r="V442" s="85"/>
      <c r="W442" s="82"/>
      <c r="X442" s="86"/>
      <c r="Y442" s="87"/>
      <c r="Z442" s="87"/>
    </row>
    <row r="443" spans="1:26" x14ac:dyDescent="0.3">
      <c r="A443" s="84"/>
      <c r="B443" s="85"/>
      <c r="C443" s="82"/>
      <c r="D443" s="86"/>
      <c r="E443" s="87"/>
      <c r="F443" s="87"/>
      <c r="K443" s="84"/>
      <c r="L443" s="85"/>
      <c r="M443" s="82"/>
      <c r="N443" s="86"/>
      <c r="O443" s="87"/>
      <c r="P443" s="87"/>
      <c r="U443" s="84"/>
      <c r="V443" s="85"/>
      <c r="W443" s="82"/>
      <c r="X443" s="86"/>
      <c r="Y443" s="87"/>
      <c r="Z443" s="87"/>
    </row>
    <row r="444" spans="1:26" x14ac:dyDescent="0.3">
      <c r="A444" s="84"/>
      <c r="B444" s="85"/>
      <c r="C444" s="82"/>
      <c r="D444" s="86"/>
      <c r="E444" s="87"/>
      <c r="F444" s="87"/>
      <c r="K444" s="84"/>
      <c r="L444" s="85"/>
      <c r="M444" s="82"/>
      <c r="N444" s="86"/>
      <c r="O444" s="87"/>
      <c r="P444" s="87"/>
      <c r="U444" s="84"/>
      <c r="V444" s="85"/>
      <c r="W444" s="82"/>
      <c r="X444" s="86"/>
      <c r="Y444" s="87"/>
      <c r="Z444" s="87"/>
    </row>
    <row r="445" spans="1:26" x14ac:dyDescent="0.3">
      <c r="A445" s="84"/>
      <c r="B445" s="85"/>
      <c r="C445" s="82"/>
      <c r="D445" s="86"/>
      <c r="E445" s="87"/>
      <c r="F445" s="87"/>
      <c r="K445" s="84"/>
      <c r="L445" s="85"/>
      <c r="M445" s="82"/>
      <c r="N445" s="86"/>
      <c r="O445" s="87"/>
      <c r="P445" s="87"/>
      <c r="U445" s="84"/>
      <c r="V445" s="85"/>
      <c r="W445" s="82"/>
      <c r="X445" s="86"/>
      <c r="Y445" s="87"/>
      <c r="Z445" s="87"/>
    </row>
    <row r="446" spans="1:26" x14ac:dyDescent="0.3">
      <c r="A446" s="84"/>
      <c r="B446" s="85"/>
      <c r="C446" s="82"/>
      <c r="D446" s="86"/>
      <c r="E446" s="87"/>
      <c r="F446" s="87"/>
      <c r="K446" s="84"/>
      <c r="L446" s="85"/>
      <c r="M446" s="82"/>
      <c r="N446" s="86"/>
      <c r="O446" s="87"/>
      <c r="P446" s="87"/>
      <c r="U446" s="84"/>
      <c r="V446" s="85"/>
      <c r="W446" s="82"/>
      <c r="X446" s="86"/>
      <c r="Y446" s="87"/>
      <c r="Z446" s="87"/>
    </row>
    <row r="447" spans="1:26" x14ac:dyDescent="0.3">
      <c r="A447" s="84"/>
      <c r="B447" s="85"/>
      <c r="C447" s="82"/>
      <c r="D447" s="86"/>
      <c r="E447" s="87"/>
      <c r="F447" s="87"/>
      <c r="K447" s="84"/>
      <c r="L447" s="85"/>
      <c r="M447" s="82"/>
      <c r="N447" s="86"/>
      <c r="O447" s="87"/>
      <c r="P447" s="87"/>
      <c r="U447" s="84"/>
      <c r="V447" s="85"/>
      <c r="W447" s="82"/>
      <c r="X447" s="86"/>
      <c r="Y447" s="87"/>
      <c r="Z447" s="87"/>
    </row>
    <row r="448" spans="1:26" x14ac:dyDescent="0.3">
      <c r="A448" s="84"/>
      <c r="B448" s="85"/>
      <c r="C448" s="82"/>
      <c r="D448" s="86"/>
      <c r="E448" s="87"/>
      <c r="F448" s="87"/>
      <c r="K448" s="84"/>
      <c r="L448" s="85"/>
      <c r="M448" s="82"/>
      <c r="N448" s="86"/>
      <c r="O448" s="87"/>
      <c r="P448" s="87"/>
      <c r="U448" s="84"/>
      <c r="V448" s="85"/>
      <c r="W448" s="82"/>
      <c r="X448" s="86"/>
      <c r="Y448" s="87"/>
      <c r="Z448" s="87"/>
    </row>
    <row r="449" spans="1:26" x14ac:dyDescent="0.3">
      <c r="A449" s="84"/>
      <c r="B449" s="85"/>
      <c r="C449" s="82"/>
      <c r="D449" s="86"/>
      <c r="E449" s="87"/>
      <c r="F449" s="87"/>
      <c r="K449" s="84"/>
      <c r="L449" s="85"/>
      <c r="M449" s="82"/>
      <c r="N449" s="86"/>
      <c r="O449" s="87"/>
      <c r="P449" s="87"/>
      <c r="U449" s="84"/>
      <c r="V449" s="85"/>
      <c r="W449" s="82"/>
      <c r="X449" s="86"/>
      <c r="Y449" s="87"/>
      <c r="Z449" s="87"/>
    </row>
    <row r="450" spans="1:26" x14ac:dyDescent="0.3">
      <c r="A450" s="84"/>
      <c r="B450" s="85"/>
      <c r="C450" s="82"/>
      <c r="D450" s="86"/>
      <c r="E450" s="87"/>
      <c r="F450" s="87"/>
      <c r="K450" s="84"/>
      <c r="L450" s="85"/>
      <c r="M450" s="82"/>
      <c r="N450" s="86"/>
      <c r="O450" s="87"/>
      <c r="P450" s="87"/>
      <c r="U450" s="84"/>
      <c r="V450" s="85"/>
      <c r="W450" s="82"/>
      <c r="X450" s="86"/>
      <c r="Y450" s="87"/>
      <c r="Z450" s="87"/>
    </row>
    <row r="451" spans="1:26" x14ac:dyDescent="0.3">
      <c r="A451" s="84"/>
      <c r="B451" s="85"/>
      <c r="C451" s="82"/>
      <c r="D451" s="86"/>
      <c r="E451" s="87"/>
      <c r="F451" s="87"/>
      <c r="K451" s="84"/>
      <c r="L451" s="85"/>
      <c r="M451" s="82"/>
      <c r="N451" s="86"/>
      <c r="O451" s="87"/>
      <c r="P451" s="87"/>
      <c r="U451" s="84"/>
      <c r="V451" s="85"/>
      <c r="W451" s="82"/>
      <c r="X451" s="86"/>
      <c r="Y451" s="87"/>
      <c r="Z451" s="87"/>
    </row>
    <row r="452" spans="1:26" x14ac:dyDescent="0.3">
      <c r="A452" s="84"/>
      <c r="B452" s="85"/>
      <c r="C452" s="82"/>
      <c r="D452" s="86"/>
      <c r="E452" s="87"/>
      <c r="F452" s="87"/>
      <c r="K452" s="84"/>
      <c r="L452" s="85"/>
      <c r="M452" s="82"/>
      <c r="N452" s="86"/>
      <c r="O452" s="87"/>
      <c r="P452" s="87"/>
      <c r="U452" s="84"/>
      <c r="V452" s="85"/>
      <c r="W452" s="82"/>
      <c r="X452" s="86"/>
      <c r="Y452" s="87"/>
      <c r="Z452" s="87"/>
    </row>
    <row r="453" spans="1:26" x14ac:dyDescent="0.3">
      <c r="A453" s="84"/>
      <c r="B453" s="85"/>
      <c r="C453" s="82"/>
      <c r="D453" s="86"/>
      <c r="E453" s="87"/>
      <c r="F453" s="87"/>
      <c r="K453" s="84"/>
      <c r="L453" s="85"/>
      <c r="M453" s="82"/>
      <c r="N453" s="86"/>
      <c r="O453" s="87"/>
      <c r="P453" s="87"/>
      <c r="U453" s="84"/>
      <c r="V453" s="85"/>
      <c r="W453" s="82"/>
      <c r="X453" s="86"/>
      <c r="Y453" s="87"/>
      <c r="Z453" s="87"/>
    </row>
    <row r="454" spans="1:26" x14ac:dyDescent="0.3">
      <c r="A454" s="84"/>
      <c r="B454" s="85"/>
      <c r="C454" s="82"/>
      <c r="D454" s="86"/>
      <c r="E454" s="87"/>
      <c r="F454" s="87"/>
      <c r="K454" s="84"/>
      <c r="L454" s="85"/>
      <c r="M454" s="82"/>
      <c r="N454" s="86"/>
      <c r="O454" s="87"/>
      <c r="P454" s="87"/>
      <c r="U454" s="84"/>
      <c r="V454" s="85"/>
      <c r="W454" s="82"/>
      <c r="X454" s="86"/>
      <c r="Y454" s="87"/>
      <c r="Z454" s="87"/>
    </row>
    <row r="455" spans="1:26" x14ac:dyDescent="0.3">
      <c r="A455" s="84"/>
      <c r="B455" s="85"/>
      <c r="C455" s="82"/>
      <c r="D455" s="86"/>
      <c r="E455" s="87"/>
      <c r="F455" s="87"/>
      <c r="K455" s="84"/>
      <c r="L455" s="85"/>
      <c r="M455" s="82"/>
      <c r="N455" s="86"/>
      <c r="O455" s="87"/>
      <c r="P455" s="87"/>
      <c r="U455" s="84"/>
      <c r="V455" s="85"/>
      <c r="W455" s="82"/>
      <c r="X455" s="86"/>
      <c r="Y455" s="87"/>
      <c r="Z455" s="87"/>
    </row>
    <row r="456" spans="1:26" x14ac:dyDescent="0.3">
      <c r="A456" s="84"/>
      <c r="B456" s="85"/>
      <c r="C456" s="82"/>
      <c r="D456" s="86"/>
      <c r="E456" s="87"/>
      <c r="F456" s="87"/>
      <c r="K456" s="84"/>
      <c r="L456" s="85"/>
      <c r="M456" s="82"/>
      <c r="N456" s="86"/>
      <c r="O456" s="87"/>
      <c r="P456" s="87"/>
      <c r="U456" s="84"/>
      <c r="V456" s="85"/>
      <c r="W456" s="82"/>
      <c r="X456" s="86"/>
      <c r="Y456" s="87"/>
      <c r="Z456" s="87"/>
    </row>
    <row r="457" spans="1:26" x14ac:dyDescent="0.3">
      <c r="A457" s="84"/>
      <c r="B457" s="85"/>
      <c r="C457" s="82"/>
      <c r="D457" s="86"/>
      <c r="E457" s="87"/>
      <c r="F457" s="87"/>
      <c r="K457" s="84"/>
      <c r="L457" s="85"/>
      <c r="M457" s="82"/>
      <c r="N457" s="86"/>
      <c r="O457" s="87"/>
      <c r="P457" s="87"/>
      <c r="U457" s="84"/>
      <c r="V457" s="85"/>
      <c r="W457" s="82"/>
      <c r="X457" s="86"/>
      <c r="Y457" s="87"/>
      <c r="Z457" s="87"/>
    </row>
    <row r="458" spans="1:26" x14ac:dyDescent="0.3">
      <c r="A458" s="84"/>
      <c r="B458" s="85"/>
      <c r="C458" s="82"/>
      <c r="D458" s="86"/>
      <c r="E458" s="87"/>
      <c r="F458" s="87"/>
      <c r="K458" s="84"/>
      <c r="L458" s="85"/>
      <c r="M458" s="82"/>
      <c r="N458" s="86"/>
      <c r="O458" s="87"/>
      <c r="P458" s="87"/>
      <c r="U458" s="84"/>
      <c r="V458" s="85"/>
      <c r="W458" s="82"/>
      <c r="X458" s="86"/>
      <c r="Y458" s="87"/>
      <c r="Z458" s="87"/>
    </row>
    <row r="459" spans="1:26" x14ac:dyDescent="0.3">
      <c r="A459" s="84"/>
      <c r="B459" s="85"/>
      <c r="C459" s="82"/>
      <c r="D459" s="86"/>
      <c r="E459" s="87"/>
      <c r="F459" s="87"/>
      <c r="K459" s="84"/>
      <c r="L459" s="85"/>
      <c r="M459" s="82"/>
      <c r="N459" s="86"/>
      <c r="O459" s="87"/>
      <c r="P459" s="87"/>
      <c r="U459" s="84"/>
      <c r="V459" s="85"/>
      <c r="W459" s="82"/>
      <c r="X459" s="86"/>
      <c r="Y459" s="87"/>
      <c r="Z459" s="87"/>
    </row>
    <row r="460" spans="1:26" x14ac:dyDescent="0.3">
      <c r="A460" s="84"/>
      <c r="B460" s="85"/>
      <c r="C460" s="82"/>
      <c r="D460" s="86"/>
      <c r="E460" s="87"/>
      <c r="F460" s="87"/>
      <c r="K460" s="84"/>
      <c r="L460" s="85"/>
      <c r="M460" s="82"/>
      <c r="N460" s="86"/>
      <c r="O460" s="87"/>
      <c r="P460" s="87"/>
      <c r="U460" s="84"/>
      <c r="V460" s="85"/>
      <c r="W460" s="82"/>
      <c r="X460" s="86"/>
      <c r="Y460" s="87"/>
      <c r="Z460" s="87"/>
    </row>
    <row r="461" spans="1:26" x14ac:dyDescent="0.3">
      <c r="A461" s="84"/>
      <c r="B461" s="85"/>
      <c r="C461" s="82"/>
      <c r="D461" s="86"/>
      <c r="E461" s="87"/>
      <c r="F461" s="87"/>
      <c r="K461" s="84"/>
      <c r="L461" s="85"/>
      <c r="M461" s="82"/>
      <c r="N461" s="86"/>
      <c r="O461" s="87"/>
      <c r="P461" s="87"/>
      <c r="U461" s="84"/>
      <c r="V461" s="85"/>
      <c r="W461" s="82"/>
      <c r="X461" s="86"/>
      <c r="Y461" s="87"/>
      <c r="Z461" s="87"/>
    </row>
    <row r="462" spans="1:26" x14ac:dyDescent="0.3">
      <c r="A462" s="84"/>
      <c r="B462" s="85"/>
      <c r="C462" s="82"/>
      <c r="D462" s="86"/>
      <c r="E462" s="87"/>
      <c r="F462" s="87"/>
      <c r="K462" s="84"/>
      <c r="L462" s="85"/>
      <c r="M462" s="82"/>
      <c r="N462" s="86"/>
      <c r="O462" s="87"/>
      <c r="P462" s="87"/>
      <c r="U462" s="84"/>
      <c r="V462" s="85"/>
      <c r="W462" s="82"/>
      <c r="X462" s="86"/>
      <c r="Y462" s="87"/>
      <c r="Z462" s="87"/>
    </row>
    <row r="463" spans="1:26" x14ac:dyDescent="0.3">
      <c r="A463" s="84"/>
      <c r="B463" s="85"/>
      <c r="C463" s="82"/>
      <c r="D463" s="86"/>
      <c r="E463" s="87"/>
      <c r="F463" s="87"/>
      <c r="K463" s="84"/>
      <c r="L463" s="85"/>
      <c r="M463" s="82"/>
      <c r="N463" s="86"/>
      <c r="O463" s="87"/>
      <c r="P463" s="87"/>
      <c r="U463" s="84"/>
      <c r="V463" s="85"/>
      <c r="W463" s="82"/>
      <c r="X463" s="86"/>
      <c r="Y463" s="87"/>
      <c r="Z463" s="87"/>
    </row>
    <row r="464" spans="1:26" x14ac:dyDescent="0.3">
      <c r="A464" s="84"/>
      <c r="B464" s="85"/>
      <c r="C464" s="82"/>
      <c r="D464" s="86"/>
      <c r="E464" s="87"/>
      <c r="F464" s="87"/>
      <c r="K464" s="84"/>
      <c r="L464" s="85"/>
      <c r="M464" s="82"/>
      <c r="N464" s="86"/>
      <c r="O464" s="87"/>
      <c r="P464" s="87"/>
      <c r="U464" s="84"/>
      <c r="V464" s="85"/>
      <c r="W464" s="82"/>
      <c r="X464" s="86"/>
      <c r="Y464" s="87"/>
      <c r="Z464" s="87"/>
    </row>
    <row r="465" spans="1:26" x14ac:dyDescent="0.3">
      <c r="A465" s="84"/>
      <c r="B465" s="85"/>
      <c r="C465" s="82"/>
      <c r="D465" s="86"/>
      <c r="E465" s="87"/>
      <c r="F465" s="87"/>
      <c r="K465" s="84"/>
      <c r="L465" s="85"/>
      <c r="M465" s="82"/>
      <c r="N465" s="86"/>
      <c r="O465" s="87"/>
      <c r="P465" s="87"/>
      <c r="U465" s="84"/>
      <c r="V465" s="85"/>
      <c r="W465" s="82"/>
      <c r="X465" s="86"/>
      <c r="Y465" s="87"/>
      <c r="Z465" s="87"/>
    </row>
    <row r="466" spans="1:26" x14ac:dyDescent="0.3">
      <c r="A466" s="84"/>
      <c r="B466" s="85"/>
      <c r="C466" s="82"/>
      <c r="D466" s="86"/>
      <c r="E466" s="87"/>
      <c r="F466" s="87"/>
      <c r="K466" s="84"/>
      <c r="L466" s="85"/>
      <c r="M466" s="82"/>
      <c r="N466" s="86"/>
      <c r="O466" s="87"/>
      <c r="P466" s="87"/>
      <c r="U466" s="84"/>
      <c r="V466" s="85"/>
      <c r="W466" s="82"/>
      <c r="X466" s="86"/>
      <c r="Y466" s="87"/>
      <c r="Z466" s="87"/>
    </row>
    <row r="467" spans="1:26" x14ac:dyDescent="0.3">
      <c r="A467" s="84"/>
      <c r="B467" s="85"/>
      <c r="C467" s="82"/>
      <c r="D467" s="86"/>
      <c r="E467" s="87"/>
      <c r="F467" s="87"/>
      <c r="K467" s="84"/>
      <c r="L467" s="85"/>
      <c r="M467" s="82"/>
      <c r="N467" s="86"/>
      <c r="O467" s="87"/>
      <c r="P467" s="87"/>
      <c r="U467" s="84"/>
      <c r="V467" s="85"/>
      <c r="W467" s="82"/>
      <c r="X467" s="86"/>
      <c r="Y467" s="87"/>
      <c r="Z467" s="87"/>
    </row>
    <row r="468" spans="1:26" x14ac:dyDescent="0.3">
      <c r="A468" s="84"/>
      <c r="B468" s="85"/>
      <c r="C468" s="82"/>
      <c r="D468" s="86"/>
      <c r="E468" s="87"/>
      <c r="F468" s="87"/>
      <c r="K468" s="84"/>
      <c r="L468" s="85"/>
      <c r="M468" s="82"/>
      <c r="N468" s="86"/>
      <c r="O468" s="87"/>
      <c r="P468" s="87"/>
      <c r="U468" s="84"/>
      <c r="V468" s="85"/>
      <c r="W468" s="82"/>
      <c r="X468" s="86"/>
      <c r="Y468" s="87"/>
      <c r="Z468" s="87"/>
    </row>
    <row r="469" spans="1:26" x14ac:dyDescent="0.3">
      <c r="A469" s="84"/>
      <c r="B469" s="85"/>
      <c r="C469" s="82"/>
      <c r="D469" s="86"/>
      <c r="E469" s="87"/>
      <c r="F469" s="87"/>
      <c r="K469" s="84"/>
      <c r="L469" s="85"/>
      <c r="M469" s="82"/>
      <c r="N469" s="86"/>
      <c r="O469" s="87"/>
      <c r="P469" s="87"/>
      <c r="U469" s="84"/>
      <c r="V469" s="85"/>
      <c r="W469" s="82"/>
      <c r="X469" s="86"/>
      <c r="Y469" s="87"/>
      <c r="Z469" s="87"/>
    </row>
    <row r="470" spans="1:26" x14ac:dyDescent="0.3">
      <c r="A470" s="84"/>
      <c r="B470" s="85"/>
      <c r="C470" s="82"/>
      <c r="D470" s="86"/>
      <c r="E470" s="87"/>
      <c r="F470" s="87"/>
      <c r="K470" s="84"/>
      <c r="L470" s="85"/>
      <c r="M470" s="82"/>
      <c r="N470" s="86"/>
      <c r="O470" s="87"/>
      <c r="P470" s="87"/>
      <c r="U470" s="84"/>
      <c r="V470" s="85"/>
      <c r="W470" s="82"/>
      <c r="X470" s="86"/>
      <c r="Y470" s="87"/>
      <c r="Z470" s="87"/>
    </row>
    <row r="471" spans="1:26" x14ac:dyDescent="0.3">
      <c r="A471" s="84"/>
      <c r="B471" s="85"/>
      <c r="C471" s="82"/>
      <c r="D471" s="86"/>
      <c r="E471" s="87"/>
      <c r="F471" s="87"/>
      <c r="K471" s="84"/>
      <c r="L471" s="85"/>
      <c r="M471" s="82"/>
      <c r="N471" s="86"/>
      <c r="O471" s="87"/>
      <c r="P471" s="87"/>
      <c r="U471" s="84"/>
      <c r="V471" s="85"/>
      <c r="W471" s="82"/>
      <c r="X471" s="86"/>
      <c r="Y471" s="87"/>
      <c r="Z471" s="87"/>
    </row>
    <row r="472" spans="1:26" x14ac:dyDescent="0.3">
      <c r="A472" s="84"/>
      <c r="B472" s="85"/>
      <c r="C472" s="82"/>
      <c r="D472" s="86"/>
      <c r="E472" s="87"/>
      <c r="F472" s="87"/>
      <c r="K472" s="84"/>
      <c r="L472" s="85"/>
      <c r="M472" s="82"/>
      <c r="N472" s="86"/>
      <c r="O472" s="87"/>
      <c r="P472" s="87"/>
      <c r="U472" s="84"/>
      <c r="V472" s="85"/>
      <c r="W472" s="82"/>
      <c r="X472" s="86"/>
      <c r="Y472" s="87"/>
      <c r="Z472" s="87"/>
    </row>
    <row r="473" spans="1:26" x14ac:dyDescent="0.3">
      <c r="A473" s="84"/>
      <c r="B473" s="85"/>
      <c r="C473" s="82"/>
      <c r="D473" s="86"/>
      <c r="E473" s="87"/>
      <c r="F473" s="87"/>
      <c r="K473" s="84"/>
      <c r="L473" s="85"/>
      <c r="M473" s="82"/>
      <c r="N473" s="86"/>
      <c r="O473" s="87"/>
      <c r="P473" s="87"/>
      <c r="U473" s="84"/>
      <c r="V473" s="85"/>
      <c r="W473" s="82"/>
      <c r="X473" s="86"/>
      <c r="Y473" s="87"/>
      <c r="Z473" s="87"/>
    </row>
    <row r="474" spans="1:26" x14ac:dyDescent="0.3">
      <c r="A474" s="84"/>
      <c r="B474" s="85"/>
      <c r="C474" s="82"/>
      <c r="D474" s="86"/>
      <c r="E474" s="87"/>
      <c r="F474" s="87"/>
      <c r="K474" s="84"/>
      <c r="L474" s="85"/>
      <c r="M474" s="82"/>
      <c r="N474" s="86"/>
      <c r="O474" s="87"/>
      <c r="P474" s="87"/>
      <c r="U474" s="84"/>
      <c r="V474" s="85"/>
      <c r="W474" s="82"/>
      <c r="X474" s="86"/>
      <c r="Y474" s="87"/>
      <c r="Z474" s="87"/>
    </row>
    <row r="475" spans="1:26" x14ac:dyDescent="0.3">
      <c r="A475" s="84"/>
      <c r="B475" s="85"/>
      <c r="C475" s="82"/>
      <c r="D475" s="86"/>
      <c r="E475" s="87"/>
      <c r="F475" s="87"/>
      <c r="K475" s="84"/>
      <c r="L475" s="85"/>
      <c r="M475" s="82"/>
      <c r="N475" s="86"/>
      <c r="O475" s="87"/>
      <c r="P475" s="87"/>
      <c r="U475" s="84"/>
      <c r="V475" s="85"/>
      <c r="W475" s="82"/>
      <c r="X475" s="86"/>
      <c r="Y475" s="87"/>
      <c r="Z475" s="87"/>
    </row>
    <row r="476" spans="1:26" x14ac:dyDescent="0.3">
      <c r="A476" s="84"/>
      <c r="B476" s="85"/>
      <c r="C476" s="82"/>
      <c r="D476" s="86"/>
      <c r="E476" s="87"/>
      <c r="F476" s="87"/>
      <c r="K476" s="84"/>
      <c r="L476" s="85"/>
      <c r="M476" s="82"/>
      <c r="N476" s="86"/>
      <c r="O476" s="87"/>
      <c r="P476" s="87"/>
      <c r="U476" s="84"/>
      <c r="V476" s="85"/>
      <c r="W476" s="82"/>
      <c r="X476" s="86"/>
      <c r="Y476" s="87"/>
      <c r="Z476" s="87"/>
    </row>
    <row r="477" spans="1:26" x14ac:dyDescent="0.3">
      <c r="A477" s="84"/>
      <c r="B477" s="85"/>
      <c r="C477" s="82"/>
      <c r="D477" s="86"/>
      <c r="E477" s="87"/>
      <c r="F477" s="87"/>
      <c r="K477" s="84"/>
      <c r="L477" s="85"/>
      <c r="M477" s="82"/>
      <c r="N477" s="86"/>
      <c r="O477" s="87"/>
      <c r="P477" s="87"/>
      <c r="U477" s="84"/>
      <c r="V477" s="85"/>
      <c r="W477" s="82"/>
      <c r="X477" s="86"/>
      <c r="Y477" s="87"/>
      <c r="Z477" s="87"/>
    </row>
    <row r="478" spans="1:26" x14ac:dyDescent="0.3">
      <c r="A478" s="84"/>
      <c r="B478" s="85"/>
      <c r="C478" s="82"/>
      <c r="D478" s="86"/>
      <c r="E478" s="87"/>
      <c r="F478" s="87"/>
      <c r="K478" s="84"/>
      <c r="L478" s="85"/>
      <c r="M478" s="82"/>
      <c r="N478" s="86"/>
      <c r="O478" s="87"/>
      <c r="P478" s="87"/>
      <c r="U478" s="84"/>
      <c r="V478" s="85"/>
      <c r="W478" s="82"/>
      <c r="X478" s="86"/>
      <c r="Y478" s="87"/>
      <c r="Z478" s="87"/>
    </row>
    <row r="479" spans="1:26" x14ac:dyDescent="0.3">
      <c r="A479" s="84"/>
      <c r="B479" s="85"/>
      <c r="C479" s="82"/>
      <c r="D479" s="86"/>
      <c r="E479" s="87"/>
      <c r="F479" s="87"/>
      <c r="K479" s="84"/>
      <c r="L479" s="85"/>
      <c r="M479" s="82"/>
      <c r="N479" s="86"/>
      <c r="O479" s="87"/>
      <c r="P479" s="87"/>
      <c r="U479" s="84"/>
      <c r="V479" s="85"/>
      <c r="W479" s="82"/>
      <c r="X479" s="86"/>
      <c r="Y479" s="87"/>
      <c r="Z479" s="87"/>
    </row>
    <row r="480" spans="1:26" x14ac:dyDescent="0.3">
      <c r="A480" s="84"/>
      <c r="B480" s="85"/>
      <c r="C480" s="82"/>
      <c r="D480" s="86"/>
      <c r="E480" s="87"/>
      <c r="F480" s="87"/>
      <c r="K480" s="84"/>
      <c r="L480" s="85"/>
      <c r="M480" s="82"/>
      <c r="N480" s="86"/>
      <c r="O480" s="87"/>
      <c r="P480" s="87"/>
      <c r="U480" s="84"/>
      <c r="V480" s="85"/>
      <c r="W480" s="82"/>
      <c r="X480" s="86"/>
      <c r="Y480" s="87"/>
      <c r="Z480" s="87"/>
    </row>
    <row r="481" spans="1:26" x14ac:dyDescent="0.3">
      <c r="A481" s="84"/>
      <c r="B481" s="85"/>
      <c r="C481" s="82"/>
      <c r="D481" s="86"/>
      <c r="E481" s="87"/>
      <c r="F481" s="87"/>
      <c r="K481" s="84"/>
      <c r="L481" s="85"/>
      <c r="M481" s="82"/>
      <c r="N481" s="86"/>
      <c r="O481" s="87"/>
      <c r="P481" s="87"/>
      <c r="U481" s="84"/>
      <c r="V481" s="85"/>
      <c r="W481" s="82"/>
      <c r="X481" s="86"/>
      <c r="Y481" s="87"/>
      <c r="Z481" s="87"/>
    </row>
    <row r="482" spans="1:26" x14ac:dyDescent="0.3">
      <c r="A482" s="84"/>
      <c r="B482" s="85"/>
      <c r="C482" s="82"/>
      <c r="D482" s="86"/>
      <c r="E482" s="87"/>
      <c r="F482" s="87"/>
      <c r="K482" s="84"/>
      <c r="L482" s="85"/>
      <c r="M482" s="82"/>
      <c r="N482" s="86"/>
      <c r="O482" s="87"/>
      <c r="P482" s="87"/>
      <c r="U482" s="84"/>
      <c r="V482" s="85"/>
      <c r="W482" s="82"/>
      <c r="X482" s="86"/>
      <c r="Y482" s="87"/>
      <c r="Z482" s="87"/>
    </row>
    <row r="483" spans="1:26" x14ac:dyDescent="0.3">
      <c r="A483" s="84"/>
      <c r="B483" s="85"/>
      <c r="C483" s="82"/>
      <c r="D483" s="86"/>
      <c r="E483" s="87"/>
      <c r="F483" s="87"/>
      <c r="K483" s="84"/>
      <c r="L483" s="85"/>
      <c r="M483" s="82"/>
      <c r="N483" s="86"/>
      <c r="O483" s="87"/>
      <c r="P483" s="87"/>
      <c r="U483" s="84"/>
      <c r="V483" s="85"/>
      <c r="W483" s="82"/>
      <c r="X483" s="86"/>
      <c r="Y483" s="87"/>
      <c r="Z483" s="87"/>
    </row>
    <row r="484" spans="1:26" x14ac:dyDescent="0.3">
      <c r="A484" s="84"/>
      <c r="B484" s="85"/>
      <c r="C484" s="82"/>
      <c r="D484" s="86"/>
      <c r="E484" s="87"/>
      <c r="F484" s="87"/>
      <c r="K484" s="84"/>
      <c r="L484" s="85"/>
      <c r="M484" s="82"/>
      <c r="N484" s="86"/>
      <c r="O484" s="87"/>
      <c r="P484" s="87"/>
      <c r="U484" s="84"/>
      <c r="V484" s="85"/>
      <c r="W484" s="82"/>
      <c r="X484" s="86"/>
      <c r="Y484" s="87"/>
      <c r="Z484" s="87"/>
    </row>
    <row r="485" spans="1:26" x14ac:dyDescent="0.3">
      <c r="A485" s="84"/>
      <c r="B485" s="85"/>
      <c r="C485" s="82"/>
      <c r="D485" s="86"/>
      <c r="E485" s="87"/>
      <c r="F485" s="87"/>
      <c r="K485" s="84"/>
      <c r="L485" s="85"/>
      <c r="M485" s="82"/>
      <c r="N485" s="86"/>
      <c r="O485" s="87"/>
      <c r="P485" s="87"/>
      <c r="U485" s="84"/>
      <c r="V485" s="85"/>
      <c r="W485" s="82"/>
      <c r="X485" s="86"/>
      <c r="Y485" s="87"/>
      <c r="Z485" s="87"/>
    </row>
    <row r="486" spans="1:26" x14ac:dyDescent="0.3">
      <c r="A486" s="84"/>
      <c r="B486" s="85"/>
      <c r="C486" s="82"/>
      <c r="D486" s="86"/>
      <c r="E486" s="87"/>
      <c r="F486" s="87"/>
      <c r="K486" s="84"/>
      <c r="L486" s="85"/>
      <c r="M486" s="82"/>
      <c r="N486" s="86"/>
      <c r="O486" s="87"/>
      <c r="P486" s="87"/>
      <c r="U486" s="84"/>
      <c r="V486" s="85"/>
      <c r="W486" s="82"/>
      <c r="X486" s="86"/>
      <c r="Y486" s="87"/>
      <c r="Z486" s="87"/>
    </row>
    <row r="487" spans="1:26" x14ac:dyDescent="0.3">
      <c r="A487" s="84"/>
      <c r="B487" s="85"/>
      <c r="C487" s="82"/>
      <c r="D487" s="86"/>
      <c r="E487" s="87"/>
      <c r="F487" s="87"/>
      <c r="K487" s="84"/>
      <c r="L487" s="85"/>
      <c r="M487" s="82"/>
      <c r="N487" s="86"/>
      <c r="O487" s="87"/>
      <c r="P487" s="87"/>
      <c r="U487" s="84"/>
      <c r="V487" s="85"/>
      <c r="W487" s="82"/>
      <c r="X487" s="86"/>
      <c r="Y487" s="87"/>
      <c r="Z487" s="87"/>
    </row>
    <row r="488" spans="1:26" x14ac:dyDescent="0.3">
      <c r="A488" s="84"/>
      <c r="B488" s="85"/>
      <c r="C488" s="82"/>
      <c r="D488" s="86"/>
      <c r="E488" s="87"/>
      <c r="F488" s="87"/>
      <c r="K488" s="84"/>
      <c r="L488" s="85"/>
      <c r="M488" s="82"/>
      <c r="N488" s="86"/>
      <c r="O488" s="87"/>
      <c r="P488" s="87"/>
      <c r="U488" s="84"/>
      <c r="V488" s="85"/>
      <c r="W488" s="82"/>
      <c r="X488" s="86"/>
      <c r="Y488" s="87"/>
      <c r="Z488" s="87"/>
    </row>
    <row r="489" spans="1:26" x14ac:dyDescent="0.3">
      <c r="A489" s="84"/>
      <c r="B489" s="85"/>
      <c r="C489" s="82"/>
      <c r="D489" s="86"/>
      <c r="E489" s="87"/>
      <c r="F489" s="87"/>
      <c r="K489" s="84"/>
      <c r="L489" s="85"/>
      <c r="M489" s="82"/>
      <c r="N489" s="86"/>
      <c r="O489" s="87"/>
      <c r="P489" s="87"/>
      <c r="U489" s="84"/>
      <c r="V489" s="85"/>
      <c r="W489" s="82"/>
      <c r="X489" s="86"/>
      <c r="Y489" s="87"/>
      <c r="Z489" s="87"/>
    </row>
    <row r="490" spans="1:26" x14ac:dyDescent="0.3">
      <c r="A490" s="84"/>
      <c r="B490" s="85"/>
      <c r="C490" s="82"/>
      <c r="D490" s="86"/>
      <c r="E490" s="87"/>
      <c r="F490" s="87"/>
      <c r="K490" s="84"/>
      <c r="L490" s="85"/>
      <c r="M490" s="82"/>
      <c r="N490" s="86"/>
      <c r="O490" s="87"/>
      <c r="P490" s="87"/>
      <c r="U490" s="84"/>
      <c r="V490" s="85"/>
      <c r="W490" s="82"/>
      <c r="X490" s="86"/>
      <c r="Y490" s="87"/>
      <c r="Z490" s="87"/>
    </row>
    <row r="491" spans="1:26" x14ac:dyDescent="0.3">
      <c r="A491" s="84"/>
      <c r="B491" s="85"/>
      <c r="C491" s="82"/>
      <c r="D491" s="86"/>
      <c r="E491" s="87"/>
      <c r="F491" s="87"/>
      <c r="K491" s="84"/>
      <c r="L491" s="85"/>
      <c r="M491" s="82"/>
      <c r="N491" s="86"/>
      <c r="O491" s="87"/>
      <c r="P491" s="87"/>
      <c r="U491" s="84"/>
      <c r="V491" s="85"/>
      <c r="W491" s="82"/>
      <c r="X491" s="86"/>
      <c r="Y491" s="87"/>
      <c r="Z491" s="87"/>
    </row>
    <row r="492" spans="1:26" x14ac:dyDescent="0.3">
      <c r="A492" s="84"/>
      <c r="B492" s="85"/>
      <c r="C492" s="82"/>
      <c r="D492" s="86"/>
      <c r="E492" s="87"/>
      <c r="F492" s="87"/>
      <c r="K492" s="84"/>
      <c r="L492" s="85"/>
      <c r="M492" s="82"/>
      <c r="N492" s="86"/>
      <c r="O492" s="87"/>
      <c r="P492" s="87"/>
      <c r="U492" s="84"/>
      <c r="V492" s="85"/>
      <c r="W492" s="82"/>
      <c r="X492" s="86"/>
      <c r="Y492" s="87"/>
      <c r="Z492" s="87"/>
    </row>
    <row r="493" spans="1:26" x14ac:dyDescent="0.3">
      <c r="A493" s="84"/>
      <c r="B493" s="85"/>
      <c r="C493" s="82"/>
      <c r="D493" s="86"/>
      <c r="E493" s="87"/>
      <c r="F493" s="87"/>
      <c r="K493" s="84"/>
      <c r="L493" s="85"/>
      <c r="M493" s="82"/>
      <c r="N493" s="86"/>
      <c r="O493" s="87"/>
      <c r="P493" s="87"/>
      <c r="U493" s="84"/>
      <c r="V493" s="85"/>
      <c r="W493" s="82"/>
      <c r="X493" s="86"/>
      <c r="Y493" s="87"/>
      <c r="Z493" s="87"/>
    </row>
    <row r="494" spans="1:26" x14ac:dyDescent="0.3">
      <c r="A494" s="84"/>
      <c r="B494" s="85"/>
      <c r="C494" s="82"/>
      <c r="D494" s="86"/>
      <c r="E494" s="87"/>
      <c r="F494" s="87"/>
      <c r="K494" s="84"/>
      <c r="L494" s="85"/>
      <c r="M494" s="82"/>
      <c r="N494" s="86"/>
      <c r="O494" s="87"/>
      <c r="P494" s="87"/>
      <c r="U494" s="84"/>
      <c r="V494" s="85"/>
      <c r="W494" s="82"/>
      <c r="X494" s="86"/>
      <c r="Y494" s="87"/>
      <c r="Z494" s="87"/>
    </row>
    <row r="495" spans="1:26" x14ac:dyDescent="0.3">
      <c r="A495" s="84"/>
      <c r="B495" s="85"/>
      <c r="C495" s="82"/>
      <c r="D495" s="86"/>
      <c r="E495" s="87"/>
      <c r="F495" s="87"/>
      <c r="K495" s="84"/>
      <c r="L495" s="85"/>
      <c r="M495" s="82"/>
      <c r="N495" s="86"/>
      <c r="O495" s="87"/>
      <c r="P495" s="87"/>
      <c r="U495" s="84"/>
      <c r="V495" s="85"/>
      <c r="W495" s="82"/>
      <c r="X495" s="86"/>
      <c r="Y495" s="87"/>
      <c r="Z495" s="87"/>
    </row>
    <row r="496" spans="1:26" x14ac:dyDescent="0.3">
      <c r="A496" s="84"/>
      <c r="B496" s="85"/>
      <c r="C496" s="82"/>
      <c r="D496" s="86"/>
      <c r="E496" s="87"/>
      <c r="F496" s="87"/>
      <c r="K496" s="84"/>
      <c r="L496" s="85"/>
      <c r="M496" s="82"/>
      <c r="N496" s="86"/>
      <c r="O496" s="87"/>
      <c r="P496" s="87"/>
      <c r="U496" s="84"/>
      <c r="V496" s="85"/>
      <c r="W496" s="82"/>
      <c r="X496" s="86"/>
      <c r="Y496" s="87"/>
      <c r="Z496" s="87"/>
    </row>
    <row r="497" spans="1:26" x14ac:dyDescent="0.3">
      <c r="A497" s="84"/>
      <c r="B497" s="85"/>
      <c r="C497" s="82"/>
      <c r="D497" s="86"/>
      <c r="E497" s="87"/>
      <c r="F497" s="87"/>
      <c r="K497" s="84"/>
      <c r="L497" s="85"/>
      <c r="M497" s="82"/>
      <c r="N497" s="86"/>
      <c r="O497" s="87"/>
      <c r="P497" s="87"/>
      <c r="U497" s="84"/>
      <c r="V497" s="85"/>
      <c r="W497" s="82"/>
      <c r="X497" s="86"/>
      <c r="Y497" s="87"/>
      <c r="Z497" s="87"/>
    </row>
    <row r="498" spans="1:26" x14ac:dyDescent="0.3">
      <c r="A498" s="84"/>
      <c r="B498" s="85"/>
      <c r="C498" s="82"/>
      <c r="D498" s="86"/>
      <c r="E498" s="87"/>
      <c r="F498" s="87"/>
      <c r="K498" s="84"/>
      <c r="L498" s="85"/>
      <c r="M498" s="82"/>
      <c r="N498" s="86"/>
      <c r="O498" s="87"/>
      <c r="P498" s="87"/>
      <c r="U498" s="84"/>
      <c r="V498" s="85"/>
      <c r="W498" s="82"/>
      <c r="X498" s="86"/>
      <c r="Y498" s="87"/>
      <c r="Z498" s="87"/>
    </row>
    <row r="499" spans="1:26" x14ac:dyDescent="0.3">
      <c r="A499" s="84"/>
      <c r="B499" s="85"/>
      <c r="C499" s="82"/>
      <c r="D499" s="86"/>
      <c r="E499" s="87"/>
      <c r="F499" s="87"/>
      <c r="K499" s="84"/>
      <c r="L499" s="85"/>
      <c r="M499" s="82"/>
      <c r="N499" s="86"/>
      <c r="O499" s="87"/>
      <c r="P499" s="87"/>
      <c r="U499" s="84"/>
      <c r="V499" s="85"/>
      <c r="W499" s="82"/>
      <c r="X499" s="86"/>
      <c r="Y499" s="87"/>
      <c r="Z499" s="87"/>
    </row>
    <row r="500" spans="1:26" x14ac:dyDescent="0.3">
      <c r="A500" s="84"/>
      <c r="B500" s="85"/>
      <c r="C500" s="82"/>
      <c r="D500" s="86"/>
      <c r="E500" s="87"/>
      <c r="F500" s="87"/>
      <c r="K500" s="84"/>
      <c r="L500" s="85"/>
      <c r="M500" s="82"/>
      <c r="N500" s="86"/>
      <c r="O500" s="87"/>
      <c r="P500" s="87"/>
      <c r="U500" s="84"/>
      <c r="V500" s="85"/>
      <c r="W500" s="82"/>
      <c r="X500" s="86"/>
      <c r="Y500" s="87"/>
      <c r="Z500" s="87"/>
    </row>
    <row r="501" spans="1:26" x14ac:dyDescent="0.3">
      <c r="A501" s="84"/>
      <c r="B501" s="85"/>
      <c r="C501" s="82"/>
      <c r="D501" s="86"/>
      <c r="E501" s="87"/>
      <c r="F501" s="87"/>
      <c r="K501" s="84"/>
      <c r="L501" s="85"/>
      <c r="M501" s="82"/>
      <c r="N501" s="86"/>
      <c r="O501" s="87"/>
      <c r="P501" s="87"/>
      <c r="U501" s="84"/>
      <c r="V501" s="85"/>
      <c r="W501" s="82"/>
      <c r="X501" s="86"/>
      <c r="Y501" s="87"/>
      <c r="Z501" s="87"/>
    </row>
    <row r="502" spans="1:26" x14ac:dyDescent="0.3">
      <c r="A502" s="84"/>
      <c r="B502" s="85"/>
      <c r="C502" s="82"/>
      <c r="D502" s="86"/>
      <c r="E502" s="87"/>
      <c r="F502" s="87"/>
      <c r="K502" s="84"/>
      <c r="L502" s="85"/>
      <c r="M502" s="82"/>
      <c r="N502" s="86"/>
      <c r="O502" s="87"/>
      <c r="P502" s="87"/>
      <c r="U502" s="84"/>
      <c r="V502" s="85"/>
      <c r="W502" s="82"/>
      <c r="X502" s="86"/>
      <c r="Y502" s="87"/>
      <c r="Z502" s="87"/>
    </row>
    <row r="503" spans="1:26" x14ac:dyDescent="0.3">
      <c r="A503" s="84"/>
      <c r="B503" s="85"/>
      <c r="C503" s="82"/>
      <c r="D503" s="86"/>
      <c r="E503" s="87"/>
      <c r="F503" s="87"/>
      <c r="K503" s="84"/>
      <c r="L503" s="85"/>
      <c r="M503" s="82"/>
      <c r="N503" s="86"/>
      <c r="O503" s="87"/>
      <c r="P503" s="87"/>
      <c r="U503" s="84"/>
      <c r="V503" s="85"/>
      <c r="W503" s="82"/>
      <c r="X503" s="86"/>
      <c r="Y503" s="87"/>
      <c r="Z503" s="87"/>
    </row>
    <row r="504" spans="1:2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  <c r="U504" s="84"/>
      <c r="V504" s="85"/>
      <c r="W504" s="82"/>
      <c r="X504" s="86"/>
      <c r="Y504" s="87"/>
      <c r="Z504" s="87"/>
    </row>
    <row r="505" spans="1:2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  <c r="U505" s="84"/>
      <c r="V505" s="85"/>
      <c r="W505" s="82"/>
      <c r="X505" s="86"/>
      <c r="Y505" s="87"/>
      <c r="Z505" s="87"/>
    </row>
    <row r="506" spans="1:2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  <c r="U506" s="84"/>
      <c r="V506" s="85"/>
      <c r="W506" s="82"/>
      <c r="X506" s="86"/>
      <c r="Y506" s="87"/>
      <c r="Z506" s="87"/>
    </row>
    <row r="507" spans="1:2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  <c r="U507" s="84"/>
      <c r="V507" s="85"/>
      <c r="W507" s="82"/>
      <c r="X507" s="86"/>
      <c r="Y507" s="87"/>
      <c r="Z507" s="87"/>
    </row>
    <row r="508" spans="1:2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  <c r="U508" s="84"/>
      <c r="V508" s="85"/>
      <c r="W508" s="82"/>
      <c r="X508" s="86"/>
      <c r="Y508" s="87"/>
      <c r="Z508" s="87"/>
    </row>
    <row r="509" spans="1:2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  <c r="U509" s="84"/>
      <c r="V509" s="85"/>
      <c r="W509" s="82"/>
      <c r="X509" s="86"/>
      <c r="Y509" s="87"/>
      <c r="Z509" s="87"/>
    </row>
    <row r="510" spans="1:2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  <c r="U510" s="84"/>
      <c r="V510" s="85"/>
      <c r="W510" s="82"/>
      <c r="X510" s="86"/>
      <c r="Y510" s="87"/>
      <c r="Z510" s="87"/>
    </row>
    <row r="511" spans="1:2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  <c r="U511" s="84"/>
      <c r="V511" s="85"/>
      <c r="W511" s="82"/>
      <c r="X511" s="86"/>
      <c r="Y511" s="87"/>
      <c r="Z511" s="87"/>
    </row>
    <row r="512" spans="1:2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  <c r="U512" s="84"/>
      <c r="V512" s="85"/>
      <c r="W512" s="82"/>
      <c r="X512" s="86"/>
      <c r="Y512" s="87"/>
      <c r="Z512" s="87"/>
    </row>
    <row r="513" spans="1:2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  <c r="U513" s="84"/>
      <c r="V513" s="85"/>
      <c r="W513" s="82"/>
      <c r="X513" s="86"/>
      <c r="Y513" s="87"/>
      <c r="Z513" s="87"/>
    </row>
    <row r="514" spans="1:2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  <c r="U514" s="84"/>
      <c r="V514" s="85"/>
      <c r="W514" s="82"/>
      <c r="X514" s="86"/>
      <c r="Y514" s="87"/>
      <c r="Z514" s="87"/>
    </row>
    <row r="515" spans="1:2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  <c r="U515" s="84"/>
      <c r="V515" s="85"/>
      <c r="W515" s="82"/>
      <c r="X515" s="86"/>
      <c r="Y515" s="87"/>
      <c r="Z515" s="87"/>
    </row>
    <row r="516" spans="1:2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  <c r="U516" s="84"/>
      <c r="V516" s="85"/>
      <c r="W516" s="82"/>
      <c r="X516" s="86"/>
      <c r="Y516" s="87"/>
      <c r="Z516" s="87"/>
    </row>
    <row r="517" spans="1:2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  <c r="U517" s="84"/>
      <c r="V517" s="85"/>
      <c r="W517" s="82"/>
      <c r="X517" s="86"/>
      <c r="Y517" s="87"/>
      <c r="Z517" s="87"/>
    </row>
    <row r="518" spans="1:2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  <c r="U518" s="84"/>
      <c r="V518" s="85"/>
      <c r="W518" s="82"/>
      <c r="X518" s="86"/>
      <c r="Y518" s="87"/>
      <c r="Z518" s="87"/>
    </row>
    <row r="519" spans="1:2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  <c r="U519" s="84"/>
      <c r="V519" s="85"/>
      <c r="W519" s="82"/>
      <c r="X519" s="86"/>
      <c r="Y519" s="87"/>
      <c r="Z519" s="87"/>
    </row>
    <row r="520" spans="1:2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  <c r="U520" s="84"/>
      <c r="V520" s="85"/>
      <c r="W520" s="82"/>
      <c r="X520" s="86"/>
      <c r="Y520" s="87"/>
      <c r="Z520" s="87"/>
    </row>
    <row r="521" spans="1:2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  <c r="U521" s="84"/>
      <c r="V521" s="85"/>
      <c r="W521" s="82"/>
      <c r="X521" s="86"/>
      <c r="Y521" s="87"/>
      <c r="Z521" s="87"/>
    </row>
    <row r="522" spans="1:2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  <c r="U522" s="84"/>
      <c r="V522" s="85"/>
      <c r="W522" s="82"/>
      <c r="X522" s="86"/>
      <c r="Y522" s="87"/>
      <c r="Z522" s="87"/>
    </row>
    <row r="523" spans="1:2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  <c r="U523" s="84"/>
      <c r="V523" s="85"/>
      <c r="W523" s="82"/>
      <c r="X523" s="86"/>
      <c r="Y523" s="87"/>
      <c r="Z523" s="87"/>
    </row>
    <row r="524" spans="1:2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  <c r="U524" s="84"/>
      <c r="V524" s="85"/>
      <c r="W524" s="82"/>
      <c r="X524" s="86"/>
      <c r="Y524" s="87"/>
      <c r="Z524" s="87"/>
    </row>
    <row r="525" spans="1:2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  <c r="U525" s="84"/>
      <c r="V525" s="85"/>
      <c r="W525" s="82"/>
      <c r="X525" s="86"/>
      <c r="Y525" s="87"/>
      <c r="Z525" s="87"/>
    </row>
    <row r="526" spans="1:2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  <c r="U526" s="84"/>
      <c r="V526" s="85"/>
      <c r="W526" s="82"/>
      <c r="X526" s="86"/>
      <c r="Y526" s="87"/>
      <c r="Z526" s="87"/>
    </row>
    <row r="527" spans="1:2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  <c r="U527" s="84"/>
      <c r="V527" s="85"/>
      <c r="W527" s="82"/>
      <c r="X527" s="86"/>
      <c r="Y527" s="87"/>
      <c r="Z527" s="87"/>
    </row>
    <row r="528" spans="1:2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  <c r="U528" s="84"/>
      <c r="V528" s="85"/>
      <c r="W528" s="82"/>
      <c r="X528" s="86"/>
      <c r="Y528" s="87"/>
      <c r="Z528" s="87"/>
    </row>
    <row r="529" spans="1:2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  <c r="U529" s="84"/>
      <c r="V529" s="85"/>
      <c r="W529" s="82"/>
      <c r="X529" s="86"/>
      <c r="Y529" s="87"/>
      <c r="Z529" s="87"/>
    </row>
    <row r="530" spans="1:2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  <c r="U530" s="84"/>
      <c r="V530" s="85"/>
      <c r="W530" s="82"/>
      <c r="X530" s="86"/>
      <c r="Y530" s="87"/>
      <c r="Z530" s="87"/>
    </row>
    <row r="531" spans="1:2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  <c r="U531" s="84"/>
      <c r="V531" s="85"/>
      <c r="W531" s="82"/>
      <c r="X531" s="86"/>
      <c r="Y531" s="87"/>
      <c r="Z531" s="87"/>
    </row>
    <row r="532" spans="1:2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  <c r="U532" s="84"/>
      <c r="V532" s="85"/>
      <c r="W532" s="82"/>
      <c r="X532" s="86"/>
      <c r="Y532" s="87"/>
      <c r="Z532" s="87"/>
    </row>
    <row r="533" spans="1:2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  <c r="U533" s="84"/>
      <c r="V533" s="85"/>
      <c r="W533" s="82"/>
      <c r="X533" s="86"/>
      <c r="Y533" s="87"/>
      <c r="Z533" s="87"/>
    </row>
    <row r="534" spans="1:2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  <c r="U534" s="84"/>
      <c r="V534" s="85"/>
      <c r="W534" s="82"/>
      <c r="X534" s="86"/>
      <c r="Y534" s="87"/>
      <c r="Z534" s="87"/>
    </row>
    <row r="535" spans="1:2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  <c r="U535" s="84"/>
      <c r="V535" s="85"/>
      <c r="W535" s="82"/>
      <c r="X535" s="86"/>
      <c r="Y535" s="87"/>
      <c r="Z535" s="87"/>
    </row>
    <row r="536" spans="1:2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  <c r="U536" s="84"/>
      <c r="V536" s="85"/>
      <c r="W536" s="82"/>
      <c r="X536" s="86"/>
      <c r="Y536" s="87"/>
      <c r="Z536" s="87"/>
    </row>
    <row r="537" spans="1:2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  <c r="U537" s="84"/>
      <c r="V537" s="85"/>
      <c r="W537" s="82"/>
      <c r="X537" s="86"/>
      <c r="Y537" s="87"/>
      <c r="Z537" s="87"/>
    </row>
    <row r="538" spans="1:2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  <c r="U538" s="84"/>
      <c r="V538" s="85"/>
      <c r="W538" s="82"/>
      <c r="X538" s="86"/>
      <c r="Y538" s="87"/>
      <c r="Z538" s="87"/>
    </row>
    <row r="539" spans="1:2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  <c r="U539" s="84"/>
      <c r="V539" s="85"/>
      <c r="W539" s="82"/>
      <c r="X539" s="86"/>
      <c r="Y539" s="87"/>
      <c r="Z539" s="87"/>
    </row>
    <row r="540" spans="1:2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  <c r="U540" s="84"/>
      <c r="V540" s="85"/>
      <c r="W540" s="82"/>
      <c r="X540" s="86"/>
      <c r="Y540" s="87"/>
      <c r="Z540" s="87"/>
    </row>
    <row r="541" spans="1:2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  <c r="U541" s="84"/>
      <c r="V541" s="85"/>
      <c r="W541" s="82"/>
      <c r="X541" s="86"/>
      <c r="Y541" s="87"/>
      <c r="Z541" s="87"/>
    </row>
    <row r="542" spans="1:2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  <c r="U542" s="84"/>
      <c r="V542" s="85"/>
      <c r="W542" s="82"/>
      <c r="X542" s="86"/>
      <c r="Y542" s="87"/>
      <c r="Z542" s="87"/>
    </row>
    <row r="543" spans="1:2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  <c r="U543" s="84"/>
      <c r="V543" s="85"/>
      <c r="W543" s="82"/>
      <c r="X543" s="86"/>
      <c r="Y543" s="87"/>
      <c r="Z543" s="87"/>
    </row>
    <row r="544" spans="1:2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  <c r="U544" s="84"/>
      <c r="V544" s="85"/>
      <c r="W544" s="82"/>
      <c r="X544" s="86"/>
      <c r="Y544" s="87"/>
      <c r="Z544" s="87"/>
    </row>
    <row r="545" spans="1:2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  <c r="U545" s="84"/>
      <c r="V545" s="85"/>
      <c r="W545" s="82"/>
      <c r="X545" s="86"/>
      <c r="Y545" s="87"/>
      <c r="Z545" s="87"/>
    </row>
    <row r="546" spans="1:2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  <c r="U546" s="84"/>
      <c r="V546" s="85"/>
      <c r="W546" s="82"/>
      <c r="X546" s="86"/>
      <c r="Y546" s="87"/>
      <c r="Z546" s="87"/>
    </row>
    <row r="547" spans="1:2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  <c r="U547" s="84"/>
      <c r="V547" s="85"/>
      <c r="W547" s="82"/>
      <c r="X547" s="86"/>
      <c r="Y547" s="87"/>
      <c r="Z547" s="87"/>
    </row>
    <row r="548" spans="1:2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  <c r="U548" s="84"/>
      <c r="V548" s="85"/>
      <c r="W548" s="82"/>
      <c r="X548" s="86"/>
      <c r="Y548" s="87"/>
      <c r="Z548" s="87"/>
    </row>
    <row r="549" spans="1:2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  <c r="U549" s="84"/>
      <c r="V549" s="85"/>
      <c r="W549" s="82"/>
      <c r="X549" s="86"/>
      <c r="Y549" s="87"/>
      <c r="Z549" s="87"/>
    </row>
    <row r="550" spans="1:2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  <c r="U550" s="84"/>
      <c r="V550" s="85"/>
      <c r="W550" s="82"/>
      <c r="X550" s="86"/>
      <c r="Y550" s="87"/>
      <c r="Z550" s="87"/>
    </row>
    <row r="551" spans="1:2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  <c r="U551" s="84"/>
      <c r="V551" s="85"/>
      <c r="W551" s="82"/>
      <c r="X551" s="86"/>
      <c r="Y551" s="87"/>
      <c r="Z551" s="87"/>
    </row>
    <row r="552" spans="1:2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  <c r="U552" s="84"/>
      <c r="V552" s="85"/>
      <c r="W552" s="82"/>
      <c r="X552" s="86"/>
      <c r="Y552" s="87"/>
      <c r="Z552" s="87"/>
    </row>
    <row r="553" spans="1:2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  <c r="U553" s="84"/>
      <c r="V553" s="85"/>
      <c r="W553" s="82"/>
      <c r="X553" s="86"/>
      <c r="Y553" s="87"/>
      <c r="Z553" s="87"/>
    </row>
    <row r="554" spans="1:2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  <c r="U554" s="84"/>
      <c r="V554" s="85"/>
      <c r="W554" s="82"/>
      <c r="X554" s="86"/>
      <c r="Y554" s="87"/>
      <c r="Z554" s="87"/>
    </row>
    <row r="555" spans="1:2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  <c r="U555" s="84"/>
      <c r="V555" s="85"/>
      <c r="W555" s="82"/>
      <c r="X555" s="86"/>
      <c r="Y555" s="87"/>
      <c r="Z555" s="87"/>
    </row>
    <row r="556" spans="1:2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  <c r="U556" s="84"/>
      <c r="V556" s="85"/>
      <c r="W556" s="82"/>
      <c r="X556" s="86"/>
      <c r="Y556" s="87"/>
      <c r="Z556" s="87"/>
    </row>
    <row r="557" spans="1:2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  <c r="U557" s="84"/>
      <c r="V557" s="85"/>
      <c r="W557" s="82"/>
      <c r="X557" s="86"/>
      <c r="Y557" s="87"/>
      <c r="Z557" s="87"/>
    </row>
    <row r="558" spans="1:2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  <c r="U558" s="84"/>
      <c r="V558" s="85"/>
      <c r="W558" s="82"/>
      <c r="X558" s="86"/>
      <c r="Y558" s="87"/>
      <c r="Z558" s="87"/>
    </row>
    <row r="559" spans="1:2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  <c r="U559" s="84"/>
      <c r="V559" s="85"/>
      <c r="W559" s="82"/>
      <c r="X559" s="86"/>
      <c r="Y559" s="87"/>
      <c r="Z559" s="87"/>
    </row>
    <row r="560" spans="1:2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  <c r="U560" s="84"/>
      <c r="V560" s="85"/>
      <c r="W560" s="82"/>
      <c r="X560" s="86"/>
      <c r="Y560" s="87"/>
      <c r="Z560" s="87"/>
    </row>
    <row r="561" spans="1:2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  <c r="U561" s="84"/>
      <c r="V561" s="85"/>
      <c r="W561" s="82"/>
      <c r="X561" s="86"/>
      <c r="Y561" s="87"/>
      <c r="Z561" s="87"/>
    </row>
    <row r="562" spans="1:2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  <c r="U562" s="84"/>
      <c r="V562" s="85"/>
      <c r="W562" s="82"/>
      <c r="X562" s="86"/>
      <c r="Y562" s="87"/>
      <c r="Z562" s="87"/>
    </row>
    <row r="563" spans="1:2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  <c r="U563" s="84"/>
      <c r="V563" s="85"/>
      <c r="W563" s="82"/>
      <c r="X563" s="86"/>
      <c r="Y563" s="87"/>
      <c r="Z563" s="87"/>
    </row>
    <row r="564" spans="1:2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  <c r="U564" s="84"/>
      <c r="V564" s="85"/>
      <c r="W564" s="82"/>
      <c r="X564" s="86"/>
      <c r="Y564" s="87"/>
      <c r="Z564" s="87"/>
    </row>
    <row r="565" spans="1:2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  <c r="U565" s="84"/>
      <c r="V565" s="85"/>
      <c r="W565" s="82"/>
      <c r="X565" s="86"/>
      <c r="Y565" s="87"/>
      <c r="Z565" s="87"/>
    </row>
    <row r="566" spans="1:2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  <c r="U566" s="84"/>
      <c r="V566" s="85"/>
      <c r="W566" s="82"/>
      <c r="X566" s="86"/>
      <c r="Y566" s="87"/>
      <c r="Z566" s="87"/>
    </row>
    <row r="567" spans="1:2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  <c r="U567" s="84"/>
      <c r="V567" s="85"/>
      <c r="W567" s="82"/>
      <c r="X567" s="86"/>
      <c r="Y567" s="87"/>
      <c r="Z567" s="87"/>
    </row>
    <row r="568" spans="1:2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  <c r="U568" s="84"/>
      <c r="V568" s="85"/>
      <c r="W568" s="82"/>
      <c r="X568" s="86"/>
      <c r="Y568" s="87"/>
      <c r="Z568" s="87"/>
    </row>
    <row r="569" spans="1:2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  <c r="U569" s="84"/>
      <c r="V569" s="85"/>
      <c r="W569" s="82"/>
      <c r="X569" s="86"/>
      <c r="Y569" s="87"/>
      <c r="Z569" s="87"/>
    </row>
    <row r="570" spans="1:2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  <c r="U570" s="84"/>
      <c r="V570" s="85"/>
      <c r="W570" s="82"/>
      <c r="X570" s="86"/>
      <c r="Y570" s="87"/>
      <c r="Z570" s="87"/>
    </row>
    <row r="571" spans="1:2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  <c r="U571" s="84"/>
      <c r="V571" s="85"/>
      <c r="W571" s="82"/>
      <c r="X571" s="86"/>
      <c r="Y571" s="87"/>
      <c r="Z571" s="87"/>
    </row>
    <row r="572" spans="1:2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  <c r="U572" s="84"/>
      <c r="V572" s="85"/>
      <c r="W572" s="82"/>
      <c r="X572" s="86"/>
      <c r="Y572" s="87"/>
      <c r="Z572" s="87"/>
    </row>
    <row r="573" spans="1:2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  <c r="U573" s="84"/>
      <c r="V573" s="85"/>
      <c r="W573" s="82"/>
      <c r="X573" s="86"/>
      <c r="Y573" s="87"/>
      <c r="Z573" s="87"/>
    </row>
    <row r="574" spans="1:2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  <c r="U574" s="84"/>
      <c r="V574" s="85"/>
      <c r="W574" s="82"/>
      <c r="X574" s="86"/>
      <c r="Y574" s="87"/>
      <c r="Z574" s="87"/>
    </row>
    <row r="575" spans="1:2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  <c r="U575" s="84"/>
      <c r="V575" s="85"/>
      <c r="W575" s="82"/>
      <c r="X575" s="86"/>
      <c r="Y575" s="87"/>
      <c r="Z575" s="87"/>
    </row>
    <row r="576" spans="1:2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  <c r="U576" s="84"/>
      <c r="V576" s="85"/>
      <c r="W576" s="82"/>
      <c r="X576" s="86"/>
      <c r="Y576" s="87"/>
      <c r="Z576" s="87"/>
    </row>
    <row r="577" spans="1:2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  <c r="U577" s="84"/>
      <c r="V577" s="85"/>
      <c r="W577" s="82"/>
      <c r="X577" s="86"/>
      <c r="Y577" s="87"/>
      <c r="Z577" s="87"/>
    </row>
    <row r="578" spans="1:2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  <c r="U578" s="84"/>
      <c r="V578" s="85"/>
      <c r="W578" s="82"/>
      <c r="X578" s="86"/>
      <c r="Y578" s="87"/>
      <c r="Z578" s="87"/>
    </row>
    <row r="579" spans="1:2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  <c r="U579" s="84"/>
      <c r="V579" s="85"/>
      <c r="W579" s="82"/>
      <c r="X579" s="86"/>
      <c r="Y579" s="87"/>
      <c r="Z579" s="87"/>
    </row>
    <row r="580" spans="1:2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  <c r="U580" s="84"/>
      <c r="V580" s="85"/>
      <c r="W580" s="82"/>
      <c r="X580" s="86"/>
      <c r="Y580" s="87"/>
      <c r="Z580" s="87"/>
    </row>
    <row r="581" spans="1:2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  <c r="U581" s="84"/>
      <c r="V581" s="85"/>
      <c r="W581" s="82"/>
      <c r="X581" s="86"/>
      <c r="Y581" s="87"/>
      <c r="Z581" s="87"/>
    </row>
    <row r="582" spans="1:2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  <c r="U582" s="84"/>
      <c r="V582" s="85"/>
      <c r="W582" s="82"/>
      <c r="X582" s="86"/>
      <c r="Y582" s="87"/>
      <c r="Z582" s="87"/>
    </row>
    <row r="583" spans="1:2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  <c r="U583" s="84"/>
      <c r="V583" s="85"/>
      <c r="W583" s="82"/>
      <c r="X583" s="86"/>
      <c r="Y583" s="87"/>
      <c r="Z583" s="87"/>
    </row>
    <row r="584" spans="1:2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  <c r="U584" s="84"/>
      <c r="V584" s="85"/>
      <c r="W584" s="82"/>
      <c r="X584" s="86"/>
      <c r="Y584" s="87"/>
      <c r="Z584" s="87"/>
    </row>
    <row r="585" spans="1:2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  <c r="U585" s="84"/>
      <c r="V585" s="85"/>
      <c r="W585" s="82"/>
      <c r="X585" s="86"/>
      <c r="Y585" s="87"/>
      <c r="Z585" s="87"/>
    </row>
    <row r="586" spans="1:2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  <c r="U586" s="84"/>
      <c r="V586" s="85"/>
      <c r="W586" s="82"/>
      <c r="X586" s="86"/>
      <c r="Y586" s="87"/>
      <c r="Z586" s="87"/>
    </row>
    <row r="587" spans="1:2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  <c r="U587" s="84"/>
      <c r="V587" s="85"/>
      <c r="W587" s="82"/>
      <c r="X587" s="86"/>
      <c r="Y587" s="87"/>
      <c r="Z587" s="87"/>
    </row>
    <row r="588" spans="1:2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  <c r="U588" s="84"/>
      <c r="V588" s="85"/>
      <c r="W588" s="82"/>
      <c r="X588" s="86"/>
      <c r="Y588" s="87"/>
      <c r="Z588" s="87"/>
    </row>
    <row r="589" spans="1:2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  <c r="U589" s="84"/>
      <c r="V589" s="85"/>
      <c r="W589" s="82"/>
      <c r="X589" s="86"/>
      <c r="Y589" s="87"/>
      <c r="Z589" s="87"/>
    </row>
    <row r="590" spans="1:2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  <c r="U590" s="84"/>
      <c r="V590" s="85"/>
      <c r="W590" s="82"/>
      <c r="X590" s="86"/>
      <c r="Y590" s="87"/>
      <c r="Z590" s="87"/>
    </row>
    <row r="591" spans="1:2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  <c r="U591" s="84"/>
      <c r="V591" s="85"/>
      <c r="W591" s="82"/>
      <c r="X591" s="86"/>
      <c r="Y591" s="87"/>
      <c r="Z591" s="87"/>
    </row>
    <row r="592" spans="1:2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  <c r="U592" s="84"/>
      <c r="V592" s="85"/>
      <c r="W592" s="82"/>
      <c r="X592" s="86"/>
      <c r="Y592" s="87"/>
      <c r="Z592" s="87"/>
    </row>
    <row r="593" spans="1:2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  <c r="U593" s="84"/>
      <c r="V593" s="85"/>
      <c r="W593" s="82"/>
      <c r="X593" s="86"/>
      <c r="Y593" s="87"/>
      <c r="Z593" s="87"/>
    </row>
    <row r="594" spans="1:2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  <c r="U594" s="84"/>
      <c r="V594" s="85"/>
      <c r="W594" s="82"/>
      <c r="X594" s="86"/>
      <c r="Y594" s="87"/>
      <c r="Z594" s="87"/>
    </row>
    <row r="595" spans="1:2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  <c r="U595" s="84"/>
      <c r="V595" s="85"/>
      <c r="W595" s="82"/>
      <c r="X595" s="86"/>
      <c r="Y595" s="87"/>
      <c r="Z595" s="87"/>
    </row>
    <row r="596" spans="1:2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  <c r="U596" s="84"/>
      <c r="V596" s="85"/>
      <c r="W596" s="82"/>
      <c r="X596" s="86"/>
      <c r="Y596" s="87"/>
      <c r="Z596" s="87"/>
    </row>
    <row r="597" spans="1:2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  <c r="U597" s="84"/>
      <c r="V597" s="85"/>
      <c r="W597" s="82"/>
      <c r="X597" s="86"/>
      <c r="Y597" s="87"/>
      <c r="Z597" s="87"/>
    </row>
    <row r="598" spans="1:2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  <c r="U598" s="84"/>
      <c r="V598" s="85"/>
      <c r="W598" s="82"/>
      <c r="X598" s="86"/>
      <c r="Y598" s="87"/>
      <c r="Z598" s="87"/>
    </row>
    <row r="599" spans="1:2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  <c r="U599" s="84"/>
      <c r="V599" s="85"/>
      <c r="W599" s="82"/>
      <c r="X599" s="86"/>
      <c r="Y599" s="87"/>
      <c r="Z599" s="87"/>
    </row>
    <row r="600" spans="1:2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  <c r="U600" s="84"/>
      <c r="V600" s="85"/>
      <c r="W600" s="82"/>
      <c r="X600" s="86"/>
      <c r="Y600" s="87"/>
      <c r="Z600" s="87"/>
    </row>
    <row r="601" spans="1:2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  <c r="U601" s="84"/>
      <c r="V601" s="85"/>
      <c r="W601" s="82"/>
      <c r="X601" s="86"/>
      <c r="Y601" s="87"/>
      <c r="Z601" s="87"/>
    </row>
    <row r="602" spans="1:2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  <c r="U602" s="84"/>
      <c r="V602" s="85"/>
      <c r="W602" s="82"/>
      <c r="X602" s="86"/>
      <c r="Y602" s="87"/>
      <c r="Z602" s="87"/>
    </row>
    <row r="603" spans="1:2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  <c r="U603" s="84"/>
      <c r="V603" s="85"/>
      <c r="W603" s="82"/>
      <c r="X603" s="86"/>
      <c r="Y603" s="87"/>
      <c r="Z603" s="87"/>
    </row>
    <row r="604" spans="1:2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  <c r="U604" s="84"/>
      <c r="V604" s="85"/>
      <c r="W604" s="82"/>
      <c r="X604" s="86"/>
      <c r="Y604" s="87"/>
      <c r="Z604" s="87"/>
    </row>
    <row r="605" spans="1:2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  <c r="U605" s="84"/>
      <c r="V605" s="85"/>
      <c r="W605" s="82"/>
      <c r="X605" s="86"/>
      <c r="Y605" s="87"/>
      <c r="Z605" s="87"/>
    </row>
    <row r="606" spans="1:2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  <c r="U606" s="84"/>
      <c r="V606" s="85"/>
      <c r="W606" s="82"/>
      <c r="X606" s="86"/>
      <c r="Y606" s="87"/>
      <c r="Z606" s="87"/>
    </row>
    <row r="607" spans="1:2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  <c r="U607" s="84"/>
      <c r="V607" s="85"/>
      <c r="W607" s="82"/>
      <c r="X607" s="86"/>
      <c r="Y607" s="87"/>
      <c r="Z607" s="87"/>
    </row>
    <row r="608" spans="1:2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  <c r="U608" s="84"/>
      <c r="V608" s="85"/>
      <c r="W608" s="82"/>
      <c r="X608" s="86"/>
      <c r="Y608" s="87"/>
      <c r="Z608" s="87"/>
    </row>
    <row r="609" spans="1:2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  <c r="U609" s="84"/>
      <c r="V609" s="85"/>
      <c r="W609" s="82"/>
      <c r="X609" s="86"/>
      <c r="Y609" s="87"/>
      <c r="Z609" s="87"/>
    </row>
    <row r="610" spans="1:2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  <c r="U610" s="84"/>
      <c r="V610" s="85"/>
      <c r="W610" s="82"/>
      <c r="X610" s="86"/>
      <c r="Y610" s="87"/>
      <c r="Z610" s="87"/>
    </row>
    <row r="611" spans="1:2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  <c r="U611" s="84"/>
      <c r="V611" s="85"/>
      <c r="W611" s="82"/>
      <c r="X611" s="86"/>
      <c r="Y611" s="87"/>
      <c r="Z611" s="87"/>
    </row>
    <row r="612" spans="1:2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  <c r="U612" s="84"/>
      <c r="V612" s="85"/>
      <c r="W612" s="82"/>
      <c r="X612" s="86"/>
      <c r="Y612" s="87"/>
      <c r="Z612" s="87"/>
    </row>
    <row r="613" spans="1:2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  <c r="U613" s="84"/>
      <c r="V613" s="85"/>
      <c r="W613" s="82"/>
      <c r="X613" s="86"/>
      <c r="Y613" s="87"/>
      <c r="Z613" s="87"/>
    </row>
    <row r="614" spans="1:2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  <c r="U614" s="84"/>
      <c r="V614" s="85"/>
      <c r="W614" s="82"/>
      <c r="X614" s="86"/>
      <c r="Y614" s="87"/>
      <c r="Z614" s="87"/>
    </row>
    <row r="615" spans="1:2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  <c r="U615" s="84"/>
      <c r="V615" s="85"/>
      <c r="W615" s="82"/>
      <c r="X615" s="86"/>
      <c r="Y615" s="87"/>
      <c r="Z615" s="87"/>
    </row>
    <row r="616" spans="1:2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  <c r="U616" s="84"/>
      <c r="V616" s="85"/>
      <c r="W616" s="82"/>
      <c r="X616" s="86"/>
      <c r="Y616" s="87"/>
      <c r="Z616" s="87"/>
    </row>
    <row r="617" spans="1:2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  <c r="U617" s="84"/>
      <c r="V617" s="85"/>
      <c r="W617" s="82"/>
      <c r="X617" s="86"/>
      <c r="Y617" s="87"/>
      <c r="Z617" s="87"/>
    </row>
    <row r="618" spans="1:2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  <c r="U618" s="84"/>
      <c r="V618" s="85"/>
      <c r="W618" s="82"/>
      <c r="X618" s="86"/>
      <c r="Y618" s="87"/>
      <c r="Z618" s="87"/>
    </row>
    <row r="619" spans="1:2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  <c r="U619" s="84"/>
      <c r="V619" s="85"/>
      <c r="W619" s="82"/>
      <c r="X619" s="86"/>
      <c r="Y619" s="87"/>
      <c r="Z619" s="87"/>
    </row>
    <row r="620" spans="1:2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  <c r="U620" s="84"/>
      <c r="V620" s="85"/>
      <c r="W620" s="82"/>
      <c r="X620" s="86"/>
      <c r="Y620" s="87"/>
      <c r="Z620" s="87"/>
    </row>
    <row r="621" spans="1:2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  <c r="U621" s="84"/>
      <c r="V621" s="85"/>
      <c r="W621" s="82"/>
      <c r="X621" s="86"/>
      <c r="Y621" s="87"/>
      <c r="Z621" s="87"/>
    </row>
    <row r="622" spans="1:2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  <c r="U622" s="84"/>
      <c r="V622" s="85"/>
      <c r="W622" s="82"/>
      <c r="X622" s="86"/>
      <c r="Y622" s="87"/>
      <c r="Z622" s="87"/>
    </row>
    <row r="623" spans="1:2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  <c r="U623" s="84"/>
      <c r="V623" s="85"/>
      <c r="W623" s="82"/>
      <c r="X623" s="86"/>
      <c r="Y623" s="87"/>
      <c r="Z623" s="87"/>
    </row>
    <row r="624" spans="1:2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  <c r="U624" s="84"/>
      <c r="V624" s="85"/>
      <c r="W624" s="82"/>
      <c r="X624" s="86"/>
      <c r="Y624" s="87"/>
      <c r="Z624" s="87"/>
    </row>
    <row r="625" spans="1:2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  <c r="U625" s="84"/>
      <c r="V625" s="85"/>
      <c r="W625" s="82"/>
      <c r="X625" s="86"/>
      <c r="Y625" s="87"/>
      <c r="Z625" s="87"/>
    </row>
    <row r="626" spans="1:2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  <c r="U626" s="84"/>
      <c r="V626" s="85"/>
      <c r="W626" s="82"/>
      <c r="X626" s="86"/>
      <c r="Y626" s="87"/>
      <c r="Z626" s="87"/>
    </row>
    <row r="627" spans="1:2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  <c r="U627" s="84"/>
      <c r="V627" s="85"/>
      <c r="W627" s="82"/>
      <c r="X627" s="86"/>
      <c r="Y627" s="87"/>
      <c r="Z627" s="87"/>
    </row>
    <row r="628" spans="1:2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  <c r="U628" s="84"/>
      <c r="V628" s="85"/>
      <c r="W628" s="82"/>
      <c r="X628" s="86"/>
      <c r="Y628" s="87"/>
      <c r="Z628" s="87"/>
    </row>
    <row r="629" spans="1:2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  <c r="U629" s="84"/>
      <c r="V629" s="85"/>
      <c r="W629" s="82"/>
      <c r="X629" s="86"/>
      <c r="Y629" s="87"/>
      <c r="Z629" s="87"/>
    </row>
    <row r="630" spans="1:2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  <c r="U630" s="84"/>
      <c r="V630" s="85"/>
      <c r="W630" s="82"/>
      <c r="X630" s="86"/>
      <c r="Y630" s="87"/>
      <c r="Z630" s="87"/>
    </row>
    <row r="631" spans="1:2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  <c r="U631" s="84"/>
      <c r="V631" s="85"/>
      <c r="W631" s="82"/>
      <c r="X631" s="86"/>
      <c r="Y631" s="87"/>
      <c r="Z631" s="87"/>
    </row>
    <row r="632" spans="1:2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  <c r="U632" s="84"/>
      <c r="V632" s="85"/>
      <c r="W632" s="82"/>
      <c r="X632" s="86"/>
      <c r="Y632" s="87"/>
      <c r="Z632" s="87"/>
    </row>
    <row r="633" spans="1:2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  <c r="U633" s="84"/>
      <c r="V633" s="85"/>
      <c r="W633" s="82"/>
      <c r="X633" s="86"/>
      <c r="Y633" s="87"/>
      <c r="Z633" s="87"/>
    </row>
    <row r="634" spans="1:2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  <c r="U634" s="84"/>
      <c r="V634" s="85"/>
      <c r="W634" s="82"/>
      <c r="X634" s="86"/>
      <c r="Y634" s="87"/>
      <c r="Z634" s="87"/>
    </row>
    <row r="635" spans="1:2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  <c r="U635" s="84"/>
      <c r="V635" s="85"/>
      <c r="W635" s="82"/>
      <c r="X635" s="86"/>
      <c r="Y635" s="87"/>
      <c r="Z635" s="87"/>
    </row>
    <row r="636" spans="1:2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  <c r="U636" s="84"/>
      <c r="V636" s="85"/>
      <c r="W636" s="82"/>
      <c r="X636" s="86"/>
      <c r="Y636" s="87"/>
      <c r="Z636" s="87"/>
    </row>
    <row r="637" spans="1:2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  <c r="U637" s="84"/>
      <c r="V637" s="85"/>
      <c r="W637" s="82"/>
      <c r="X637" s="86"/>
      <c r="Y637" s="87"/>
      <c r="Z637" s="87"/>
    </row>
    <row r="638" spans="1:2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  <c r="U638" s="84"/>
      <c r="V638" s="85"/>
      <c r="W638" s="82"/>
      <c r="X638" s="86"/>
      <c r="Y638" s="87"/>
      <c r="Z638" s="87"/>
    </row>
    <row r="639" spans="1:2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  <c r="U639" s="84"/>
      <c r="V639" s="85"/>
      <c r="W639" s="82"/>
      <c r="X639" s="86"/>
      <c r="Y639" s="87"/>
      <c r="Z639" s="87"/>
    </row>
    <row r="640" spans="1:2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  <c r="U640" s="84"/>
      <c r="V640" s="85"/>
      <c r="W640" s="82"/>
      <c r="X640" s="86"/>
      <c r="Y640" s="87"/>
      <c r="Z640" s="87"/>
    </row>
    <row r="641" spans="1:2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  <c r="U641" s="84"/>
      <c r="V641" s="85"/>
      <c r="W641" s="82"/>
      <c r="X641" s="86"/>
      <c r="Y641" s="87"/>
      <c r="Z641" s="87"/>
    </row>
    <row r="642" spans="1:2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  <c r="U642" s="84"/>
      <c r="V642" s="85"/>
      <c r="W642" s="82"/>
      <c r="X642" s="86"/>
      <c r="Y642" s="87"/>
      <c r="Z642" s="87"/>
    </row>
    <row r="643" spans="1:2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  <c r="U643" s="84"/>
      <c r="V643" s="85"/>
      <c r="W643" s="82"/>
      <c r="X643" s="86"/>
      <c r="Y643" s="87"/>
      <c r="Z643" s="87"/>
    </row>
    <row r="644" spans="1:2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  <c r="U644" s="84"/>
      <c r="V644" s="85"/>
      <c r="W644" s="82"/>
      <c r="X644" s="86"/>
      <c r="Y644" s="87"/>
      <c r="Z644" s="87"/>
    </row>
    <row r="645" spans="1:2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  <c r="U645" s="84"/>
      <c r="V645" s="85"/>
      <c r="W645" s="82"/>
      <c r="X645" s="86"/>
      <c r="Y645" s="87"/>
      <c r="Z645" s="87"/>
    </row>
    <row r="646" spans="1:2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  <c r="U646" s="84"/>
      <c r="V646" s="85"/>
      <c r="W646" s="82"/>
      <c r="X646" s="86"/>
      <c r="Y646" s="87"/>
      <c r="Z646" s="87"/>
    </row>
    <row r="647" spans="1:2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  <c r="U647" s="84"/>
      <c r="V647" s="85"/>
      <c r="W647" s="82"/>
      <c r="X647" s="86"/>
      <c r="Y647" s="87"/>
      <c r="Z647" s="87"/>
    </row>
    <row r="648" spans="1:2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  <c r="U648" s="84"/>
      <c r="V648" s="85"/>
      <c r="W648" s="82"/>
      <c r="X648" s="86"/>
      <c r="Y648" s="87"/>
      <c r="Z648" s="87"/>
    </row>
    <row r="649" spans="1:2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  <c r="U649" s="84"/>
      <c r="V649" s="85"/>
      <c r="W649" s="82"/>
      <c r="X649" s="86"/>
      <c r="Y649" s="87"/>
      <c r="Z649" s="87"/>
    </row>
    <row r="650" spans="1:2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  <c r="U650" s="84"/>
      <c r="V650" s="85"/>
      <c r="W650" s="82"/>
      <c r="X650" s="86"/>
      <c r="Y650" s="87"/>
      <c r="Z650" s="87"/>
    </row>
    <row r="651" spans="1:2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  <c r="U651" s="84"/>
      <c r="V651" s="85"/>
      <c r="W651" s="82"/>
      <c r="X651" s="86"/>
      <c r="Y651" s="87"/>
      <c r="Z651" s="87"/>
    </row>
    <row r="652" spans="1:2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  <c r="U652" s="84"/>
      <c r="V652" s="85"/>
      <c r="W652" s="82"/>
      <c r="X652" s="86"/>
      <c r="Y652" s="87"/>
      <c r="Z652" s="87"/>
    </row>
    <row r="653" spans="1:2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  <c r="U653" s="84"/>
      <c r="V653" s="85"/>
      <c r="W653" s="82"/>
      <c r="X653" s="86"/>
      <c r="Y653" s="87"/>
      <c r="Z653" s="87"/>
    </row>
    <row r="654" spans="1:2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  <c r="U654" s="84"/>
      <c r="V654" s="85"/>
      <c r="W654" s="82"/>
      <c r="X654" s="86"/>
      <c r="Y654" s="87"/>
      <c r="Z654" s="87"/>
    </row>
    <row r="655" spans="1:2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  <c r="U655" s="84"/>
      <c r="V655" s="85"/>
      <c r="W655" s="82"/>
      <c r="X655" s="86"/>
      <c r="Y655" s="87"/>
      <c r="Z655" s="87"/>
    </row>
    <row r="656" spans="1:2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  <c r="U656" s="84"/>
      <c r="V656" s="85"/>
      <c r="W656" s="82"/>
      <c r="X656" s="86"/>
      <c r="Y656" s="87"/>
      <c r="Z656" s="87"/>
    </row>
    <row r="657" spans="1:2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  <c r="U657" s="84"/>
      <c r="V657" s="85"/>
      <c r="W657" s="82"/>
      <c r="X657" s="86"/>
      <c r="Y657" s="87"/>
      <c r="Z657" s="87"/>
    </row>
    <row r="658" spans="1:2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  <c r="U658" s="84"/>
      <c r="V658" s="85"/>
      <c r="W658" s="82"/>
      <c r="X658" s="86"/>
      <c r="Y658" s="87"/>
      <c r="Z658" s="87"/>
    </row>
    <row r="659" spans="1:2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  <c r="U659" s="84"/>
      <c r="V659" s="85"/>
      <c r="W659" s="82"/>
      <c r="X659" s="86"/>
      <c r="Y659" s="87"/>
      <c r="Z659" s="87"/>
    </row>
    <row r="660" spans="1:2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  <c r="U660" s="84"/>
      <c r="V660" s="85"/>
      <c r="W660" s="82"/>
      <c r="X660" s="86"/>
      <c r="Y660" s="87"/>
      <c r="Z660" s="87"/>
    </row>
    <row r="661" spans="1:2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  <c r="U661" s="84"/>
      <c r="V661" s="85"/>
      <c r="W661" s="82"/>
      <c r="X661" s="86"/>
      <c r="Y661" s="87"/>
      <c r="Z661" s="87"/>
    </row>
    <row r="662" spans="1:2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  <c r="U662" s="84"/>
      <c r="V662" s="85"/>
      <c r="W662" s="82"/>
      <c r="X662" s="86"/>
      <c r="Y662" s="87"/>
      <c r="Z662" s="87"/>
    </row>
    <row r="663" spans="1:2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  <c r="U663" s="84"/>
      <c r="V663" s="85"/>
      <c r="W663" s="82"/>
      <c r="X663" s="86"/>
      <c r="Y663" s="87"/>
      <c r="Z663" s="87"/>
    </row>
    <row r="664" spans="1:2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  <c r="U664" s="84"/>
      <c r="V664" s="85"/>
      <c r="W664" s="82"/>
      <c r="X664" s="86"/>
      <c r="Y664" s="87"/>
      <c r="Z664" s="87"/>
    </row>
    <row r="665" spans="1:2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  <c r="U665" s="84"/>
      <c r="V665" s="85"/>
      <c r="W665" s="82"/>
      <c r="X665" s="86"/>
      <c r="Y665" s="87"/>
      <c r="Z665" s="87"/>
    </row>
    <row r="666" spans="1:2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  <c r="U666" s="84"/>
      <c r="V666" s="85"/>
      <c r="W666" s="82"/>
      <c r="X666" s="86"/>
      <c r="Y666" s="87"/>
      <c r="Z666" s="87"/>
    </row>
    <row r="667" spans="1:2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  <c r="U667" s="84"/>
      <c r="V667" s="85"/>
      <c r="W667" s="82"/>
      <c r="X667" s="86"/>
      <c r="Y667" s="87"/>
      <c r="Z667" s="87"/>
    </row>
    <row r="668" spans="1:2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  <c r="U668" s="84"/>
      <c r="V668" s="85"/>
      <c r="W668" s="82"/>
      <c r="X668" s="86"/>
      <c r="Y668" s="87"/>
      <c r="Z668" s="87"/>
    </row>
    <row r="669" spans="1:2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  <c r="U669" s="84"/>
      <c r="V669" s="85"/>
      <c r="W669" s="82"/>
      <c r="X669" s="86"/>
      <c r="Y669" s="87"/>
      <c r="Z669" s="87"/>
    </row>
    <row r="670" spans="1:2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  <c r="U670" s="84"/>
      <c r="V670" s="85"/>
      <c r="W670" s="82"/>
      <c r="X670" s="86"/>
      <c r="Y670" s="87"/>
      <c r="Z670" s="87"/>
    </row>
    <row r="671" spans="1:2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  <c r="U671" s="84"/>
      <c r="V671" s="85"/>
      <c r="W671" s="82"/>
      <c r="X671" s="86"/>
      <c r="Y671" s="87"/>
      <c r="Z671" s="87"/>
    </row>
    <row r="672" spans="1:2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  <c r="U672" s="84"/>
      <c r="V672" s="85"/>
      <c r="W672" s="82"/>
      <c r="X672" s="86"/>
      <c r="Y672" s="87"/>
      <c r="Z672" s="87"/>
    </row>
    <row r="673" spans="1:2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  <c r="U673" s="84"/>
      <c r="V673" s="85"/>
      <c r="W673" s="82"/>
      <c r="X673" s="86"/>
      <c r="Y673" s="87"/>
      <c r="Z673" s="87"/>
    </row>
    <row r="674" spans="1:2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  <c r="U674" s="84"/>
      <c r="V674" s="85"/>
      <c r="W674" s="82"/>
      <c r="X674" s="86"/>
      <c r="Y674" s="87"/>
      <c r="Z674" s="87"/>
    </row>
    <row r="675" spans="1:2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  <c r="U675" s="84"/>
      <c r="V675" s="85"/>
      <c r="W675" s="82"/>
      <c r="X675" s="86"/>
      <c r="Y675" s="87"/>
      <c r="Z675" s="87"/>
    </row>
    <row r="676" spans="1:2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  <c r="U676" s="84"/>
      <c r="V676" s="85"/>
      <c r="W676" s="82"/>
      <c r="X676" s="86"/>
      <c r="Y676" s="87"/>
      <c r="Z676" s="87"/>
    </row>
    <row r="677" spans="1:2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  <c r="U677" s="84"/>
      <c r="V677" s="85"/>
      <c r="W677" s="82"/>
      <c r="X677" s="86"/>
      <c r="Y677" s="87"/>
      <c r="Z677" s="87"/>
    </row>
    <row r="678" spans="1:2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  <c r="U678" s="84"/>
      <c r="V678" s="85"/>
      <c r="W678" s="82"/>
      <c r="X678" s="86"/>
      <c r="Y678" s="87"/>
      <c r="Z678" s="87"/>
    </row>
    <row r="679" spans="1:2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  <c r="U679" s="84"/>
      <c r="V679" s="85"/>
      <c r="W679" s="82"/>
      <c r="X679" s="86"/>
      <c r="Y679" s="87"/>
      <c r="Z679" s="87"/>
    </row>
    <row r="680" spans="1:2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  <c r="U680" s="84"/>
      <c r="V680" s="85"/>
      <c r="W680" s="82"/>
      <c r="X680" s="86"/>
      <c r="Y680" s="87"/>
      <c r="Z680" s="87"/>
    </row>
    <row r="681" spans="1:2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  <c r="U681" s="84"/>
      <c r="V681" s="85"/>
      <c r="W681" s="82"/>
      <c r="X681" s="86"/>
      <c r="Y681" s="87"/>
      <c r="Z681" s="87"/>
    </row>
    <row r="682" spans="1:2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  <c r="U682" s="84"/>
      <c r="V682" s="85"/>
      <c r="W682" s="82"/>
      <c r="X682" s="86"/>
      <c r="Y682" s="87"/>
      <c r="Z682" s="87"/>
    </row>
    <row r="683" spans="1:2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  <c r="U683" s="84"/>
      <c r="V683" s="85"/>
      <c r="W683" s="82"/>
      <c r="X683" s="86"/>
      <c r="Y683" s="87"/>
      <c r="Z683" s="87"/>
    </row>
    <row r="684" spans="1:2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  <c r="U684" s="84"/>
      <c r="V684" s="85"/>
      <c r="W684" s="82"/>
      <c r="X684" s="86"/>
      <c r="Y684" s="87"/>
      <c r="Z684" s="87"/>
    </row>
    <row r="685" spans="1:2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  <c r="U685" s="84"/>
      <c r="V685" s="85"/>
      <c r="W685" s="82"/>
      <c r="X685" s="86"/>
      <c r="Y685" s="87"/>
      <c r="Z685" s="87"/>
    </row>
    <row r="686" spans="1:2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  <c r="U686" s="84"/>
      <c r="V686" s="85"/>
      <c r="W686" s="82"/>
      <c r="X686" s="86"/>
      <c r="Y686" s="87"/>
      <c r="Z686" s="87"/>
    </row>
    <row r="687" spans="1:2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  <c r="U687" s="84"/>
      <c r="V687" s="85"/>
      <c r="W687" s="82"/>
      <c r="X687" s="86"/>
      <c r="Y687" s="87"/>
      <c r="Z687" s="87"/>
    </row>
    <row r="688" spans="1:2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  <c r="U688" s="84"/>
      <c r="V688" s="85"/>
      <c r="W688" s="82"/>
      <c r="X688" s="86"/>
      <c r="Y688" s="87"/>
      <c r="Z688" s="87"/>
    </row>
    <row r="689" spans="1:2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  <c r="U689" s="84"/>
      <c r="V689" s="85"/>
      <c r="W689" s="82"/>
      <c r="X689" s="86"/>
      <c r="Y689" s="87"/>
      <c r="Z689" s="87"/>
    </row>
    <row r="690" spans="1:2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  <c r="U690" s="84"/>
      <c r="V690" s="85"/>
      <c r="W690" s="82"/>
      <c r="X690" s="86"/>
      <c r="Y690" s="87"/>
      <c r="Z690" s="87"/>
    </row>
    <row r="691" spans="1:2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  <c r="U691" s="84"/>
      <c r="V691" s="85"/>
      <c r="W691" s="82"/>
      <c r="X691" s="86"/>
      <c r="Y691" s="87"/>
      <c r="Z691" s="87"/>
    </row>
    <row r="692" spans="1:2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  <c r="U692" s="84"/>
      <c r="V692" s="85"/>
      <c r="W692" s="82"/>
      <c r="X692" s="86"/>
      <c r="Y692" s="87"/>
      <c r="Z692" s="87"/>
    </row>
    <row r="693" spans="1:2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  <c r="U693" s="84"/>
      <c r="V693" s="85"/>
      <c r="W693" s="82"/>
      <c r="X693" s="86"/>
      <c r="Y693" s="87"/>
      <c r="Z693" s="87"/>
    </row>
    <row r="694" spans="1:2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  <c r="U694" s="84"/>
      <c r="V694" s="85"/>
      <c r="W694" s="82"/>
      <c r="X694" s="86"/>
      <c r="Y694" s="87"/>
      <c r="Z694" s="87"/>
    </row>
    <row r="695" spans="1:2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  <c r="U695" s="84"/>
      <c r="V695" s="85"/>
      <c r="W695" s="82"/>
      <c r="X695" s="86"/>
      <c r="Y695" s="87"/>
      <c r="Z695" s="87"/>
    </row>
    <row r="696" spans="1:2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  <c r="U696" s="84"/>
      <c r="V696" s="85"/>
      <c r="W696" s="82"/>
      <c r="X696" s="86"/>
      <c r="Y696" s="87"/>
      <c r="Z696" s="87"/>
    </row>
    <row r="697" spans="1:2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  <c r="U697" s="84"/>
      <c r="V697" s="85"/>
      <c r="W697" s="82"/>
      <c r="X697" s="86"/>
      <c r="Y697" s="87"/>
      <c r="Z697" s="87"/>
    </row>
    <row r="698" spans="1:2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  <c r="U698" s="84"/>
      <c r="V698" s="85"/>
      <c r="W698" s="82"/>
      <c r="X698" s="86"/>
      <c r="Y698" s="87"/>
      <c r="Z698" s="87"/>
    </row>
    <row r="699" spans="1:2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  <c r="U699" s="84"/>
      <c r="V699" s="85"/>
      <c r="W699" s="82"/>
      <c r="X699" s="86"/>
      <c r="Y699" s="87"/>
      <c r="Z699" s="87"/>
    </row>
    <row r="700" spans="1:2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  <c r="U700" s="84"/>
      <c r="V700" s="85"/>
      <c r="W700" s="82"/>
      <c r="X700" s="86"/>
      <c r="Y700" s="87"/>
      <c r="Z700" s="87"/>
    </row>
    <row r="701" spans="1:2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  <c r="U701" s="84"/>
      <c r="V701" s="85"/>
      <c r="W701" s="82"/>
      <c r="X701" s="86"/>
      <c r="Y701" s="87"/>
      <c r="Z701" s="87"/>
    </row>
    <row r="702" spans="1:2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  <c r="U702" s="84"/>
      <c r="V702" s="85"/>
      <c r="W702" s="82"/>
      <c r="X702" s="86"/>
      <c r="Y702" s="87"/>
      <c r="Z702" s="87"/>
    </row>
    <row r="703" spans="1:2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  <c r="U703" s="84"/>
      <c r="V703" s="85"/>
      <c r="W703" s="82"/>
      <c r="X703" s="86"/>
      <c r="Y703" s="87"/>
      <c r="Z703" s="87"/>
    </row>
    <row r="704" spans="1:2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  <c r="U704" s="84"/>
      <c r="V704" s="85"/>
      <c r="W704" s="82"/>
      <c r="X704" s="86"/>
      <c r="Y704" s="87"/>
      <c r="Z704" s="87"/>
    </row>
    <row r="705" spans="1:2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  <c r="U705" s="84"/>
      <c r="V705" s="85"/>
      <c r="W705" s="82"/>
      <c r="X705" s="86"/>
      <c r="Y705" s="87"/>
      <c r="Z705" s="87"/>
    </row>
    <row r="706" spans="1:2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  <c r="U706" s="84"/>
      <c r="V706" s="85"/>
      <c r="W706" s="82"/>
      <c r="X706" s="86"/>
      <c r="Y706" s="87"/>
      <c r="Z706" s="87"/>
    </row>
    <row r="707" spans="1:2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  <c r="U707" s="84"/>
      <c r="V707" s="85"/>
      <c r="W707" s="82"/>
      <c r="X707" s="86"/>
      <c r="Y707" s="87"/>
      <c r="Z707" s="87"/>
    </row>
    <row r="708" spans="1:2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  <c r="U708" s="84"/>
      <c r="V708" s="85"/>
      <c r="W708" s="82"/>
      <c r="X708" s="86"/>
      <c r="Y708" s="87"/>
      <c r="Z708" s="87"/>
    </row>
    <row r="709" spans="1:2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  <c r="U709" s="84"/>
      <c r="V709" s="85"/>
      <c r="W709" s="82"/>
      <c r="X709" s="86"/>
      <c r="Y709" s="87"/>
      <c r="Z709" s="87"/>
    </row>
    <row r="710" spans="1:2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  <c r="U710" s="84"/>
      <c r="V710" s="85"/>
      <c r="W710" s="82"/>
      <c r="X710" s="86"/>
      <c r="Y710" s="87"/>
      <c r="Z710" s="87"/>
    </row>
    <row r="711" spans="1:2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  <c r="U711" s="84"/>
      <c r="V711" s="85"/>
      <c r="W711" s="82"/>
      <c r="X711" s="86"/>
      <c r="Y711" s="87"/>
      <c r="Z711" s="87"/>
    </row>
    <row r="712" spans="1:2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  <c r="U712" s="84"/>
      <c r="V712" s="85"/>
      <c r="W712" s="82"/>
      <c r="X712" s="86"/>
      <c r="Y712" s="87"/>
      <c r="Z712" s="87"/>
    </row>
    <row r="713" spans="1:2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  <c r="U713" s="84"/>
      <c r="V713" s="85"/>
      <c r="W713" s="82"/>
      <c r="X713" s="86"/>
      <c r="Y713" s="87"/>
      <c r="Z713" s="87"/>
    </row>
    <row r="714" spans="1:2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  <c r="U714" s="84"/>
      <c r="V714" s="85"/>
      <c r="W714" s="82"/>
      <c r="X714" s="86"/>
      <c r="Y714" s="87"/>
      <c r="Z714" s="87"/>
    </row>
    <row r="715" spans="1:2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  <c r="U715" s="84"/>
      <c r="V715" s="85"/>
      <c r="W715" s="82"/>
      <c r="X715" s="86"/>
      <c r="Y715" s="87"/>
      <c r="Z715" s="87"/>
    </row>
    <row r="716" spans="1:2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  <c r="U716" s="84"/>
      <c r="V716" s="85"/>
      <c r="W716" s="82"/>
      <c r="X716" s="86"/>
      <c r="Y716" s="87"/>
      <c r="Z716" s="87"/>
    </row>
    <row r="717" spans="1:2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  <c r="U717" s="84"/>
      <c r="V717" s="85"/>
      <c r="W717" s="82"/>
      <c r="X717" s="86"/>
      <c r="Y717" s="87"/>
      <c r="Z717" s="87"/>
    </row>
    <row r="718" spans="1:2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  <c r="U718" s="84"/>
      <c r="V718" s="85"/>
      <c r="W718" s="82"/>
      <c r="X718" s="86"/>
      <c r="Y718" s="87"/>
      <c r="Z718" s="87"/>
    </row>
    <row r="719" spans="1:2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  <c r="U719" s="84"/>
      <c r="V719" s="85"/>
      <c r="W719" s="82"/>
      <c r="X719" s="86"/>
      <c r="Y719" s="87"/>
      <c r="Z719" s="87"/>
    </row>
    <row r="720" spans="1:2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  <c r="U720" s="84"/>
      <c r="V720" s="85"/>
      <c r="W720" s="82"/>
      <c r="X720" s="86"/>
      <c r="Y720" s="87"/>
      <c r="Z720" s="87"/>
    </row>
    <row r="721" spans="1:2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  <c r="U721" s="84"/>
      <c r="V721" s="85"/>
      <c r="W721" s="82"/>
      <c r="X721" s="86"/>
      <c r="Y721" s="87"/>
      <c r="Z721" s="87"/>
    </row>
    <row r="722" spans="1:2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  <c r="U722" s="84"/>
      <c r="V722" s="85"/>
      <c r="W722" s="82"/>
      <c r="X722" s="86"/>
      <c r="Y722" s="87"/>
      <c r="Z722" s="87"/>
    </row>
    <row r="723" spans="1:2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  <c r="U723" s="84"/>
      <c r="V723" s="85"/>
      <c r="W723" s="82"/>
      <c r="X723" s="86"/>
      <c r="Y723" s="87"/>
      <c r="Z723" s="87"/>
    </row>
    <row r="724" spans="1:2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  <c r="U724" s="84"/>
      <c r="V724" s="85"/>
      <c r="W724" s="82"/>
      <c r="X724" s="86"/>
      <c r="Y724" s="87"/>
      <c r="Z724" s="87"/>
    </row>
    <row r="725" spans="1:2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  <c r="U725" s="84"/>
      <c r="V725" s="85"/>
      <c r="W725" s="82"/>
      <c r="X725" s="86"/>
      <c r="Y725" s="87"/>
      <c r="Z725" s="87"/>
    </row>
    <row r="726" spans="1:2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  <c r="U726" s="84"/>
      <c r="V726" s="85"/>
      <c r="W726" s="82"/>
      <c r="X726" s="86"/>
      <c r="Y726" s="87"/>
      <c r="Z726" s="87"/>
    </row>
    <row r="727" spans="1:2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  <c r="U727" s="84"/>
      <c r="V727" s="85"/>
      <c r="W727" s="82"/>
      <c r="X727" s="86"/>
      <c r="Y727" s="87"/>
      <c r="Z727" s="87"/>
    </row>
    <row r="728" spans="1:2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  <c r="U728" s="84"/>
      <c r="V728" s="85"/>
      <c r="W728" s="82"/>
      <c r="X728" s="86"/>
      <c r="Y728" s="87"/>
      <c r="Z728" s="87"/>
    </row>
    <row r="729" spans="1:2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  <c r="U729" s="84"/>
      <c r="V729" s="85"/>
      <c r="W729" s="82"/>
      <c r="X729" s="86"/>
      <c r="Y729" s="87"/>
      <c r="Z729" s="87"/>
    </row>
    <row r="730" spans="1:2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  <c r="U730" s="84"/>
      <c r="V730" s="85"/>
      <c r="W730" s="82"/>
      <c r="X730" s="86"/>
      <c r="Y730" s="87"/>
      <c r="Z730" s="87"/>
    </row>
    <row r="731" spans="1:2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  <c r="U731" s="84"/>
      <c r="V731" s="85"/>
      <c r="W731" s="82"/>
      <c r="X731" s="86"/>
      <c r="Y731" s="87"/>
      <c r="Z731" s="87"/>
    </row>
    <row r="732" spans="1:2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  <c r="U732" s="84"/>
      <c r="V732" s="85"/>
      <c r="W732" s="82"/>
      <c r="X732" s="86"/>
      <c r="Y732" s="87"/>
      <c r="Z732" s="87"/>
    </row>
    <row r="733" spans="1:2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  <c r="U733" s="84"/>
      <c r="V733" s="85"/>
      <c r="W733" s="82"/>
      <c r="X733" s="86"/>
      <c r="Y733" s="87"/>
      <c r="Z733" s="87"/>
    </row>
    <row r="734" spans="1:2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  <c r="U734" s="84"/>
      <c r="V734" s="85"/>
      <c r="W734" s="82"/>
      <c r="X734" s="86"/>
      <c r="Y734" s="87"/>
      <c r="Z734" s="87"/>
    </row>
    <row r="735" spans="1:2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  <c r="U735" s="84"/>
      <c r="V735" s="85"/>
      <c r="W735" s="82"/>
      <c r="X735" s="86"/>
      <c r="Y735" s="87"/>
      <c r="Z735" s="87"/>
    </row>
    <row r="736" spans="1:2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  <c r="U736" s="84"/>
      <c r="V736" s="85"/>
      <c r="W736" s="82"/>
      <c r="X736" s="86"/>
      <c r="Y736" s="87"/>
      <c r="Z736" s="87"/>
    </row>
    <row r="737" spans="1:2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  <c r="U737" s="84"/>
      <c r="V737" s="85"/>
      <c r="W737" s="82"/>
      <c r="X737" s="86"/>
      <c r="Y737" s="87"/>
      <c r="Z737" s="87"/>
    </row>
    <row r="738" spans="1:2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  <c r="U738" s="84"/>
      <c r="V738" s="85"/>
      <c r="W738" s="82"/>
      <c r="X738" s="86"/>
      <c r="Y738" s="87"/>
      <c r="Z738" s="87"/>
    </row>
    <row r="739" spans="1:2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  <c r="U739" s="84"/>
      <c r="V739" s="85"/>
      <c r="W739" s="82"/>
      <c r="X739" s="86"/>
      <c r="Y739" s="87"/>
      <c r="Z739" s="87"/>
    </row>
    <row r="740" spans="1:2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  <c r="U740" s="84"/>
      <c r="V740" s="85"/>
      <c r="W740" s="82"/>
      <c r="X740" s="86"/>
      <c r="Y740" s="87"/>
      <c r="Z740" s="87"/>
    </row>
    <row r="741" spans="1:2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  <c r="U741" s="84"/>
      <c r="V741" s="85"/>
      <c r="W741" s="82"/>
      <c r="X741" s="86"/>
      <c r="Y741" s="87"/>
      <c r="Z741" s="87"/>
    </row>
    <row r="742" spans="1:2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  <c r="U742" s="84"/>
      <c r="V742" s="85"/>
      <c r="W742" s="82"/>
      <c r="X742" s="86"/>
      <c r="Y742" s="87"/>
      <c r="Z742" s="87"/>
    </row>
    <row r="743" spans="1:2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  <c r="U743" s="84"/>
      <c r="V743" s="85"/>
      <c r="W743" s="82"/>
      <c r="X743" s="86"/>
      <c r="Y743" s="87"/>
      <c r="Z743" s="87"/>
    </row>
    <row r="744" spans="1:2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  <c r="U744" s="84"/>
      <c r="V744" s="85"/>
      <c r="W744" s="82"/>
      <c r="X744" s="86"/>
      <c r="Y744" s="87"/>
      <c r="Z744" s="87"/>
    </row>
    <row r="745" spans="1:2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  <c r="U745" s="84"/>
      <c r="V745" s="85"/>
      <c r="W745" s="82"/>
      <c r="X745" s="86"/>
      <c r="Y745" s="87"/>
      <c r="Z745" s="87"/>
    </row>
    <row r="746" spans="1:2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  <c r="U746" s="84"/>
      <c r="V746" s="85"/>
      <c r="W746" s="82"/>
      <c r="X746" s="86"/>
      <c r="Y746" s="87"/>
      <c r="Z746" s="87"/>
    </row>
    <row r="747" spans="1:2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  <c r="U747" s="84"/>
      <c r="V747" s="85"/>
      <c r="W747" s="82"/>
      <c r="X747" s="86"/>
      <c r="Y747" s="87"/>
      <c r="Z747" s="87"/>
    </row>
    <row r="748" spans="1:2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  <c r="U748" s="84"/>
      <c r="V748" s="85"/>
      <c r="W748" s="82"/>
      <c r="X748" s="86"/>
      <c r="Y748" s="87"/>
      <c r="Z748" s="87"/>
    </row>
    <row r="749" spans="1:2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  <c r="U749" s="84"/>
      <c r="V749" s="85"/>
      <c r="W749" s="82"/>
      <c r="X749" s="86"/>
      <c r="Y749" s="87"/>
      <c r="Z749" s="87"/>
    </row>
    <row r="750" spans="1:2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  <c r="U750" s="84"/>
      <c r="V750" s="85"/>
      <c r="W750" s="82"/>
      <c r="X750" s="86"/>
      <c r="Y750" s="87"/>
      <c r="Z750" s="87"/>
    </row>
    <row r="751" spans="1:2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  <c r="U751" s="84"/>
      <c r="V751" s="85"/>
      <c r="W751" s="82"/>
      <c r="X751" s="86"/>
      <c r="Y751" s="87"/>
      <c r="Z751" s="87"/>
    </row>
    <row r="752" spans="1:2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  <c r="U752" s="84"/>
      <c r="V752" s="85"/>
      <c r="W752" s="82"/>
      <c r="X752" s="86"/>
      <c r="Y752" s="87"/>
      <c r="Z752" s="87"/>
    </row>
    <row r="753" spans="1:2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  <c r="U753" s="84"/>
      <c r="V753" s="85"/>
      <c r="W753" s="82"/>
      <c r="X753" s="86"/>
      <c r="Y753" s="87"/>
      <c r="Z753" s="87"/>
    </row>
    <row r="754" spans="1:2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  <c r="U754" s="84"/>
      <c r="V754" s="85"/>
      <c r="W754" s="82"/>
      <c r="X754" s="86"/>
      <c r="Y754" s="87"/>
      <c r="Z754" s="87"/>
    </row>
    <row r="755" spans="1:2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  <c r="U755" s="84"/>
      <c r="V755" s="85"/>
      <c r="W755" s="82"/>
      <c r="X755" s="86"/>
      <c r="Y755" s="87"/>
      <c r="Z755" s="87"/>
    </row>
    <row r="756" spans="1:2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  <c r="U756" s="84"/>
      <c r="V756" s="85"/>
      <c r="W756" s="82"/>
      <c r="X756" s="86"/>
      <c r="Y756" s="87"/>
      <c r="Z756" s="87"/>
    </row>
    <row r="757" spans="1:2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  <c r="U757" s="84"/>
      <c r="V757" s="85"/>
      <c r="W757" s="82"/>
      <c r="X757" s="86"/>
      <c r="Y757" s="87"/>
      <c r="Z757" s="87"/>
    </row>
    <row r="758" spans="1:2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  <c r="U758" s="84"/>
      <c r="V758" s="85"/>
      <c r="W758" s="82"/>
      <c r="X758" s="86"/>
      <c r="Y758" s="87"/>
      <c r="Z758" s="87"/>
    </row>
    <row r="759" spans="1:2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  <c r="U759" s="84"/>
      <c r="V759" s="85"/>
      <c r="W759" s="82"/>
      <c r="X759" s="86"/>
      <c r="Y759" s="87"/>
      <c r="Z759" s="87"/>
    </row>
    <row r="760" spans="1:2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  <c r="U760" s="84"/>
      <c r="V760" s="85"/>
      <c r="W760" s="82"/>
      <c r="X760" s="86"/>
      <c r="Y760" s="87"/>
      <c r="Z760" s="87"/>
    </row>
    <row r="761" spans="1:2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  <c r="U761" s="84"/>
      <c r="V761" s="85"/>
      <c r="W761" s="82"/>
      <c r="X761" s="86"/>
      <c r="Y761" s="87"/>
      <c r="Z761" s="87"/>
    </row>
    <row r="762" spans="1:2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  <c r="U762" s="84"/>
      <c r="V762" s="85"/>
      <c r="W762" s="82"/>
      <c r="X762" s="86"/>
      <c r="Y762" s="87"/>
      <c r="Z762" s="87"/>
    </row>
    <row r="763" spans="1:2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  <c r="U763" s="84"/>
      <c r="V763" s="85"/>
      <c r="W763" s="82"/>
      <c r="X763" s="86"/>
      <c r="Y763" s="87"/>
      <c r="Z763" s="87"/>
    </row>
    <row r="764" spans="1:2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  <c r="U764" s="84"/>
      <c r="V764" s="85"/>
      <c r="W764" s="82"/>
      <c r="X764" s="86"/>
      <c r="Y764" s="87"/>
      <c r="Z764" s="87"/>
    </row>
    <row r="765" spans="1:2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  <c r="U765" s="84"/>
      <c r="V765" s="85"/>
      <c r="W765" s="82"/>
      <c r="X765" s="86"/>
      <c r="Y765" s="87"/>
      <c r="Z765" s="87"/>
    </row>
    <row r="766" spans="1:2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  <c r="U766" s="84"/>
      <c r="V766" s="85"/>
      <c r="W766" s="82"/>
      <c r="X766" s="86"/>
      <c r="Y766" s="87"/>
      <c r="Z766" s="87"/>
    </row>
    <row r="767" spans="1:2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  <c r="U767" s="84"/>
      <c r="V767" s="85"/>
      <c r="W767" s="82"/>
      <c r="X767" s="86"/>
      <c r="Y767" s="87"/>
      <c r="Z767" s="87"/>
    </row>
    <row r="768" spans="1:2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  <c r="U768" s="84"/>
      <c r="V768" s="85"/>
      <c r="W768" s="82"/>
      <c r="X768" s="86"/>
      <c r="Y768" s="87"/>
      <c r="Z768" s="87"/>
    </row>
    <row r="769" spans="1:2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  <c r="U769" s="84"/>
      <c r="V769" s="85"/>
      <c r="W769" s="82"/>
      <c r="X769" s="86"/>
      <c r="Y769" s="87"/>
      <c r="Z769" s="87"/>
    </row>
    <row r="770" spans="1:2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  <c r="U770" s="84"/>
      <c r="V770" s="85"/>
      <c r="W770" s="82"/>
      <c r="X770" s="86"/>
      <c r="Y770" s="87"/>
      <c r="Z770" s="87"/>
    </row>
    <row r="771" spans="1:2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  <c r="U771" s="84"/>
      <c r="V771" s="85"/>
      <c r="W771" s="82"/>
      <c r="X771" s="86"/>
      <c r="Y771" s="87"/>
      <c r="Z771" s="87"/>
    </row>
    <row r="772" spans="1:2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  <c r="U772" s="84"/>
      <c r="V772" s="85"/>
      <c r="W772" s="82"/>
      <c r="X772" s="86"/>
      <c r="Y772" s="87"/>
      <c r="Z772" s="87"/>
    </row>
    <row r="773" spans="1:2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  <c r="U773" s="84"/>
      <c r="V773" s="85"/>
      <c r="W773" s="82"/>
      <c r="X773" s="86"/>
      <c r="Y773" s="87"/>
      <c r="Z773" s="87"/>
    </row>
    <row r="774" spans="1:2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  <c r="U774" s="84"/>
      <c r="V774" s="85"/>
      <c r="W774" s="82"/>
      <c r="X774" s="86"/>
      <c r="Y774" s="87"/>
      <c r="Z774" s="87"/>
    </row>
    <row r="775" spans="1:2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  <c r="U775" s="84"/>
      <c r="V775" s="85"/>
      <c r="W775" s="82"/>
      <c r="X775" s="86"/>
      <c r="Y775" s="87"/>
      <c r="Z775" s="87"/>
    </row>
    <row r="776" spans="1:2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  <c r="U776" s="84"/>
      <c r="V776" s="85"/>
      <c r="W776" s="82"/>
      <c r="X776" s="86"/>
      <c r="Y776" s="87"/>
      <c r="Z776" s="87"/>
    </row>
    <row r="777" spans="1:2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  <c r="U777" s="84"/>
      <c r="V777" s="85"/>
      <c r="W777" s="82"/>
      <c r="X777" s="86"/>
      <c r="Y777" s="87"/>
      <c r="Z777" s="87"/>
    </row>
    <row r="778" spans="1:2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  <c r="U778" s="84"/>
      <c r="V778" s="85"/>
      <c r="W778" s="82"/>
      <c r="X778" s="86"/>
      <c r="Y778" s="87"/>
      <c r="Z778" s="87"/>
    </row>
    <row r="779" spans="1:2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  <c r="U779" s="84"/>
      <c r="V779" s="85"/>
      <c r="W779" s="82"/>
      <c r="X779" s="86"/>
      <c r="Y779" s="87"/>
      <c r="Z779" s="87"/>
    </row>
    <row r="780" spans="1:2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  <c r="U780" s="84"/>
      <c r="V780" s="85"/>
      <c r="W780" s="82"/>
      <c r="X780" s="86"/>
      <c r="Y780" s="87"/>
      <c r="Z780" s="87"/>
    </row>
    <row r="781" spans="1:2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  <c r="U781" s="84"/>
      <c r="V781" s="85"/>
      <c r="W781" s="82"/>
      <c r="X781" s="86"/>
      <c r="Y781" s="87"/>
      <c r="Z781" s="87"/>
    </row>
    <row r="782" spans="1:2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  <c r="U782" s="84"/>
      <c r="V782" s="85"/>
      <c r="W782" s="82"/>
      <c r="X782" s="86"/>
      <c r="Y782" s="87"/>
      <c r="Z782" s="87"/>
    </row>
    <row r="783" spans="1:2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  <c r="U783" s="84"/>
      <c r="V783" s="85"/>
      <c r="W783" s="82"/>
      <c r="X783" s="86"/>
      <c r="Y783" s="87"/>
      <c r="Z783" s="87"/>
    </row>
    <row r="784" spans="1:2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  <c r="U784" s="84"/>
      <c r="V784" s="85"/>
      <c r="W784" s="82"/>
      <c r="X784" s="86"/>
      <c r="Y784" s="87"/>
      <c r="Z784" s="87"/>
    </row>
    <row r="785" spans="1:2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  <c r="U785" s="84"/>
      <c r="V785" s="85"/>
      <c r="W785" s="82"/>
      <c r="X785" s="86"/>
      <c r="Y785" s="87"/>
      <c r="Z785" s="87"/>
    </row>
    <row r="786" spans="1:2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  <c r="U786" s="84"/>
      <c r="V786" s="85"/>
      <c r="W786" s="82"/>
      <c r="X786" s="86"/>
      <c r="Y786" s="87"/>
      <c r="Z786" s="87"/>
    </row>
    <row r="787" spans="1:2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  <c r="U787" s="84"/>
      <c r="V787" s="85"/>
      <c r="W787" s="82"/>
      <c r="X787" s="86"/>
      <c r="Y787" s="87"/>
      <c r="Z787" s="87"/>
    </row>
    <row r="788" spans="1:2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  <c r="U788" s="84"/>
      <c r="V788" s="85"/>
      <c r="W788" s="82"/>
      <c r="X788" s="86"/>
      <c r="Y788" s="87"/>
      <c r="Z788" s="87"/>
    </row>
    <row r="789" spans="1:2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  <c r="U789" s="84"/>
      <c r="V789" s="85"/>
      <c r="W789" s="82"/>
      <c r="X789" s="86"/>
      <c r="Y789" s="87"/>
      <c r="Z789" s="87"/>
    </row>
    <row r="790" spans="1:2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  <c r="U790" s="84"/>
      <c r="V790" s="85"/>
      <c r="W790" s="82"/>
      <c r="X790" s="86"/>
      <c r="Y790" s="87"/>
      <c r="Z790" s="87"/>
    </row>
    <row r="791" spans="1:2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  <c r="U791" s="84"/>
      <c r="V791" s="85"/>
      <c r="W791" s="82"/>
      <c r="X791" s="86"/>
      <c r="Y791" s="87"/>
      <c r="Z791" s="87"/>
    </row>
    <row r="792" spans="1:2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  <c r="U792" s="84"/>
      <c r="V792" s="85"/>
      <c r="W792" s="82"/>
      <c r="X792" s="86"/>
      <c r="Y792" s="87"/>
      <c r="Z792" s="87"/>
    </row>
    <row r="793" spans="1:2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  <c r="U793" s="84"/>
      <c r="V793" s="85"/>
      <c r="W793" s="82"/>
      <c r="X793" s="86"/>
      <c r="Y793" s="87"/>
      <c r="Z793" s="87"/>
    </row>
    <row r="794" spans="1:2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  <c r="U794" s="84"/>
      <c r="V794" s="85"/>
      <c r="W794" s="82"/>
      <c r="X794" s="86"/>
      <c r="Y794" s="87"/>
      <c r="Z794" s="87"/>
    </row>
    <row r="795" spans="1:2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  <c r="U795" s="84"/>
      <c r="V795" s="85"/>
      <c r="W795" s="82"/>
      <c r="X795" s="86"/>
      <c r="Y795" s="87"/>
      <c r="Z795" s="87"/>
    </row>
    <row r="796" spans="1:2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  <c r="U796" s="84"/>
      <c r="V796" s="85"/>
      <c r="W796" s="82"/>
      <c r="X796" s="86"/>
      <c r="Y796" s="87"/>
      <c r="Z796" s="87"/>
    </row>
    <row r="797" spans="1:2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  <c r="U797" s="84"/>
      <c r="V797" s="85"/>
      <c r="W797" s="82"/>
      <c r="X797" s="86"/>
      <c r="Y797" s="87"/>
      <c r="Z797" s="87"/>
    </row>
    <row r="798" spans="1:2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  <c r="U798" s="84"/>
      <c r="V798" s="85"/>
      <c r="W798" s="82"/>
      <c r="X798" s="86"/>
      <c r="Y798" s="87"/>
      <c r="Z798" s="87"/>
    </row>
    <row r="799" spans="1:2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  <c r="U799" s="84"/>
      <c r="V799" s="85"/>
      <c r="W799" s="82"/>
      <c r="X799" s="86"/>
      <c r="Y799" s="87"/>
      <c r="Z799" s="87"/>
    </row>
    <row r="800" spans="1:2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  <c r="U800" s="84"/>
      <c r="V800" s="85"/>
      <c r="W800" s="82"/>
      <c r="X800" s="86"/>
      <c r="Y800" s="87"/>
      <c r="Z800" s="87"/>
    </row>
    <row r="801" spans="1:2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  <c r="U801" s="84"/>
      <c r="V801" s="85"/>
      <c r="W801" s="82"/>
      <c r="X801" s="86"/>
      <c r="Y801" s="87"/>
      <c r="Z801" s="87"/>
    </row>
    <row r="802" spans="1:2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  <c r="U802" s="84"/>
      <c r="V802" s="85"/>
      <c r="W802" s="82"/>
      <c r="X802" s="86"/>
      <c r="Y802" s="87"/>
      <c r="Z802" s="87"/>
    </row>
    <row r="803" spans="1:2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  <c r="U803" s="84"/>
      <c r="V803" s="85"/>
      <c r="W803" s="82"/>
      <c r="X803" s="86"/>
      <c r="Y803" s="87"/>
      <c r="Z803" s="87"/>
    </row>
    <row r="804" spans="1:2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  <c r="U804" s="84"/>
      <c r="V804" s="85"/>
      <c r="W804" s="82"/>
      <c r="X804" s="86"/>
      <c r="Y804" s="87"/>
      <c r="Z804" s="87"/>
    </row>
    <row r="805" spans="1:2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  <c r="U805" s="84"/>
      <c r="V805" s="85"/>
      <c r="W805" s="82"/>
      <c r="X805" s="86"/>
      <c r="Y805" s="87"/>
      <c r="Z805" s="87"/>
    </row>
    <row r="806" spans="1:2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  <c r="U806" s="84"/>
      <c r="V806" s="85"/>
      <c r="W806" s="82"/>
      <c r="X806" s="86"/>
      <c r="Y806" s="87"/>
      <c r="Z806" s="87"/>
    </row>
    <row r="807" spans="1:2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  <c r="U807" s="84"/>
      <c r="V807" s="85"/>
      <c r="W807" s="82"/>
      <c r="X807" s="86"/>
      <c r="Y807" s="87"/>
      <c r="Z807" s="87"/>
    </row>
    <row r="808" spans="1:2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  <c r="U808" s="84"/>
      <c r="V808" s="85"/>
      <c r="W808" s="82"/>
      <c r="X808" s="86"/>
      <c r="Y808" s="87"/>
      <c r="Z808" s="87"/>
    </row>
    <row r="809" spans="1:2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  <c r="U809" s="84"/>
      <c r="V809" s="85"/>
      <c r="W809" s="82"/>
      <c r="X809" s="86"/>
      <c r="Y809" s="87"/>
      <c r="Z809" s="87"/>
    </row>
    <row r="810" spans="1:2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  <c r="U810" s="84"/>
      <c r="V810" s="85"/>
      <c r="W810" s="82"/>
      <c r="X810" s="86"/>
      <c r="Y810" s="87"/>
      <c r="Z810" s="87"/>
    </row>
    <row r="811" spans="1:2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  <c r="U811" s="84"/>
      <c r="V811" s="85"/>
      <c r="W811" s="82"/>
      <c r="X811" s="86"/>
      <c r="Y811" s="87"/>
      <c r="Z811" s="87"/>
    </row>
    <row r="812" spans="1:2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  <c r="U812" s="84"/>
      <c r="V812" s="85"/>
      <c r="W812" s="82"/>
      <c r="X812" s="86"/>
      <c r="Y812" s="87"/>
      <c r="Z812" s="87"/>
    </row>
    <row r="813" spans="1:2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  <c r="U813" s="84"/>
      <c r="V813" s="85"/>
      <c r="W813" s="82"/>
      <c r="X813" s="86"/>
      <c r="Y813" s="87"/>
      <c r="Z813" s="87"/>
    </row>
    <row r="814" spans="1:2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  <c r="U814" s="84"/>
      <c r="V814" s="85"/>
      <c r="W814" s="82"/>
      <c r="X814" s="86"/>
      <c r="Y814" s="87"/>
      <c r="Z814" s="87"/>
    </row>
    <row r="815" spans="1:2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  <c r="U815" s="84"/>
      <c r="V815" s="85"/>
      <c r="W815" s="82"/>
      <c r="X815" s="86"/>
      <c r="Y815" s="87"/>
      <c r="Z815" s="87"/>
    </row>
    <row r="816" spans="1:2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  <c r="U816" s="84"/>
      <c r="V816" s="85"/>
      <c r="W816" s="82"/>
      <c r="X816" s="86"/>
      <c r="Y816" s="87"/>
      <c r="Z816" s="87"/>
    </row>
    <row r="817" spans="1:2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  <c r="U817" s="84"/>
      <c r="V817" s="85"/>
      <c r="W817" s="82"/>
      <c r="X817" s="86"/>
      <c r="Y817" s="87"/>
      <c r="Z817" s="87"/>
    </row>
    <row r="818" spans="1:2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  <c r="U818" s="84"/>
      <c r="V818" s="85"/>
      <c r="W818" s="82"/>
      <c r="X818" s="86"/>
      <c r="Y818" s="87"/>
      <c r="Z818" s="87"/>
    </row>
    <row r="819" spans="1:2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  <c r="U819" s="84"/>
      <c r="V819" s="85"/>
      <c r="W819" s="82"/>
      <c r="X819" s="86"/>
      <c r="Y819" s="87"/>
      <c r="Z819" s="87"/>
    </row>
    <row r="820" spans="1:2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  <c r="U820" s="84"/>
      <c r="V820" s="85"/>
      <c r="W820" s="82"/>
      <c r="X820" s="86"/>
      <c r="Y820" s="87"/>
      <c r="Z820" s="87"/>
    </row>
    <row r="821" spans="1:2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  <c r="U821" s="84"/>
      <c r="V821" s="85"/>
      <c r="W821" s="82"/>
      <c r="X821" s="86"/>
      <c r="Y821" s="87"/>
      <c r="Z821" s="87"/>
    </row>
    <row r="822" spans="1:2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  <c r="U822" s="84"/>
      <c r="V822" s="85"/>
      <c r="W822" s="82"/>
      <c r="X822" s="86"/>
      <c r="Y822" s="87"/>
      <c r="Z822" s="87"/>
    </row>
    <row r="823" spans="1:2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  <c r="U823" s="84"/>
      <c r="V823" s="85"/>
      <c r="W823" s="82"/>
      <c r="X823" s="86"/>
      <c r="Y823" s="87"/>
      <c r="Z823" s="87"/>
    </row>
    <row r="824" spans="1:2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  <c r="U824" s="84"/>
      <c r="V824" s="85"/>
      <c r="W824" s="82"/>
      <c r="X824" s="86"/>
      <c r="Y824" s="87"/>
      <c r="Z824" s="87"/>
    </row>
    <row r="825" spans="1:2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  <c r="U825" s="84"/>
      <c r="V825" s="85"/>
      <c r="W825" s="82"/>
      <c r="X825" s="86"/>
      <c r="Y825" s="87"/>
      <c r="Z825" s="87"/>
    </row>
    <row r="826" spans="1:2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  <c r="U826" s="84"/>
      <c r="V826" s="85"/>
      <c r="W826" s="82"/>
      <c r="X826" s="86"/>
      <c r="Y826" s="87"/>
      <c r="Z826" s="87"/>
    </row>
    <row r="827" spans="1:2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  <c r="U827" s="84"/>
      <c r="V827" s="85"/>
      <c r="W827" s="82"/>
      <c r="X827" s="86"/>
      <c r="Y827" s="87"/>
      <c r="Z827" s="87"/>
    </row>
    <row r="828" spans="1:2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  <c r="U828" s="84"/>
      <c r="V828" s="85"/>
      <c r="W828" s="82"/>
      <c r="X828" s="86"/>
      <c r="Y828" s="87"/>
      <c r="Z828" s="87"/>
    </row>
    <row r="829" spans="1:2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  <c r="U829" s="84"/>
      <c r="V829" s="85"/>
      <c r="W829" s="82"/>
      <c r="X829" s="86"/>
      <c r="Y829" s="87"/>
      <c r="Z829" s="87"/>
    </row>
    <row r="830" spans="1:2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  <c r="U830" s="84"/>
      <c r="V830" s="85"/>
      <c r="W830" s="82"/>
      <c r="X830" s="86"/>
      <c r="Y830" s="87"/>
      <c r="Z830" s="87"/>
    </row>
    <row r="831" spans="1:2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  <c r="U831" s="84"/>
      <c r="V831" s="85"/>
      <c r="W831" s="82"/>
      <c r="X831" s="86"/>
      <c r="Y831" s="87"/>
      <c r="Z831" s="87"/>
    </row>
    <row r="832" spans="1:2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  <c r="U832" s="84"/>
      <c r="V832" s="85"/>
      <c r="W832" s="82"/>
      <c r="X832" s="86"/>
      <c r="Y832" s="87"/>
      <c r="Z832" s="87"/>
    </row>
    <row r="833" spans="1:2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  <c r="U833" s="84"/>
      <c r="V833" s="85"/>
      <c r="W833" s="82"/>
      <c r="X833" s="86"/>
      <c r="Y833" s="87"/>
      <c r="Z833" s="87"/>
    </row>
    <row r="834" spans="1:2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  <c r="U834" s="84"/>
      <c r="V834" s="85"/>
      <c r="W834" s="82"/>
      <c r="X834" s="86"/>
      <c r="Y834" s="87"/>
      <c r="Z834" s="87"/>
    </row>
    <row r="835" spans="1:2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  <c r="U835" s="84"/>
      <c r="V835" s="85"/>
      <c r="W835" s="82"/>
      <c r="X835" s="86"/>
      <c r="Y835" s="87"/>
      <c r="Z835" s="87"/>
    </row>
    <row r="836" spans="1:2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  <c r="U836" s="84"/>
      <c r="V836" s="85"/>
      <c r="W836" s="82"/>
      <c r="X836" s="86"/>
      <c r="Y836" s="87"/>
      <c r="Z836" s="87"/>
    </row>
    <row r="837" spans="1:2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  <c r="U837" s="84"/>
      <c r="V837" s="85"/>
      <c r="W837" s="82"/>
      <c r="X837" s="86"/>
      <c r="Y837" s="87"/>
      <c r="Z837" s="87"/>
    </row>
    <row r="838" spans="1:2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  <c r="U838" s="84"/>
      <c r="V838" s="85"/>
      <c r="W838" s="82"/>
      <c r="X838" s="86"/>
      <c r="Y838" s="87"/>
      <c r="Z838" s="87"/>
    </row>
    <row r="839" spans="1:2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  <c r="U839" s="84"/>
      <c r="V839" s="85"/>
      <c r="W839" s="82"/>
      <c r="X839" s="86"/>
      <c r="Y839" s="87"/>
      <c r="Z839" s="87"/>
    </row>
    <row r="840" spans="1:2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  <c r="U840" s="84"/>
      <c r="V840" s="85"/>
      <c r="W840" s="82"/>
      <c r="X840" s="86"/>
      <c r="Y840" s="87"/>
      <c r="Z840" s="87"/>
    </row>
    <row r="841" spans="1:2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  <c r="U841" s="84"/>
      <c r="V841" s="85"/>
      <c r="W841" s="82"/>
      <c r="X841" s="86"/>
      <c r="Y841" s="87"/>
      <c r="Z841" s="87"/>
    </row>
    <row r="842" spans="1:2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  <c r="U842" s="84"/>
      <c r="V842" s="85"/>
      <c r="W842" s="82"/>
      <c r="X842" s="86"/>
      <c r="Y842" s="87"/>
      <c r="Z842" s="87"/>
    </row>
    <row r="843" spans="1:2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  <c r="U843" s="84"/>
      <c r="V843" s="85"/>
      <c r="W843" s="82"/>
      <c r="X843" s="86"/>
      <c r="Y843" s="87"/>
      <c r="Z843" s="87"/>
    </row>
    <row r="844" spans="1:2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  <c r="U844" s="84"/>
      <c r="V844" s="85"/>
      <c r="W844" s="82"/>
      <c r="X844" s="86"/>
      <c r="Y844" s="87"/>
      <c r="Z844" s="87"/>
    </row>
    <row r="845" spans="1:2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  <c r="U845" s="84"/>
      <c r="V845" s="85"/>
      <c r="W845" s="82"/>
      <c r="X845" s="86"/>
      <c r="Y845" s="87"/>
      <c r="Z845" s="87"/>
    </row>
    <row r="846" spans="1:2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  <c r="U846" s="84"/>
      <c r="V846" s="85"/>
      <c r="W846" s="82"/>
      <c r="X846" s="86"/>
      <c r="Y846" s="87"/>
      <c r="Z846" s="87"/>
    </row>
    <row r="847" spans="1:2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  <c r="U847" s="84"/>
      <c r="V847" s="85"/>
      <c r="W847" s="82"/>
      <c r="X847" s="86"/>
      <c r="Y847" s="87"/>
      <c r="Z847" s="87"/>
    </row>
    <row r="848" spans="1:2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  <c r="U848" s="84"/>
      <c r="V848" s="85"/>
      <c r="W848" s="82"/>
      <c r="X848" s="86"/>
      <c r="Y848" s="87"/>
      <c r="Z848" s="87"/>
    </row>
    <row r="849" spans="1:2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  <c r="U849" s="84"/>
      <c r="V849" s="85"/>
      <c r="W849" s="82"/>
      <c r="X849" s="86"/>
      <c r="Y849" s="87"/>
      <c r="Z849" s="87"/>
    </row>
    <row r="850" spans="1:2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  <c r="U850" s="84"/>
      <c r="V850" s="85"/>
      <c r="W850" s="82"/>
      <c r="X850" s="86"/>
      <c r="Y850" s="87"/>
      <c r="Z850" s="87"/>
    </row>
    <row r="851" spans="1:2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  <c r="U851" s="84"/>
      <c r="V851" s="85"/>
      <c r="W851" s="82"/>
      <c r="X851" s="86"/>
      <c r="Y851" s="87"/>
      <c r="Z851" s="87"/>
    </row>
    <row r="852" spans="1:2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  <c r="U852" s="84"/>
      <c r="V852" s="85"/>
      <c r="W852" s="82"/>
      <c r="X852" s="86"/>
      <c r="Y852" s="87"/>
      <c r="Z852" s="87"/>
    </row>
    <row r="853" spans="1:2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  <c r="U853" s="84"/>
      <c r="V853" s="85"/>
      <c r="W853" s="82"/>
      <c r="X853" s="86"/>
      <c r="Y853" s="87"/>
      <c r="Z853" s="87"/>
    </row>
    <row r="854" spans="1:2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  <c r="U854" s="84"/>
      <c r="V854" s="85"/>
      <c r="W854" s="82"/>
      <c r="X854" s="86"/>
      <c r="Y854" s="87"/>
      <c r="Z854" s="87"/>
    </row>
    <row r="855" spans="1:2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  <c r="U855" s="84"/>
      <c r="V855" s="85"/>
      <c r="W855" s="82"/>
      <c r="X855" s="86"/>
      <c r="Y855" s="87"/>
      <c r="Z855" s="87"/>
    </row>
    <row r="856" spans="1:2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  <c r="U856" s="84"/>
      <c r="V856" s="85"/>
      <c r="W856" s="82"/>
      <c r="X856" s="86"/>
      <c r="Y856" s="87"/>
      <c r="Z856" s="87"/>
    </row>
    <row r="857" spans="1:2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  <c r="U857" s="84"/>
      <c r="V857" s="85"/>
      <c r="W857" s="82"/>
      <c r="X857" s="86"/>
      <c r="Y857" s="87"/>
      <c r="Z857" s="87"/>
    </row>
    <row r="858" spans="1:2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  <c r="U858" s="84"/>
      <c r="V858" s="85"/>
      <c r="W858" s="82"/>
      <c r="X858" s="86"/>
      <c r="Y858" s="87"/>
      <c r="Z858" s="87"/>
    </row>
    <row r="859" spans="1:2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  <c r="U859" s="84"/>
      <c r="V859" s="85"/>
      <c r="W859" s="82"/>
      <c r="X859" s="86"/>
      <c r="Y859" s="87"/>
      <c r="Z859" s="87"/>
    </row>
    <row r="860" spans="1:2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  <c r="U860" s="84"/>
      <c r="V860" s="85"/>
      <c r="W860" s="82"/>
      <c r="X860" s="86"/>
      <c r="Y860" s="87"/>
      <c r="Z860" s="87"/>
    </row>
    <row r="861" spans="1:2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  <c r="U861" s="84"/>
      <c r="V861" s="85"/>
      <c r="W861" s="82"/>
      <c r="X861" s="86"/>
      <c r="Y861" s="87"/>
      <c r="Z861" s="87"/>
    </row>
    <row r="862" spans="1:2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  <c r="U862" s="84"/>
      <c r="V862" s="85"/>
      <c r="W862" s="82"/>
      <c r="X862" s="86"/>
      <c r="Y862" s="87"/>
      <c r="Z862" s="87"/>
    </row>
    <row r="863" spans="1:2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  <c r="U863" s="84"/>
      <c r="V863" s="85"/>
      <c r="W863" s="82"/>
      <c r="X863" s="86"/>
      <c r="Y863" s="87"/>
      <c r="Z863" s="87"/>
    </row>
    <row r="864" spans="1:2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  <c r="U864" s="84"/>
      <c r="V864" s="85"/>
      <c r="W864" s="82"/>
      <c r="X864" s="86"/>
      <c r="Y864" s="87"/>
      <c r="Z864" s="87"/>
    </row>
    <row r="865" spans="1:2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  <c r="U865" s="84"/>
      <c r="V865" s="85"/>
      <c r="W865" s="82"/>
      <c r="X865" s="86"/>
      <c r="Y865" s="87"/>
      <c r="Z865" s="87"/>
    </row>
    <row r="866" spans="1:2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  <c r="U866" s="84"/>
      <c r="V866" s="85"/>
      <c r="W866" s="82"/>
      <c r="X866" s="86"/>
      <c r="Y866" s="87"/>
      <c r="Z866" s="87"/>
    </row>
    <row r="867" spans="1:2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  <c r="U867" s="84"/>
      <c r="V867" s="85"/>
      <c r="W867" s="82"/>
      <c r="X867" s="86"/>
      <c r="Y867" s="87"/>
      <c r="Z867" s="87"/>
    </row>
    <row r="868" spans="1:2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  <c r="U868" s="84"/>
      <c r="V868" s="85"/>
      <c r="W868" s="82"/>
      <c r="X868" s="86"/>
      <c r="Y868" s="87"/>
      <c r="Z868" s="87"/>
    </row>
    <row r="869" spans="1:2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  <c r="U869" s="84"/>
      <c r="V869" s="85"/>
      <c r="W869" s="82"/>
      <c r="X869" s="86"/>
      <c r="Y869" s="87"/>
      <c r="Z869" s="87"/>
    </row>
    <row r="870" spans="1:2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  <c r="U870" s="84"/>
      <c r="V870" s="85"/>
      <c r="W870" s="82"/>
      <c r="X870" s="86"/>
      <c r="Y870" s="87"/>
      <c r="Z870" s="87"/>
    </row>
    <row r="871" spans="1:2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  <c r="U871" s="84"/>
      <c r="V871" s="85"/>
      <c r="W871" s="82"/>
      <c r="X871" s="86"/>
      <c r="Y871" s="87"/>
      <c r="Z871" s="87"/>
    </row>
    <row r="872" spans="1:2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  <c r="U872" s="84"/>
      <c r="V872" s="85"/>
      <c r="W872" s="82"/>
      <c r="X872" s="86"/>
      <c r="Y872" s="87"/>
      <c r="Z872" s="87"/>
    </row>
    <row r="873" spans="1:2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  <c r="U873" s="84"/>
      <c r="V873" s="85"/>
      <c r="W873" s="82"/>
      <c r="X873" s="86"/>
      <c r="Y873" s="87"/>
      <c r="Z873" s="87"/>
    </row>
    <row r="874" spans="1:2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  <c r="U874" s="84"/>
      <c r="V874" s="85"/>
      <c r="W874" s="82"/>
      <c r="X874" s="86"/>
      <c r="Y874" s="87"/>
      <c r="Z874" s="87"/>
    </row>
    <row r="875" spans="1:2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  <c r="U875" s="84"/>
      <c r="V875" s="85"/>
      <c r="W875" s="82"/>
      <c r="X875" s="86"/>
      <c r="Y875" s="87"/>
      <c r="Z875" s="87"/>
    </row>
    <row r="876" spans="1:2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  <c r="U876" s="84"/>
      <c r="V876" s="85"/>
      <c r="W876" s="82"/>
      <c r="X876" s="86"/>
      <c r="Y876" s="87"/>
      <c r="Z876" s="87"/>
    </row>
    <row r="877" spans="1:2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  <c r="U877" s="84"/>
      <c r="V877" s="85"/>
      <c r="W877" s="82"/>
      <c r="X877" s="86"/>
      <c r="Y877" s="87"/>
      <c r="Z877" s="87"/>
    </row>
    <row r="878" spans="1:2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  <c r="U878" s="84"/>
      <c r="V878" s="85"/>
      <c r="W878" s="82"/>
      <c r="X878" s="86"/>
      <c r="Y878" s="87"/>
      <c r="Z878" s="87"/>
    </row>
    <row r="879" spans="1:2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  <c r="U879" s="84"/>
      <c r="V879" s="85"/>
      <c r="W879" s="82"/>
      <c r="X879" s="86"/>
      <c r="Y879" s="87"/>
      <c r="Z879" s="87"/>
    </row>
    <row r="880" spans="1:2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  <c r="U880" s="84"/>
      <c r="V880" s="85"/>
      <c r="W880" s="82"/>
      <c r="X880" s="86"/>
      <c r="Y880" s="87"/>
      <c r="Z880" s="87"/>
    </row>
    <row r="881" spans="1:2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  <c r="U881" s="84"/>
      <c r="V881" s="85"/>
      <c r="W881" s="82"/>
      <c r="X881" s="86"/>
      <c r="Y881" s="87"/>
      <c r="Z881" s="87"/>
    </row>
    <row r="882" spans="1:2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  <c r="U882" s="84"/>
      <c r="V882" s="85"/>
      <c r="W882" s="82"/>
      <c r="X882" s="86"/>
      <c r="Y882" s="87"/>
      <c r="Z882" s="87"/>
    </row>
    <row r="883" spans="1:2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  <c r="U883" s="84"/>
      <c r="V883" s="85"/>
      <c r="W883" s="82"/>
      <c r="X883" s="86"/>
      <c r="Y883" s="87"/>
      <c r="Z883" s="87"/>
    </row>
    <row r="884" spans="1:2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  <c r="U884" s="84"/>
      <c r="V884" s="85"/>
      <c r="W884" s="82"/>
      <c r="X884" s="86"/>
      <c r="Y884" s="87"/>
      <c r="Z884" s="87"/>
    </row>
    <row r="885" spans="1:2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  <c r="U885" s="84"/>
      <c r="V885" s="85"/>
      <c r="W885" s="82"/>
      <c r="X885" s="86"/>
      <c r="Y885" s="87"/>
      <c r="Z885" s="87"/>
    </row>
    <row r="886" spans="1:2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  <c r="U886" s="84"/>
      <c r="V886" s="85"/>
      <c r="W886" s="82"/>
      <c r="X886" s="86"/>
      <c r="Y886" s="87"/>
      <c r="Z886" s="87"/>
    </row>
    <row r="887" spans="1:2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  <c r="U887" s="84"/>
      <c r="V887" s="85"/>
      <c r="W887" s="82"/>
      <c r="X887" s="86"/>
      <c r="Y887" s="87"/>
      <c r="Z887" s="87"/>
    </row>
    <row r="888" spans="1:2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  <c r="U888" s="84"/>
      <c r="V888" s="85"/>
      <c r="W888" s="82"/>
      <c r="X888" s="86"/>
      <c r="Y888" s="87"/>
      <c r="Z888" s="87"/>
    </row>
    <row r="889" spans="1:2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  <c r="U889" s="84"/>
      <c r="V889" s="85"/>
      <c r="W889" s="82"/>
      <c r="X889" s="86"/>
      <c r="Y889" s="87"/>
      <c r="Z889" s="87"/>
    </row>
    <row r="890" spans="1:2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  <c r="U890" s="84"/>
      <c r="V890" s="85"/>
      <c r="W890" s="82"/>
      <c r="X890" s="86"/>
      <c r="Y890" s="87"/>
      <c r="Z890" s="87"/>
    </row>
    <row r="891" spans="1:2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  <c r="U891" s="84"/>
      <c r="V891" s="85"/>
      <c r="W891" s="82"/>
      <c r="X891" s="86"/>
      <c r="Y891" s="87"/>
      <c r="Z891" s="87"/>
    </row>
    <row r="892" spans="1:2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  <c r="U892" s="84"/>
      <c r="V892" s="85"/>
      <c r="W892" s="82"/>
      <c r="X892" s="86"/>
      <c r="Y892" s="87"/>
      <c r="Z892" s="87"/>
    </row>
    <row r="893" spans="1:2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  <c r="U893" s="84"/>
      <c r="V893" s="85"/>
      <c r="W893" s="82"/>
      <c r="X893" s="86"/>
      <c r="Y893" s="87"/>
      <c r="Z893" s="87"/>
    </row>
    <row r="894" spans="1:2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  <c r="U894" s="84"/>
      <c r="V894" s="85"/>
      <c r="W894" s="82"/>
      <c r="X894" s="86"/>
      <c r="Y894" s="87"/>
      <c r="Z894" s="87"/>
    </row>
    <row r="895" spans="1:2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  <c r="U895" s="84"/>
      <c r="V895" s="85"/>
      <c r="W895" s="82"/>
      <c r="X895" s="86"/>
      <c r="Y895" s="87"/>
      <c r="Z895" s="87"/>
    </row>
    <row r="896" spans="1:2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  <c r="U896" s="84"/>
      <c r="V896" s="85"/>
      <c r="W896" s="82"/>
      <c r="X896" s="86"/>
      <c r="Y896" s="87"/>
      <c r="Z896" s="87"/>
    </row>
    <row r="897" spans="1:2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  <c r="U897" s="84"/>
      <c r="V897" s="85"/>
      <c r="W897" s="82"/>
      <c r="X897" s="86"/>
      <c r="Y897" s="87"/>
      <c r="Z897" s="87"/>
    </row>
    <row r="898" spans="1:2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  <c r="U898" s="84"/>
      <c r="V898" s="85"/>
      <c r="W898" s="82"/>
      <c r="X898" s="86"/>
      <c r="Y898" s="87"/>
      <c r="Z898" s="87"/>
    </row>
    <row r="899" spans="1:2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  <c r="U899" s="84"/>
      <c r="V899" s="85"/>
      <c r="W899" s="82"/>
      <c r="X899" s="86"/>
      <c r="Y899" s="87"/>
      <c r="Z899" s="87"/>
    </row>
    <row r="900" spans="1:2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  <c r="U900" s="84"/>
      <c r="V900" s="85"/>
      <c r="W900" s="82"/>
      <c r="X900" s="86"/>
      <c r="Y900" s="87"/>
      <c r="Z900" s="87"/>
    </row>
    <row r="901" spans="1:2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  <c r="U901" s="84"/>
      <c r="V901" s="85"/>
      <c r="W901" s="82"/>
      <c r="X901" s="86"/>
      <c r="Y901" s="87"/>
      <c r="Z901" s="87"/>
    </row>
    <row r="902" spans="1:2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  <c r="U902" s="84"/>
      <c r="V902" s="85"/>
      <c r="W902" s="82"/>
      <c r="X902" s="86"/>
      <c r="Y902" s="87"/>
      <c r="Z902" s="87"/>
    </row>
    <row r="903" spans="1:2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  <c r="U903" s="84"/>
      <c r="V903" s="85"/>
      <c r="W903" s="82"/>
      <c r="X903" s="86"/>
      <c r="Y903" s="87"/>
      <c r="Z903" s="87"/>
    </row>
    <row r="904" spans="1:2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  <c r="U904" s="84"/>
      <c r="V904" s="85"/>
      <c r="W904" s="82"/>
      <c r="X904" s="86"/>
      <c r="Y904" s="87"/>
      <c r="Z904" s="87"/>
    </row>
    <row r="905" spans="1:2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  <c r="U905" s="84"/>
      <c r="V905" s="85"/>
      <c r="W905" s="82"/>
      <c r="X905" s="86"/>
      <c r="Y905" s="87"/>
      <c r="Z905" s="87"/>
    </row>
    <row r="906" spans="1:2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  <c r="U906" s="84"/>
      <c r="V906" s="85"/>
      <c r="W906" s="82"/>
      <c r="X906" s="86"/>
      <c r="Y906" s="87"/>
      <c r="Z906" s="87"/>
    </row>
    <row r="907" spans="1:2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  <c r="U907" s="84"/>
      <c r="V907" s="85"/>
      <c r="W907" s="82"/>
      <c r="X907" s="86"/>
      <c r="Y907" s="87"/>
      <c r="Z907" s="87"/>
    </row>
    <row r="908" spans="1:2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  <c r="U908" s="84"/>
      <c r="V908" s="85"/>
      <c r="W908" s="82"/>
      <c r="X908" s="86"/>
      <c r="Y908" s="87"/>
      <c r="Z908" s="87"/>
    </row>
    <row r="909" spans="1:2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  <c r="U909" s="84"/>
      <c r="V909" s="85"/>
      <c r="W909" s="82"/>
      <c r="X909" s="86"/>
      <c r="Y909" s="87"/>
      <c r="Z909" s="87"/>
    </row>
    <row r="910" spans="1:2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  <c r="U910" s="84"/>
      <c r="V910" s="85"/>
      <c r="W910" s="82"/>
      <c r="X910" s="86"/>
      <c r="Y910" s="87"/>
      <c r="Z910" s="87"/>
    </row>
    <row r="911" spans="1:2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  <c r="U911" s="84"/>
      <c r="V911" s="85"/>
      <c r="W911" s="82"/>
      <c r="X911" s="86"/>
      <c r="Y911" s="87"/>
      <c r="Z911" s="87"/>
    </row>
    <row r="912" spans="1:2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  <c r="U912" s="84"/>
      <c r="V912" s="85"/>
      <c r="W912" s="82"/>
      <c r="X912" s="86"/>
      <c r="Y912" s="87"/>
      <c r="Z912" s="87"/>
    </row>
    <row r="913" spans="1:2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  <c r="U913" s="84"/>
      <c r="V913" s="85"/>
      <c r="W913" s="82"/>
      <c r="X913" s="86"/>
      <c r="Y913" s="87"/>
      <c r="Z913" s="87"/>
    </row>
    <row r="914" spans="1:2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  <c r="U914" s="84"/>
      <c r="V914" s="85"/>
      <c r="W914" s="82"/>
      <c r="X914" s="86"/>
      <c r="Y914" s="87"/>
      <c r="Z914" s="87"/>
    </row>
    <row r="915" spans="1:2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  <c r="U915" s="84"/>
      <c r="V915" s="85"/>
      <c r="W915" s="82"/>
      <c r="X915" s="86"/>
      <c r="Y915" s="87"/>
      <c r="Z915" s="87"/>
    </row>
    <row r="916" spans="1:2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  <c r="U916" s="84"/>
      <c r="V916" s="85"/>
      <c r="W916" s="82"/>
      <c r="X916" s="86"/>
      <c r="Y916" s="87"/>
      <c r="Z916" s="87"/>
    </row>
    <row r="917" spans="1:2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  <c r="U917" s="84"/>
      <c r="V917" s="85"/>
      <c r="W917" s="82"/>
      <c r="X917" s="86"/>
      <c r="Y917" s="87"/>
      <c r="Z917" s="87"/>
    </row>
    <row r="918" spans="1:2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  <c r="U918" s="84"/>
      <c r="V918" s="85"/>
      <c r="W918" s="82"/>
      <c r="X918" s="86"/>
      <c r="Y918" s="87"/>
      <c r="Z918" s="87"/>
    </row>
    <row r="919" spans="1:2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  <c r="U919" s="84"/>
      <c r="V919" s="85"/>
      <c r="W919" s="82"/>
      <c r="X919" s="86"/>
      <c r="Y919" s="87"/>
      <c r="Z919" s="87"/>
    </row>
    <row r="920" spans="1:2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  <c r="U920" s="84"/>
      <c r="V920" s="85"/>
      <c r="W920" s="82"/>
      <c r="X920" s="86"/>
      <c r="Y920" s="87"/>
      <c r="Z920" s="87"/>
    </row>
    <row r="921" spans="1:2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  <c r="U921" s="84"/>
      <c r="V921" s="85"/>
      <c r="W921" s="82"/>
      <c r="X921" s="86"/>
      <c r="Y921" s="87"/>
      <c r="Z921" s="87"/>
    </row>
    <row r="922" spans="1:2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  <c r="U922" s="84"/>
      <c r="V922" s="85"/>
      <c r="W922" s="82"/>
      <c r="X922" s="86"/>
      <c r="Y922" s="87"/>
      <c r="Z922" s="87"/>
    </row>
    <row r="923" spans="1:2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  <c r="U923" s="84"/>
      <c r="V923" s="85"/>
      <c r="W923" s="82"/>
      <c r="X923" s="86"/>
      <c r="Y923" s="87"/>
      <c r="Z923" s="87"/>
    </row>
    <row r="924" spans="1:2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  <c r="U924" s="84"/>
      <c r="V924" s="85"/>
      <c r="W924" s="82"/>
      <c r="X924" s="86"/>
      <c r="Y924" s="87"/>
      <c r="Z924" s="87"/>
    </row>
    <row r="925" spans="1:2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  <c r="U925" s="84"/>
      <c r="V925" s="85"/>
      <c r="W925" s="82"/>
      <c r="X925" s="86"/>
      <c r="Y925" s="87"/>
      <c r="Z925" s="87"/>
    </row>
    <row r="926" spans="1:2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  <c r="U926" s="84"/>
      <c r="V926" s="85"/>
      <c r="W926" s="82"/>
      <c r="X926" s="86"/>
      <c r="Y926" s="87"/>
      <c r="Z926" s="87"/>
    </row>
    <row r="927" spans="1:2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  <c r="U927" s="84"/>
      <c r="V927" s="85"/>
      <c r="W927" s="82"/>
      <c r="X927" s="86"/>
      <c r="Y927" s="87"/>
      <c r="Z927" s="87"/>
    </row>
    <row r="928" spans="1:2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  <c r="U928" s="84"/>
      <c r="V928" s="85"/>
      <c r="W928" s="82"/>
      <c r="X928" s="86"/>
      <c r="Y928" s="87"/>
      <c r="Z928" s="87"/>
    </row>
    <row r="929" spans="1:2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  <c r="U929" s="84"/>
      <c r="V929" s="85"/>
      <c r="W929" s="82"/>
      <c r="X929" s="86"/>
      <c r="Y929" s="87"/>
      <c r="Z929" s="87"/>
    </row>
    <row r="930" spans="1:2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  <c r="U930" s="84"/>
      <c r="V930" s="85"/>
      <c r="W930" s="82"/>
      <c r="X930" s="86"/>
      <c r="Y930" s="87"/>
      <c r="Z930" s="87"/>
    </row>
    <row r="931" spans="1:2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  <c r="U931" s="84"/>
      <c r="V931" s="85"/>
      <c r="W931" s="82"/>
      <c r="X931" s="86"/>
      <c r="Y931" s="87"/>
      <c r="Z931" s="87"/>
    </row>
    <row r="932" spans="1:2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  <c r="U932" s="84"/>
      <c r="V932" s="85"/>
      <c r="W932" s="82"/>
      <c r="X932" s="86"/>
      <c r="Y932" s="87"/>
      <c r="Z932" s="87"/>
    </row>
    <row r="933" spans="1:2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  <c r="U933" s="84"/>
      <c r="V933" s="85"/>
      <c r="W933" s="82"/>
      <c r="X933" s="86"/>
      <c r="Y933" s="87"/>
      <c r="Z933" s="87"/>
    </row>
    <row r="934" spans="1:2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  <c r="U934" s="84"/>
      <c r="V934" s="85"/>
      <c r="W934" s="82"/>
      <c r="X934" s="86"/>
      <c r="Y934" s="87"/>
      <c r="Z934" s="87"/>
    </row>
    <row r="935" spans="1:2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  <c r="U935" s="84"/>
      <c r="V935" s="85"/>
      <c r="W935" s="82"/>
      <c r="X935" s="86"/>
      <c r="Y935" s="87"/>
      <c r="Z935" s="87"/>
    </row>
    <row r="936" spans="1:2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  <c r="U936" s="84"/>
      <c r="V936" s="85"/>
      <c r="W936" s="82"/>
      <c r="X936" s="86"/>
      <c r="Y936" s="87"/>
      <c r="Z936" s="87"/>
    </row>
    <row r="937" spans="1:2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  <c r="U937" s="84"/>
      <c r="V937" s="85"/>
      <c r="W937" s="82"/>
      <c r="X937" s="86"/>
      <c r="Y937" s="87"/>
      <c r="Z937" s="87"/>
    </row>
    <row r="938" spans="1:2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  <c r="U938" s="84"/>
      <c r="V938" s="85"/>
      <c r="W938" s="82"/>
      <c r="X938" s="86"/>
      <c r="Y938" s="87"/>
      <c r="Z938" s="87"/>
    </row>
    <row r="939" spans="1:2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  <c r="U939" s="84"/>
      <c r="V939" s="85"/>
      <c r="W939" s="82"/>
      <c r="X939" s="86"/>
      <c r="Y939" s="87"/>
      <c r="Z939" s="87"/>
    </row>
    <row r="940" spans="1:2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  <c r="U940" s="84"/>
      <c r="V940" s="85"/>
      <c r="W940" s="82"/>
      <c r="X940" s="86"/>
      <c r="Y940" s="87"/>
      <c r="Z940" s="87"/>
    </row>
    <row r="941" spans="1:2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  <c r="U941" s="84"/>
      <c r="V941" s="85"/>
      <c r="W941" s="82"/>
      <c r="X941" s="86"/>
      <c r="Y941" s="87"/>
      <c r="Z941" s="87"/>
    </row>
    <row r="942" spans="1:2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  <c r="U942" s="84"/>
      <c r="V942" s="85"/>
      <c r="W942" s="82"/>
      <c r="X942" s="86"/>
      <c r="Y942" s="87"/>
      <c r="Z942" s="87"/>
    </row>
    <row r="943" spans="1:2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  <c r="U943" s="84"/>
      <c r="V943" s="85"/>
      <c r="W943" s="82"/>
      <c r="X943" s="86"/>
      <c r="Y943" s="87"/>
      <c r="Z943" s="87"/>
    </row>
    <row r="944" spans="1:2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  <c r="U944" s="84"/>
      <c r="V944" s="85"/>
      <c r="W944" s="82"/>
      <c r="X944" s="86"/>
      <c r="Y944" s="87"/>
      <c r="Z944" s="87"/>
    </row>
    <row r="945" spans="1:2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  <c r="U945" s="84"/>
      <c r="V945" s="85"/>
      <c r="W945" s="82"/>
      <c r="X945" s="86"/>
      <c r="Y945" s="87"/>
      <c r="Z945" s="87"/>
    </row>
    <row r="946" spans="1:2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  <c r="U946" s="84"/>
      <c r="V946" s="85"/>
      <c r="W946" s="82"/>
      <c r="X946" s="86"/>
      <c r="Y946" s="87"/>
      <c r="Z946" s="87"/>
    </row>
    <row r="947" spans="1:2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  <c r="U947" s="84"/>
      <c r="V947" s="85"/>
      <c r="W947" s="82"/>
      <c r="X947" s="86"/>
      <c r="Y947" s="87"/>
      <c r="Z947" s="87"/>
    </row>
    <row r="948" spans="1:2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  <c r="U948" s="84"/>
      <c r="V948" s="85"/>
      <c r="W948" s="82"/>
      <c r="X948" s="86"/>
      <c r="Y948" s="87"/>
      <c r="Z948" s="87"/>
    </row>
    <row r="949" spans="1:2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  <c r="U949" s="84"/>
      <c r="V949" s="85"/>
      <c r="W949" s="82"/>
      <c r="X949" s="86"/>
      <c r="Y949" s="87"/>
      <c r="Z949" s="87"/>
    </row>
    <row r="950" spans="1:2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  <c r="U950" s="84"/>
      <c r="V950" s="85"/>
      <c r="W950" s="82"/>
      <c r="X950" s="86"/>
      <c r="Y950" s="87"/>
      <c r="Z950" s="87"/>
    </row>
    <row r="951" spans="1:2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  <c r="U951" s="84"/>
      <c r="V951" s="85"/>
      <c r="W951" s="82"/>
      <c r="X951" s="86"/>
      <c r="Y951" s="87"/>
      <c r="Z951" s="87"/>
    </row>
    <row r="952" spans="1:2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  <c r="U952" s="84"/>
      <c r="V952" s="85"/>
      <c r="W952" s="82"/>
      <c r="X952" s="86"/>
      <c r="Y952" s="87"/>
      <c r="Z952" s="87"/>
    </row>
    <row r="953" spans="1:2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  <c r="U953" s="84"/>
      <c r="V953" s="85"/>
      <c r="W953" s="82"/>
      <c r="X953" s="86"/>
      <c r="Y953" s="87"/>
      <c r="Z953" s="87"/>
    </row>
    <row r="954" spans="1:2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  <c r="U954" s="84"/>
      <c r="V954" s="85"/>
      <c r="W954" s="82"/>
      <c r="X954" s="86"/>
      <c r="Y954" s="87"/>
      <c r="Z954" s="87"/>
    </row>
    <row r="955" spans="1:2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  <c r="U955" s="84"/>
      <c r="V955" s="85"/>
      <c r="W955" s="82"/>
      <c r="X955" s="86"/>
      <c r="Y955" s="87"/>
      <c r="Z955" s="87"/>
    </row>
    <row r="956" spans="1:2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  <c r="U956" s="84"/>
      <c r="V956" s="85"/>
      <c r="W956" s="82"/>
      <c r="X956" s="86"/>
      <c r="Y956" s="87"/>
      <c r="Z956" s="87"/>
    </row>
    <row r="957" spans="1:2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  <c r="U957" s="84"/>
      <c r="V957" s="85"/>
      <c r="W957" s="82"/>
      <c r="X957" s="86"/>
      <c r="Y957" s="87"/>
      <c r="Z957" s="87"/>
    </row>
    <row r="958" spans="1:2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  <c r="U958" s="84"/>
      <c r="V958" s="85"/>
      <c r="W958" s="82"/>
      <c r="X958" s="86"/>
      <c r="Y958" s="87"/>
      <c r="Z958" s="87"/>
    </row>
    <row r="959" spans="1:2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  <c r="U959" s="84"/>
      <c r="V959" s="85"/>
      <c r="W959" s="82"/>
      <c r="X959" s="86"/>
      <c r="Y959" s="87"/>
      <c r="Z959" s="87"/>
    </row>
    <row r="960" spans="1:2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  <c r="U960" s="84"/>
      <c r="V960" s="85"/>
      <c r="W960" s="82"/>
      <c r="X960" s="86"/>
      <c r="Y960" s="87"/>
      <c r="Z960" s="87"/>
    </row>
    <row r="961" spans="1:2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  <c r="U961" s="84"/>
      <c r="V961" s="85"/>
      <c r="W961" s="82"/>
      <c r="X961" s="86"/>
      <c r="Y961" s="87"/>
      <c r="Z961" s="87"/>
    </row>
    <row r="962" spans="1:2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  <c r="U962" s="84"/>
      <c r="V962" s="85"/>
      <c r="W962" s="82"/>
      <c r="X962" s="86"/>
      <c r="Y962" s="87"/>
      <c r="Z962" s="87"/>
    </row>
    <row r="963" spans="1:2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  <c r="U963" s="84"/>
      <c r="V963" s="85"/>
      <c r="W963" s="82"/>
      <c r="X963" s="86"/>
      <c r="Y963" s="87"/>
      <c r="Z963" s="87"/>
    </row>
    <row r="964" spans="1:2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  <c r="U964" s="84"/>
      <c r="V964" s="85"/>
      <c r="W964" s="82"/>
      <c r="X964" s="86"/>
      <c r="Y964" s="87"/>
      <c r="Z964" s="87"/>
    </row>
    <row r="965" spans="1:2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  <c r="U965" s="84"/>
      <c r="V965" s="85"/>
      <c r="W965" s="82"/>
      <c r="X965" s="86"/>
      <c r="Y965" s="87"/>
      <c r="Z965" s="87"/>
    </row>
    <row r="966" spans="1:2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  <c r="U966" s="84"/>
      <c r="V966" s="85"/>
      <c r="W966" s="82"/>
      <c r="X966" s="86"/>
      <c r="Y966" s="87"/>
      <c r="Z966" s="87"/>
    </row>
    <row r="967" spans="1:2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  <c r="U967" s="84"/>
      <c r="V967" s="85"/>
      <c r="W967" s="82"/>
      <c r="X967" s="86"/>
      <c r="Y967" s="87"/>
      <c r="Z967" s="87"/>
    </row>
    <row r="968" spans="1:2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  <c r="U968" s="84"/>
      <c r="V968" s="85"/>
      <c r="W968" s="82"/>
      <c r="X968" s="86"/>
      <c r="Y968" s="87"/>
      <c r="Z968" s="87"/>
    </row>
    <row r="969" spans="1:2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  <c r="U969" s="84"/>
      <c r="V969" s="85"/>
      <c r="W969" s="82"/>
      <c r="X969" s="86"/>
      <c r="Y969" s="87"/>
      <c r="Z969" s="87"/>
    </row>
    <row r="970" spans="1:2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  <c r="U970" s="84"/>
      <c r="V970" s="85"/>
      <c r="W970" s="82"/>
      <c r="X970" s="86"/>
      <c r="Y970" s="87"/>
      <c r="Z970" s="87"/>
    </row>
    <row r="971" spans="1:2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  <c r="U971" s="84"/>
      <c r="V971" s="85"/>
      <c r="W971" s="82"/>
      <c r="X971" s="86"/>
      <c r="Y971" s="87"/>
      <c r="Z971" s="87"/>
    </row>
    <row r="972" spans="1:2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  <c r="U972" s="84"/>
      <c r="V972" s="85"/>
      <c r="W972" s="82"/>
      <c r="X972" s="86"/>
      <c r="Y972" s="87"/>
      <c r="Z972" s="87"/>
    </row>
    <row r="973" spans="1:2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  <c r="U973" s="84"/>
      <c r="V973" s="85"/>
      <c r="W973" s="82"/>
      <c r="X973" s="86"/>
      <c r="Y973" s="87"/>
      <c r="Z973" s="87"/>
    </row>
    <row r="974" spans="1:2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  <c r="U974" s="84"/>
      <c r="V974" s="85"/>
      <c r="W974" s="82"/>
      <c r="X974" s="86"/>
      <c r="Y974" s="87"/>
      <c r="Z974" s="87"/>
    </row>
    <row r="975" spans="1:2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  <c r="U975" s="84"/>
      <c r="V975" s="85"/>
      <c r="W975" s="82"/>
      <c r="X975" s="86"/>
      <c r="Y975" s="87"/>
      <c r="Z975" s="87"/>
    </row>
    <row r="976" spans="1:2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  <c r="U976" s="84"/>
      <c r="V976" s="85"/>
      <c r="W976" s="82"/>
      <c r="X976" s="86"/>
      <c r="Y976" s="87"/>
      <c r="Z976" s="87"/>
    </row>
    <row r="977" spans="1:2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  <c r="U977" s="84"/>
      <c r="V977" s="85"/>
      <c r="W977" s="82"/>
      <c r="X977" s="86"/>
      <c r="Y977" s="87"/>
      <c r="Z977" s="87"/>
    </row>
    <row r="978" spans="1:2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  <c r="U978" s="84"/>
      <c r="V978" s="85"/>
      <c r="W978" s="82"/>
      <c r="X978" s="86"/>
      <c r="Y978" s="87"/>
      <c r="Z978" s="87"/>
    </row>
    <row r="979" spans="1:2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  <c r="U979" s="84"/>
      <c r="V979" s="85"/>
      <c r="W979" s="82"/>
      <c r="X979" s="86"/>
      <c r="Y979" s="87"/>
      <c r="Z979" s="87"/>
    </row>
    <row r="980" spans="1:2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  <c r="U980" s="84"/>
      <c r="V980" s="85"/>
      <c r="W980" s="82"/>
      <c r="X980" s="86"/>
      <c r="Y980" s="87"/>
      <c r="Z980" s="87"/>
    </row>
    <row r="981" spans="1:2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  <c r="U981" s="84"/>
      <c r="V981" s="85"/>
      <c r="W981" s="82"/>
      <c r="X981" s="86"/>
      <c r="Y981" s="87"/>
      <c r="Z981" s="87"/>
    </row>
    <row r="982" spans="1:2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  <c r="U982" s="84"/>
      <c r="V982" s="85"/>
      <c r="W982" s="82"/>
      <c r="X982" s="86"/>
      <c r="Y982" s="87"/>
      <c r="Z982" s="87"/>
    </row>
    <row r="983" spans="1:2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  <c r="U983" s="84"/>
      <c r="V983" s="85"/>
      <c r="W983" s="82"/>
      <c r="X983" s="86"/>
      <c r="Y983" s="87"/>
      <c r="Z983" s="87"/>
    </row>
    <row r="984" spans="1:2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  <c r="U984" s="84"/>
      <c r="V984" s="85"/>
      <c r="W984" s="82"/>
      <c r="X984" s="86"/>
      <c r="Y984" s="87"/>
      <c r="Z984" s="87"/>
    </row>
    <row r="985" spans="1:2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  <c r="U985" s="84"/>
      <c r="V985" s="85"/>
      <c r="W985" s="82"/>
      <c r="X985" s="86"/>
      <c r="Y985" s="87"/>
      <c r="Z985" s="87"/>
    </row>
    <row r="986" spans="1:2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  <c r="U986" s="84"/>
      <c r="V986" s="85"/>
      <c r="W986" s="82"/>
      <c r="X986" s="86"/>
      <c r="Y986" s="87"/>
      <c r="Z986" s="87"/>
    </row>
    <row r="987" spans="1:2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  <c r="U987" s="84"/>
      <c r="V987" s="85"/>
      <c r="W987" s="82"/>
      <c r="X987" s="86"/>
      <c r="Y987" s="87"/>
      <c r="Z987" s="87"/>
    </row>
    <row r="988" spans="1:2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  <c r="U988" s="84"/>
      <c r="V988" s="85"/>
      <c r="W988" s="82"/>
      <c r="X988" s="86"/>
      <c r="Y988" s="87"/>
      <c r="Z988" s="87"/>
    </row>
    <row r="989" spans="1:2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  <c r="U989" s="84"/>
      <c r="V989" s="85"/>
      <c r="W989" s="82"/>
      <c r="X989" s="86"/>
      <c r="Y989" s="87"/>
      <c r="Z989" s="87"/>
    </row>
    <row r="990" spans="1:2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  <c r="U990" s="84"/>
      <c r="V990" s="85"/>
      <c r="W990" s="82"/>
      <c r="X990" s="86"/>
      <c r="Y990" s="87"/>
      <c r="Z990" s="87"/>
    </row>
    <row r="991" spans="1:2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  <c r="U991" s="84"/>
      <c r="V991" s="85"/>
      <c r="W991" s="82"/>
      <c r="X991" s="86"/>
      <c r="Y991" s="87"/>
      <c r="Z991" s="87"/>
    </row>
    <row r="992" spans="1:2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  <c r="U992" s="84"/>
      <c r="V992" s="85"/>
      <c r="W992" s="82"/>
      <c r="X992" s="86"/>
      <c r="Y992" s="87"/>
      <c r="Z992" s="87"/>
    </row>
    <row r="993" spans="1:2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  <c r="U993" s="84"/>
      <c r="V993" s="85"/>
      <c r="W993" s="82"/>
      <c r="X993" s="86"/>
      <c r="Y993" s="87"/>
      <c r="Z993" s="87"/>
    </row>
    <row r="994" spans="1:2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  <c r="U994" s="84"/>
      <c r="V994" s="85"/>
      <c r="W994" s="82"/>
      <c r="X994" s="86"/>
      <c r="Y994" s="87"/>
      <c r="Z994" s="87"/>
    </row>
    <row r="995" spans="1:2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  <c r="U995" s="84"/>
      <c r="V995" s="85"/>
      <c r="W995" s="82"/>
      <c r="X995" s="86"/>
      <c r="Y995" s="87"/>
      <c r="Z995" s="87"/>
    </row>
    <row r="996" spans="1:2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  <c r="U996" s="84"/>
      <c r="V996" s="85"/>
      <c r="W996" s="82"/>
      <c r="X996" s="86"/>
      <c r="Y996" s="87"/>
      <c r="Z996" s="87"/>
    </row>
    <row r="997" spans="1:2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  <c r="U997" s="84"/>
      <c r="V997" s="85"/>
      <c r="W997" s="82"/>
      <c r="X997" s="86"/>
      <c r="Y997" s="87"/>
      <c r="Z997" s="87"/>
    </row>
    <row r="998" spans="1:2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  <c r="U998" s="84"/>
      <c r="V998" s="85"/>
      <c r="W998" s="82"/>
      <c r="X998" s="86"/>
      <c r="Y998" s="87"/>
      <c r="Z998" s="87"/>
    </row>
    <row r="999" spans="1:2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  <c r="U999" s="84"/>
      <c r="V999" s="85"/>
      <c r="W999" s="82"/>
      <c r="X999" s="86"/>
      <c r="Y999" s="87"/>
      <c r="Z999" s="87"/>
    </row>
    <row r="1000" spans="1:2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  <c r="U1000" s="84"/>
      <c r="V1000" s="85"/>
      <c r="W1000" s="82"/>
      <c r="X1000" s="86"/>
      <c r="Y1000" s="87"/>
      <c r="Z1000" s="87"/>
    </row>
    <row r="1001" spans="1:2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  <c r="U1001" s="84"/>
      <c r="V1001" s="85"/>
      <c r="W1001" s="82"/>
      <c r="X1001" s="86"/>
      <c r="Y1001" s="87"/>
      <c r="Z1001" s="87"/>
    </row>
    <row r="1002" spans="1:2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  <c r="U1002" s="84"/>
      <c r="V1002" s="85"/>
      <c r="W1002" s="82"/>
      <c r="X1002" s="86"/>
      <c r="Y1002" s="87"/>
      <c r="Z1002" s="87"/>
    </row>
    <row r="1003" spans="1:2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  <c r="U1003" s="84"/>
      <c r="V1003" s="85"/>
      <c r="W1003" s="82"/>
      <c r="X1003" s="86"/>
      <c r="Y1003" s="87"/>
      <c r="Z1003" s="87"/>
    </row>
    <row r="1004" spans="1:2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  <c r="U1004" s="84"/>
      <c r="V1004" s="85"/>
      <c r="W1004" s="82"/>
      <c r="X1004" s="86"/>
      <c r="Y1004" s="87"/>
      <c r="Z1004" s="87"/>
    </row>
    <row r="1005" spans="1:2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  <c r="U1005" s="84"/>
      <c r="V1005" s="85"/>
      <c r="W1005" s="82"/>
      <c r="X1005" s="86"/>
      <c r="Y1005" s="87"/>
      <c r="Z1005" s="87"/>
    </row>
    <row r="1006" spans="1:2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  <c r="U1006" s="84"/>
      <c r="V1006" s="85"/>
      <c r="W1006" s="82"/>
      <c r="X1006" s="86"/>
      <c r="Y1006" s="87"/>
      <c r="Z1006" s="87"/>
    </row>
    <row r="1007" spans="1:2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  <c r="U1007" s="84"/>
      <c r="V1007" s="85"/>
      <c r="W1007" s="82"/>
      <c r="X1007" s="86"/>
      <c r="Y1007" s="87"/>
      <c r="Z1007" s="87"/>
    </row>
    <row r="1008" spans="1:2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  <c r="U1008" s="84"/>
      <c r="V1008" s="85"/>
      <c r="W1008" s="82"/>
      <c r="X1008" s="86"/>
      <c r="Y1008" s="87"/>
      <c r="Z1008" s="87"/>
    </row>
    <row r="1009" spans="1:2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  <c r="U1009" s="84"/>
      <c r="V1009" s="85"/>
      <c r="W1009" s="82"/>
      <c r="X1009" s="86"/>
      <c r="Y1009" s="87"/>
      <c r="Z1009" s="87"/>
    </row>
    <row r="1010" spans="1:2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  <c r="U1010" s="84"/>
      <c r="V1010" s="85"/>
      <c r="W1010" s="82"/>
      <c r="X1010" s="86"/>
      <c r="Y1010" s="87"/>
      <c r="Z1010" s="87"/>
    </row>
    <row r="1011" spans="1:2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  <c r="U1011" s="84"/>
      <c r="V1011" s="85"/>
      <c r="W1011" s="82"/>
      <c r="X1011" s="86"/>
      <c r="Y1011" s="87"/>
      <c r="Z1011" s="87"/>
    </row>
    <row r="1012" spans="1:2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  <c r="U1012" s="84"/>
      <c r="V1012" s="85"/>
      <c r="W1012" s="82"/>
      <c r="X1012" s="86"/>
      <c r="Y1012" s="87"/>
      <c r="Z1012" s="87"/>
    </row>
    <row r="1013" spans="1:2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  <c r="U1013" s="84"/>
      <c r="V1013" s="85"/>
      <c r="W1013" s="82"/>
      <c r="X1013" s="86"/>
      <c r="Y1013" s="87"/>
      <c r="Z1013" s="87"/>
    </row>
    <row r="1014" spans="1:2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  <c r="U1014" s="84"/>
      <c r="V1014" s="85"/>
      <c r="W1014" s="82"/>
      <c r="X1014" s="86"/>
      <c r="Y1014" s="87"/>
      <c r="Z1014" s="87"/>
    </row>
    <row r="1015" spans="1:2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  <c r="U1015" s="84"/>
      <c r="V1015" s="85"/>
      <c r="W1015" s="82"/>
      <c r="X1015" s="86"/>
      <c r="Y1015" s="87"/>
      <c r="Z1015" s="87"/>
    </row>
    <row r="1016" spans="1:2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  <c r="U1016" s="84"/>
      <c r="V1016" s="85"/>
      <c r="W1016" s="82"/>
      <c r="X1016" s="86"/>
      <c r="Y1016" s="87"/>
      <c r="Z1016" s="87"/>
    </row>
    <row r="1017" spans="1:2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  <c r="U1017" s="84"/>
      <c r="V1017" s="85"/>
      <c r="W1017" s="82"/>
      <c r="X1017" s="86"/>
      <c r="Y1017" s="87"/>
      <c r="Z1017" s="87"/>
    </row>
    <row r="1018" spans="1:2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  <c r="U1018" s="84"/>
      <c r="V1018" s="85"/>
      <c r="W1018" s="82"/>
      <c r="X1018" s="86"/>
      <c r="Y1018" s="87"/>
      <c r="Z1018" s="87"/>
    </row>
    <row r="1019" spans="1:2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  <c r="U1019" s="84"/>
      <c r="V1019" s="85"/>
      <c r="W1019" s="82"/>
      <c r="X1019" s="86"/>
      <c r="Y1019" s="87"/>
      <c r="Z1019" s="87"/>
    </row>
    <row r="1020" spans="1:2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  <c r="U1020" s="84"/>
      <c r="V1020" s="85"/>
      <c r="W1020" s="82"/>
      <c r="X1020" s="86"/>
      <c r="Y1020" s="87"/>
      <c r="Z1020" s="87"/>
    </row>
    <row r="1021" spans="1:2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  <c r="U1021" s="84"/>
      <c r="V1021" s="85"/>
      <c r="W1021" s="82"/>
      <c r="X1021" s="86"/>
      <c r="Y1021" s="87"/>
      <c r="Z1021" s="87"/>
    </row>
    <row r="1022" spans="1:2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  <c r="U1022" s="84"/>
      <c r="V1022" s="85"/>
      <c r="W1022" s="82"/>
      <c r="X1022" s="86"/>
      <c r="Y1022" s="87"/>
      <c r="Z1022" s="87"/>
    </row>
    <row r="1023" spans="1:2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  <c r="U1023" s="84"/>
      <c r="V1023" s="85"/>
      <c r="W1023" s="82"/>
      <c r="X1023" s="86"/>
      <c r="Y1023" s="87"/>
      <c r="Z1023" s="87"/>
    </row>
    <row r="1024" spans="1:2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  <c r="U1024" s="84"/>
      <c r="V1024" s="85"/>
      <c r="W1024" s="82"/>
      <c r="X1024" s="86"/>
      <c r="Y1024" s="87"/>
      <c r="Z1024" s="87"/>
    </row>
    <row r="1025" spans="1:2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  <c r="U1025" s="84"/>
      <c r="V1025" s="85"/>
      <c r="W1025" s="82"/>
      <c r="X1025" s="86"/>
      <c r="Y1025" s="87"/>
      <c r="Z1025" s="87"/>
    </row>
    <row r="1026" spans="1:2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  <c r="U1026" s="84"/>
      <c r="V1026" s="85"/>
      <c r="W1026" s="82"/>
      <c r="X1026" s="86"/>
      <c r="Y1026" s="87"/>
      <c r="Z1026" s="87"/>
    </row>
    <row r="1027" spans="1:2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  <c r="U1027" s="84"/>
      <c r="V1027" s="85"/>
      <c r="W1027" s="82"/>
      <c r="X1027" s="86"/>
      <c r="Y1027" s="87"/>
      <c r="Z1027" s="87"/>
    </row>
    <row r="1028" spans="1:2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  <c r="U1028" s="84"/>
      <c r="V1028" s="85"/>
      <c r="W1028" s="82"/>
      <c r="X1028" s="86"/>
      <c r="Y1028" s="87"/>
      <c r="Z1028" s="87"/>
    </row>
    <row r="1029" spans="1:2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  <c r="U1029" s="84"/>
      <c r="V1029" s="85"/>
      <c r="W1029" s="82"/>
      <c r="X1029" s="86"/>
      <c r="Y1029" s="87"/>
      <c r="Z1029" s="87"/>
    </row>
    <row r="1030" spans="1:2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  <c r="U1030" s="84"/>
      <c r="V1030" s="85"/>
      <c r="W1030" s="82"/>
      <c r="X1030" s="86"/>
      <c r="Y1030" s="87"/>
      <c r="Z1030" s="87"/>
    </row>
    <row r="1031" spans="1:2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  <c r="U1031" s="84"/>
      <c r="V1031" s="85"/>
      <c r="W1031" s="82"/>
      <c r="X1031" s="86"/>
      <c r="Y1031" s="87"/>
      <c r="Z1031" s="87"/>
    </row>
    <row r="1032" spans="1:2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  <c r="U1032" s="84"/>
      <c r="V1032" s="85"/>
      <c r="W1032" s="82"/>
      <c r="X1032" s="86"/>
      <c r="Y1032" s="87"/>
      <c r="Z1032" s="87"/>
    </row>
    <row r="1033" spans="1:2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  <c r="U1033" s="84"/>
      <c r="V1033" s="85"/>
      <c r="W1033" s="82"/>
      <c r="X1033" s="86"/>
      <c r="Y1033" s="87"/>
      <c r="Z1033" s="87"/>
    </row>
    <row r="1034" spans="1:2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  <c r="U1034" s="84"/>
      <c r="V1034" s="85"/>
      <c r="W1034" s="82"/>
      <c r="X1034" s="86"/>
      <c r="Y1034" s="87"/>
      <c r="Z1034" s="87"/>
    </row>
    <row r="1035" spans="1:2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  <c r="U1035" s="84"/>
      <c r="V1035" s="85"/>
      <c r="W1035" s="82"/>
      <c r="X1035" s="86"/>
      <c r="Y1035" s="87"/>
      <c r="Z1035" s="87"/>
    </row>
    <row r="1036" spans="1:2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  <c r="U1036" s="84"/>
      <c r="V1036" s="85"/>
      <c r="W1036" s="82"/>
      <c r="X1036" s="86"/>
      <c r="Y1036" s="87"/>
      <c r="Z1036" s="87"/>
    </row>
    <row r="1037" spans="1:2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  <c r="U1037" s="84"/>
      <c r="V1037" s="85"/>
      <c r="W1037" s="82"/>
      <c r="X1037" s="86"/>
      <c r="Y1037" s="87"/>
      <c r="Z1037" s="87"/>
    </row>
    <row r="1038" spans="1:2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  <c r="U1038" s="84"/>
      <c r="V1038" s="85"/>
      <c r="W1038" s="82"/>
      <c r="X1038" s="86"/>
      <c r="Y1038" s="87"/>
      <c r="Z1038" s="87"/>
    </row>
    <row r="1039" spans="1:2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  <c r="U1039" s="84"/>
      <c r="V1039" s="85"/>
      <c r="W1039" s="82"/>
      <c r="X1039" s="86"/>
      <c r="Y1039" s="87"/>
      <c r="Z1039" s="87"/>
    </row>
    <row r="1040" spans="1:2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  <c r="U1040" s="84"/>
      <c r="V1040" s="85"/>
      <c r="W1040" s="82"/>
      <c r="X1040" s="86"/>
      <c r="Y1040" s="87"/>
      <c r="Z1040" s="87"/>
    </row>
    <row r="1041" spans="1:2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  <c r="U1041" s="84"/>
      <c r="V1041" s="85"/>
      <c r="W1041" s="82"/>
      <c r="X1041" s="86"/>
      <c r="Y1041" s="87"/>
      <c r="Z1041" s="87"/>
    </row>
    <row r="1042" spans="1:2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  <c r="U1042" s="84"/>
      <c r="V1042" s="85"/>
      <c r="W1042" s="82"/>
      <c r="X1042" s="86"/>
      <c r="Y1042" s="87"/>
      <c r="Z1042" s="87"/>
    </row>
    <row r="1043" spans="1:2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  <c r="U1043" s="84"/>
      <c r="V1043" s="85"/>
      <c r="W1043" s="82"/>
      <c r="X1043" s="86"/>
      <c r="Y1043" s="87"/>
      <c r="Z1043" s="87"/>
    </row>
    <row r="1044" spans="1:2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  <c r="U1044" s="84"/>
      <c r="V1044" s="85"/>
      <c r="W1044" s="82"/>
      <c r="X1044" s="86"/>
      <c r="Y1044" s="87"/>
      <c r="Z1044" s="87"/>
    </row>
    <row r="1045" spans="1:2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  <c r="U1045" s="84"/>
      <c r="V1045" s="85"/>
      <c r="W1045" s="82"/>
      <c r="X1045" s="86"/>
      <c r="Y1045" s="87"/>
      <c r="Z1045" s="87"/>
    </row>
    <row r="1046" spans="1:2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  <c r="U1046" s="84"/>
      <c r="V1046" s="85"/>
      <c r="W1046" s="82"/>
      <c r="X1046" s="86"/>
      <c r="Y1046" s="87"/>
      <c r="Z1046" s="87"/>
    </row>
    <row r="1047" spans="1:2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  <c r="U1047" s="84"/>
      <c r="V1047" s="85"/>
      <c r="W1047" s="82"/>
      <c r="X1047" s="86"/>
      <c r="Y1047" s="87"/>
      <c r="Z1047" s="87"/>
    </row>
    <row r="1048" spans="1:2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  <c r="U1048" s="84"/>
      <c r="V1048" s="85"/>
      <c r="W1048" s="82"/>
      <c r="X1048" s="86"/>
      <c r="Y1048" s="87"/>
      <c r="Z1048" s="87"/>
    </row>
    <row r="1049" spans="1:2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  <c r="U1049" s="84"/>
      <c r="V1049" s="85"/>
      <c r="W1049" s="82"/>
      <c r="X1049" s="86"/>
      <c r="Y1049" s="87"/>
      <c r="Z1049" s="87"/>
    </row>
    <row r="1050" spans="1:2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  <c r="U1050" s="84"/>
      <c r="V1050" s="85"/>
      <c r="W1050" s="82"/>
      <c r="X1050" s="86"/>
      <c r="Y1050" s="87"/>
      <c r="Z1050" s="87"/>
    </row>
    <row r="1051" spans="1:2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  <c r="U1051" s="84"/>
      <c r="V1051" s="85"/>
      <c r="W1051" s="82"/>
      <c r="X1051" s="86"/>
      <c r="Y1051" s="87"/>
      <c r="Z1051" s="87"/>
    </row>
    <row r="1052" spans="1:2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  <c r="U1052" s="84"/>
      <c r="V1052" s="85"/>
      <c r="W1052" s="82"/>
      <c r="X1052" s="86"/>
      <c r="Y1052" s="87"/>
      <c r="Z1052" s="87"/>
    </row>
    <row r="1053" spans="1:2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  <c r="U1053" s="84"/>
      <c r="V1053" s="85"/>
      <c r="W1053" s="82"/>
      <c r="X1053" s="86"/>
      <c r="Y1053" s="87"/>
      <c r="Z1053" s="87"/>
    </row>
    <row r="1054" spans="1:2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  <c r="U1054" s="84"/>
      <c r="V1054" s="85"/>
      <c r="W1054" s="82"/>
      <c r="X1054" s="86"/>
      <c r="Y1054" s="87"/>
      <c r="Z1054" s="87"/>
    </row>
    <row r="1055" spans="1:2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  <c r="U1055" s="84"/>
      <c r="V1055" s="85"/>
      <c r="W1055" s="82"/>
      <c r="X1055" s="86"/>
      <c r="Y1055" s="87"/>
      <c r="Z1055" s="87"/>
    </row>
    <row r="1056" spans="1:2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  <c r="U1056" s="84"/>
      <c r="V1056" s="85"/>
      <c r="W1056" s="82"/>
      <c r="X1056" s="86"/>
      <c r="Y1056" s="87"/>
      <c r="Z1056" s="87"/>
    </row>
    <row r="1057" spans="1:2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  <c r="U1057" s="84"/>
      <c r="V1057" s="85"/>
      <c r="W1057" s="82"/>
      <c r="X1057" s="86"/>
      <c r="Y1057" s="87"/>
      <c r="Z1057" s="87"/>
    </row>
    <row r="1058" spans="1:2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  <c r="U1058" s="84"/>
      <c r="V1058" s="85"/>
      <c r="W1058" s="82"/>
      <c r="X1058" s="86"/>
      <c r="Y1058" s="87"/>
      <c r="Z1058" s="87"/>
    </row>
    <row r="1059" spans="1:2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  <c r="U1059" s="84"/>
      <c r="V1059" s="85"/>
      <c r="W1059" s="82"/>
      <c r="X1059" s="86"/>
      <c r="Y1059" s="87"/>
      <c r="Z1059" s="87"/>
    </row>
    <row r="1060" spans="1:2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  <c r="U1060" s="84"/>
      <c r="V1060" s="85"/>
      <c r="W1060" s="82"/>
      <c r="X1060" s="86"/>
      <c r="Y1060" s="87"/>
      <c r="Z1060" s="87"/>
    </row>
    <row r="1061" spans="1:2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  <c r="U1061" s="84"/>
      <c r="V1061" s="85"/>
      <c r="W1061" s="82"/>
      <c r="X1061" s="86"/>
      <c r="Y1061" s="87"/>
      <c r="Z1061" s="87"/>
    </row>
    <row r="1062" spans="1:2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  <c r="U1062" s="84"/>
      <c r="V1062" s="85"/>
      <c r="W1062" s="82"/>
      <c r="X1062" s="86"/>
      <c r="Y1062" s="87"/>
      <c r="Z1062" s="87"/>
    </row>
    <row r="1063" spans="1:2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  <c r="U1063" s="84"/>
      <c r="V1063" s="85"/>
      <c r="W1063" s="82"/>
      <c r="X1063" s="86"/>
      <c r="Y1063" s="87"/>
      <c r="Z1063" s="87"/>
    </row>
    <row r="1064" spans="1:2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  <c r="U1064" s="84"/>
      <c r="V1064" s="85"/>
      <c r="W1064" s="82"/>
      <c r="X1064" s="86"/>
      <c r="Y1064" s="87"/>
      <c r="Z1064" s="87"/>
    </row>
    <row r="1065" spans="1:2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  <c r="U1065" s="84"/>
      <c r="V1065" s="85"/>
      <c r="W1065" s="82"/>
      <c r="X1065" s="86"/>
      <c r="Y1065" s="87"/>
      <c r="Z1065" s="87"/>
    </row>
    <row r="1066" spans="1:2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  <c r="U1066" s="84"/>
      <c r="V1066" s="85"/>
      <c r="W1066" s="82"/>
      <c r="X1066" s="86"/>
      <c r="Y1066" s="87"/>
      <c r="Z1066" s="87"/>
    </row>
    <row r="1067" spans="1:2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  <c r="U1067" s="84"/>
      <c r="V1067" s="85"/>
      <c r="W1067" s="82"/>
      <c r="X1067" s="86"/>
      <c r="Y1067" s="87"/>
      <c r="Z1067" s="87"/>
    </row>
    <row r="1068" spans="1:2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  <c r="U1068" s="84"/>
      <c r="V1068" s="85"/>
      <c r="W1068" s="82"/>
      <c r="X1068" s="86"/>
      <c r="Y1068" s="87"/>
      <c r="Z1068" s="87"/>
    </row>
    <row r="1069" spans="1:2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  <c r="U1069" s="84"/>
      <c r="V1069" s="85"/>
      <c r="W1069" s="82"/>
      <c r="X1069" s="86"/>
      <c r="Y1069" s="87"/>
      <c r="Z1069" s="87"/>
    </row>
    <row r="1070" spans="1:2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  <c r="U1070" s="84"/>
      <c r="V1070" s="85"/>
      <c r="W1070" s="82"/>
      <c r="X1070" s="86"/>
      <c r="Y1070" s="87"/>
      <c r="Z1070" s="87"/>
    </row>
    <row r="1071" spans="1:2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  <c r="U1071" s="84"/>
      <c r="V1071" s="85"/>
      <c r="W1071" s="82"/>
      <c r="X1071" s="86"/>
      <c r="Y1071" s="87"/>
      <c r="Z1071" s="87"/>
    </row>
    <row r="1072" spans="1:2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  <c r="U1072" s="84"/>
      <c r="V1072" s="85"/>
      <c r="W1072" s="82"/>
      <c r="X1072" s="86"/>
      <c r="Y1072" s="87"/>
      <c r="Z1072" s="87"/>
    </row>
    <row r="1073" spans="1:2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  <c r="U1073" s="84"/>
      <c r="V1073" s="85"/>
      <c r="W1073" s="82"/>
      <c r="X1073" s="86"/>
      <c r="Y1073" s="87"/>
      <c r="Z1073" s="87"/>
    </row>
    <row r="1074" spans="1:2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  <c r="U1074" s="84"/>
      <c r="V1074" s="85"/>
      <c r="W1074" s="82"/>
      <c r="X1074" s="86"/>
      <c r="Y1074" s="87"/>
      <c r="Z1074" s="87"/>
    </row>
    <row r="1075" spans="1:2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  <c r="U1075" s="84"/>
      <c r="V1075" s="85"/>
      <c r="W1075" s="82"/>
      <c r="X1075" s="86"/>
      <c r="Y1075" s="87"/>
      <c r="Z1075" s="87"/>
    </row>
    <row r="1076" spans="1:2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  <c r="U1076" s="84"/>
      <c r="V1076" s="85"/>
      <c r="W1076" s="82"/>
      <c r="X1076" s="86"/>
      <c r="Y1076" s="87"/>
      <c r="Z1076" s="87"/>
    </row>
    <row r="1077" spans="1:2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  <c r="U1077" s="84"/>
      <c r="V1077" s="85"/>
      <c r="W1077" s="82"/>
      <c r="X1077" s="86"/>
      <c r="Y1077" s="87"/>
      <c r="Z1077" s="87"/>
    </row>
    <row r="1078" spans="1:2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  <c r="U1078" s="84"/>
      <c r="V1078" s="85"/>
      <c r="W1078" s="82"/>
      <c r="X1078" s="86"/>
      <c r="Y1078" s="87"/>
      <c r="Z1078" s="87"/>
    </row>
    <row r="1079" spans="1:2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  <c r="U1079" s="84"/>
      <c r="V1079" s="85"/>
      <c r="W1079" s="82"/>
      <c r="X1079" s="86"/>
      <c r="Y1079" s="87"/>
      <c r="Z1079" s="87"/>
    </row>
    <row r="1080" spans="1:2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  <c r="U1080" s="84"/>
      <c r="V1080" s="85"/>
      <c r="W1080" s="82"/>
      <c r="X1080" s="86"/>
      <c r="Y1080" s="87"/>
      <c r="Z1080" s="87"/>
    </row>
    <row r="1081" spans="1:2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  <c r="U1081" s="84"/>
      <c r="V1081" s="85"/>
      <c r="W1081" s="82"/>
      <c r="X1081" s="86"/>
      <c r="Y1081" s="87"/>
      <c r="Z1081" s="87"/>
    </row>
    <row r="1082" spans="1:2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  <c r="U1082" s="84"/>
      <c r="V1082" s="85"/>
      <c r="W1082" s="82"/>
      <c r="X1082" s="86"/>
      <c r="Y1082" s="87"/>
      <c r="Z1082" s="87"/>
    </row>
    <row r="1083" spans="1:2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  <c r="U1083" s="84"/>
      <c r="V1083" s="85"/>
      <c r="W1083" s="82"/>
      <c r="X1083" s="86"/>
      <c r="Y1083" s="87"/>
      <c r="Z1083" s="87"/>
    </row>
    <row r="1084" spans="1:2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  <c r="U1084" s="84"/>
      <c r="V1084" s="85"/>
      <c r="W1084" s="82"/>
      <c r="X1084" s="86"/>
      <c r="Y1084" s="87"/>
      <c r="Z1084" s="87"/>
    </row>
    <row r="1085" spans="1:2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  <c r="U1085" s="84"/>
      <c r="V1085" s="85"/>
      <c r="W1085" s="82"/>
      <c r="X1085" s="86"/>
      <c r="Y1085" s="87"/>
      <c r="Z1085" s="87"/>
    </row>
    <row r="1086" spans="1:2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  <c r="U1086" s="84"/>
      <c r="V1086" s="85"/>
      <c r="W1086" s="82"/>
      <c r="X1086" s="86"/>
      <c r="Y1086" s="87"/>
      <c r="Z1086" s="87"/>
    </row>
    <row r="1087" spans="1:2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  <c r="U1087" s="84"/>
      <c r="V1087" s="85"/>
      <c r="W1087" s="82"/>
      <c r="X1087" s="86"/>
      <c r="Y1087" s="87"/>
      <c r="Z1087" s="87"/>
    </row>
    <row r="1088" spans="1:2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  <c r="U1088" s="84"/>
      <c r="V1088" s="85"/>
      <c r="W1088" s="82"/>
      <c r="X1088" s="86"/>
      <c r="Y1088" s="87"/>
      <c r="Z1088" s="87"/>
    </row>
    <row r="1089" spans="1:2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  <c r="U1089" s="84"/>
      <c r="V1089" s="85"/>
      <c r="W1089" s="82"/>
      <c r="X1089" s="86"/>
      <c r="Y1089" s="87"/>
      <c r="Z1089" s="87"/>
    </row>
    <row r="1090" spans="1:2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  <c r="U1090" s="84"/>
      <c r="V1090" s="85"/>
      <c r="W1090" s="82"/>
      <c r="X1090" s="86"/>
      <c r="Y1090" s="87"/>
      <c r="Z1090" s="87"/>
    </row>
    <row r="1091" spans="1:2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  <c r="U1091" s="84"/>
      <c r="V1091" s="85"/>
      <c r="W1091" s="82"/>
      <c r="X1091" s="86"/>
      <c r="Y1091" s="87"/>
      <c r="Z1091" s="87"/>
    </row>
    <row r="1092" spans="1:2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  <c r="U1092" s="84"/>
      <c r="V1092" s="85"/>
      <c r="W1092" s="82"/>
      <c r="X1092" s="86"/>
      <c r="Y1092" s="87"/>
      <c r="Z1092" s="87"/>
    </row>
    <row r="1093" spans="1:2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  <c r="U1093" s="84"/>
      <c r="V1093" s="85"/>
      <c r="W1093" s="82"/>
      <c r="X1093" s="86"/>
      <c r="Y1093" s="87"/>
      <c r="Z1093" s="87"/>
    </row>
    <row r="1094" spans="1:2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  <c r="U1094" s="84"/>
      <c r="V1094" s="85"/>
      <c r="W1094" s="82"/>
      <c r="X1094" s="86"/>
      <c r="Y1094" s="87"/>
      <c r="Z1094" s="87"/>
    </row>
    <row r="1095" spans="1:2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  <c r="U1095" s="84"/>
      <c r="V1095" s="85"/>
      <c r="W1095" s="82"/>
      <c r="X1095" s="86"/>
      <c r="Y1095" s="87"/>
      <c r="Z1095" s="87"/>
    </row>
    <row r="1096" spans="1:2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  <c r="U1096" s="84"/>
      <c r="V1096" s="85"/>
      <c r="W1096" s="82"/>
      <c r="X1096" s="86"/>
      <c r="Y1096" s="87"/>
      <c r="Z1096" s="87"/>
    </row>
    <row r="1097" spans="1:2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  <c r="U1097" s="84"/>
      <c r="V1097" s="85"/>
      <c r="W1097" s="82"/>
      <c r="X1097" s="86"/>
      <c r="Y1097" s="87"/>
      <c r="Z1097" s="87"/>
    </row>
    <row r="1098" spans="1:2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  <c r="U1098" s="84"/>
      <c r="V1098" s="85"/>
      <c r="W1098" s="82"/>
      <c r="X1098" s="86"/>
      <c r="Y1098" s="87"/>
      <c r="Z1098" s="87"/>
    </row>
    <row r="1099" spans="1:2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  <c r="U1099" s="84"/>
      <c r="V1099" s="85"/>
      <c r="W1099" s="82"/>
      <c r="X1099" s="86"/>
      <c r="Y1099" s="87"/>
      <c r="Z1099" s="87"/>
    </row>
    <row r="1100" spans="1:2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  <c r="U1100" s="84"/>
      <c r="V1100" s="85"/>
      <c r="W1100" s="82"/>
      <c r="X1100" s="86"/>
      <c r="Y1100" s="87"/>
      <c r="Z1100" s="87"/>
    </row>
    <row r="1101" spans="1:2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  <c r="U1101" s="84"/>
      <c r="V1101" s="85"/>
      <c r="W1101" s="82"/>
      <c r="X1101" s="86"/>
      <c r="Y1101" s="87"/>
      <c r="Z1101" s="87"/>
    </row>
    <row r="1102" spans="1:2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  <c r="U1102" s="84"/>
      <c r="V1102" s="85"/>
      <c r="W1102" s="82"/>
      <c r="X1102" s="86"/>
      <c r="Y1102" s="87"/>
      <c r="Z1102" s="87"/>
    </row>
    <row r="1103" spans="1:2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  <c r="U1103" s="84"/>
      <c r="V1103" s="85"/>
      <c r="W1103" s="82"/>
      <c r="X1103" s="86"/>
      <c r="Y1103" s="87"/>
      <c r="Z1103" s="87"/>
    </row>
    <row r="1104" spans="1:2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  <c r="U1104" s="84"/>
      <c r="V1104" s="85"/>
      <c r="W1104" s="82"/>
      <c r="X1104" s="86"/>
      <c r="Y1104" s="87"/>
      <c r="Z1104" s="87"/>
    </row>
    <row r="1105" spans="1:2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  <c r="U1105" s="84"/>
      <c r="V1105" s="85"/>
      <c r="W1105" s="82"/>
      <c r="X1105" s="86"/>
      <c r="Y1105" s="87"/>
      <c r="Z1105" s="87"/>
    </row>
    <row r="1106" spans="1:2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  <c r="U1106" s="84"/>
      <c r="V1106" s="85"/>
      <c r="W1106" s="82"/>
      <c r="X1106" s="86"/>
      <c r="Y1106" s="87"/>
      <c r="Z1106" s="87"/>
    </row>
    <row r="1107" spans="1:2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  <c r="U1107" s="84"/>
      <c r="V1107" s="85"/>
      <c r="W1107" s="82"/>
      <c r="X1107" s="86"/>
      <c r="Y1107" s="87"/>
      <c r="Z1107" s="87"/>
    </row>
    <row r="1108" spans="1:2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  <c r="U1108" s="84"/>
      <c r="V1108" s="85"/>
      <c r="W1108" s="82"/>
      <c r="X1108" s="86"/>
      <c r="Y1108" s="87"/>
      <c r="Z1108" s="87"/>
    </row>
    <row r="1109" spans="1:2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  <c r="U1109" s="84"/>
      <c r="V1109" s="85"/>
      <c r="W1109" s="82"/>
      <c r="X1109" s="86"/>
      <c r="Y1109" s="87"/>
      <c r="Z1109" s="87"/>
    </row>
    <row r="1110" spans="1:2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  <c r="U1110" s="84"/>
      <c r="V1110" s="85"/>
      <c r="W1110" s="82"/>
      <c r="X1110" s="86"/>
      <c r="Y1110" s="87"/>
      <c r="Z1110" s="87"/>
    </row>
    <row r="1111" spans="1:2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  <c r="U1111" s="84"/>
      <c r="V1111" s="85"/>
      <c r="W1111" s="82"/>
      <c r="X1111" s="86"/>
      <c r="Y1111" s="87"/>
      <c r="Z1111" s="87"/>
    </row>
    <row r="1112" spans="1:2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  <c r="U1112" s="84"/>
      <c r="V1112" s="85"/>
      <c r="W1112" s="82"/>
      <c r="X1112" s="86"/>
      <c r="Y1112" s="87"/>
      <c r="Z1112" s="87"/>
    </row>
    <row r="1113" spans="1:2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  <c r="U1113" s="84"/>
      <c r="V1113" s="85"/>
      <c r="W1113" s="82"/>
      <c r="X1113" s="86"/>
      <c r="Y1113" s="87"/>
      <c r="Z1113" s="87"/>
    </row>
    <row r="1114" spans="1:2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  <c r="U1114" s="84"/>
      <c r="V1114" s="85"/>
      <c r="W1114" s="82"/>
      <c r="X1114" s="86"/>
      <c r="Y1114" s="87"/>
      <c r="Z1114" s="87"/>
    </row>
    <row r="1115" spans="1:2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  <c r="U1115" s="84"/>
      <c r="V1115" s="85"/>
      <c r="W1115" s="82"/>
      <c r="X1115" s="86"/>
      <c r="Y1115" s="87"/>
      <c r="Z1115" s="87"/>
    </row>
    <row r="1116" spans="1:2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  <c r="U1116" s="84"/>
      <c r="V1116" s="85"/>
      <c r="W1116" s="82"/>
      <c r="X1116" s="86"/>
      <c r="Y1116" s="87"/>
      <c r="Z1116" s="87"/>
    </row>
    <row r="1117" spans="1:2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  <c r="U1117" s="84"/>
      <c r="V1117" s="85"/>
      <c r="W1117" s="82"/>
      <c r="X1117" s="86"/>
      <c r="Y1117" s="87"/>
      <c r="Z1117" s="87"/>
    </row>
    <row r="1118" spans="1:2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  <c r="U1118" s="84"/>
      <c r="V1118" s="85"/>
      <c r="W1118" s="82"/>
      <c r="X1118" s="86"/>
      <c r="Y1118" s="87"/>
      <c r="Z1118" s="87"/>
    </row>
    <row r="1119" spans="1:2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  <c r="U1119" s="84"/>
      <c r="V1119" s="85"/>
      <c r="W1119" s="82"/>
      <c r="X1119" s="86"/>
      <c r="Y1119" s="87"/>
      <c r="Z1119" s="87"/>
    </row>
    <row r="1120" spans="1:2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  <c r="U1120" s="84"/>
      <c r="V1120" s="85"/>
      <c r="W1120" s="82"/>
      <c r="X1120" s="86"/>
      <c r="Y1120" s="87"/>
      <c r="Z1120" s="87"/>
    </row>
    <row r="1121" spans="1:2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  <c r="U1121" s="84"/>
      <c r="V1121" s="85"/>
      <c r="W1121" s="82"/>
      <c r="X1121" s="86"/>
      <c r="Y1121" s="87"/>
      <c r="Z1121" s="87"/>
    </row>
    <row r="1122" spans="1:2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  <c r="U1122" s="84"/>
      <c r="V1122" s="85"/>
      <c r="W1122" s="82"/>
      <c r="X1122" s="86"/>
      <c r="Y1122" s="87"/>
      <c r="Z1122" s="87"/>
    </row>
    <row r="1123" spans="1:2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  <c r="U1123" s="84"/>
      <c r="V1123" s="85"/>
      <c r="W1123" s="82"/>
      <c r="X1123" s="86"/>
      <c r="Y1123" s="87"/>
      <c r="Z1123" s="87"/>
    </row>
    <row r="1124" spans="1:2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  <c r="U1124" s="84"/>
      <c r="V1124" s="85"/>
      <c r="W1124" s="82"/>
      <c r="X1124" s="86"/>
      <c r="Y1124" s="87"/>
      <c r="Z1124" s="87"/>
    </row>
    <row r="1125" spans="1:2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  <c r="U1125" s="84"/>
      <c r="V1125" s="85"/>
      <c r="W1125" s="82"/>
      <c r="X1125" s="86"/>
      <c r="Y1125" s="87"/>
      <c r="Z1125" s="87"/>
    </row>
    <row r="1126" spans="1:2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  <c r="U1126" s="84"/>
      <c r="V1126" s="85"/>
      <c r="W1126" s="82"/>
      <c r="X1126" s="86"/>
      <c r="Y1126" s="87"/>
      <c r="Z1126" s="87"/>
    </row>
    <row r="1127" spans="1:2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  <c r="U1127" s="84"/>
      <c r="V1127" s="85"/>
      <c r="W1127" s="82"/>
      <c r="X1127" s="86"/>
      <c r="Y1127" s="87"/>
      <c r="Z1127" s="87"/>
    </row>
    <row r="1128" spans="1:2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  <c r="U1128" s="84"/>
      <c r="V1128" s="85"/>
      <c r="W1128" s="82"/>
      <c r="X1128" s="86"/>
      <c r="Y1128" s="87"/>
      <c r="Z1128" s="87"/>
    </row>
    <row r="1129" spans="1:2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  <c r="U1129" s="84"/>
      <c r="V1129" s="85"/>
      <c r="W1129" s="82"/>
      <c r="X1129" s="86"/>
      <c r="Y1129" s="87"/>
      <c r="Z1129" s="87"/>
    </row>
    <row r="1130" spans="1:2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  <c r="U1130" s="84"/>
      <c r="V1130" s="85"/>
      <c r="W1130" s="82"/>
      <c r="X1130" s="86"/>
      <c r="Y1130" s="87"/>
      <c r="Z1130" s="87"/>
    </row>
    <row r="1131" spans="1:2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  <c r="U1131" s="84"/>
      <c r="V1131" s="85"/>
      <c r="W1131" s="82"/>
      <c r="X1131" s="86"/>
      <c r="Y1131" s="87"/>
      <c r="Z1131" s="87"/>
    </row>
    <row r="1132" spans="1:2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  <c r="U1132" s="84"/>
      <c r="V1132" s="85"/>
      <c r="W1132" s="82"/>
      <c r="X1132" s="86"/>
      <c r="Y1132" s="87"/>
      <c r="Z1132" s="87"/>
    </row>
    <row r="1133" spans="1:2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  <c r="U1133" s="84"/>
      <c r="V1133" s="85"/>
      <c r="W1133" s="82"/>
      <c r="X1133" s="86"/>
      <c r="Y1133" s="87"/>
      <c r="Z1133" s="87"/>
    </row>
    <row r="1134" spans="1:2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  <c r="U1134" s="84"/>
      <c r="V1134" s="85"/>
      <c r="W1134" s="82"/>
      <c r="X1134" s="86"/>
      <c r="Y1134" s="87"/>
      <c r="Z1134" s="87"/>
    </row>
    <row r="1135" spans="1:2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  <c r="U1135" s="84"/>
      <c r="V1135" s="85"/>
      <c r="W1135" s="82"/>
      <c r="X1135" s="86"/>
      <c r="Y1135" s="87"/>
      <c r="Z1135" s="87"/>
    </row>
    <row r="1136" spans="1:2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  <c r="U1136" s="84"/>
      <c r="V1136" s="85"/>
      <c r="W1136" s="82"/>
      <c r="X1136" s="86"/>
      <c r="Y1136" s="87"/>
      <c r="Z1136" s="87"/>
    </row>
    <row r="1137" spans="1:2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  <c r="U1137" s="84"/>
      <c r="V1137" s="85"/>
      <c r="W1137" s="82"/>
      <c r="X1137" s="86"/>
      <c r="Y1137" s="87"/>
      <c r="Z1137" s="87"/>
    </row>
    <row r="1138" spans="1:2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  <c r="U1138" s="84"/>
      <c r="V1138" s="85"/>
      <c r="W1138" s="82"/>
      <c r="X1138" s="86"/>
      <c r="Y1138" s="87"/>
      <c r="Z1138" s="87"/>
    </row>
    <row r="1139" spans="1:2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  <c r="U1139" s="84"/>
      <c r="V1139" s="85"/>
      <c r="W1139" s="82"/>
      <c r="X1139" s="86"/>
      <c r="Y1139" s="87"/>
      <c r="Z1139" s="87"/>
    </row>
    <row r="1140" spans="1:2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  <c r="U1140" s="84"/>
      <c r="V1140" s="85"/>
      <c r="W1140" s="82"/>
      <c r="X1140" s="86"/>
      <c r="Y1140" s="87"/>
      <c r="Z1140" s="87"/>
    </row>
    <row r="1141" spans="1:2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  <c r="U1141" s="84"/>
      <c r="V1141" s="85"/>
      <c r="W1141" s="82"/>
      <c r="X1141" s="86"/>
      <c r="Y1141" s="87"/>
      <c r="Z1141" s="87"/>
    </row>
    <row r="1142" spans="1:2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  <c r="U1142" s="84"/>
      <c r="V1142" s="85"/>
      <c r="W1142" s="82"/>
      <c r="X1142" s="86"/>
      <c r="Y1142" s="87"/>
      <c r="Z1142" s="87"/>
    </row>
    <row r="1143" spans="1:2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  <c r="U1143" s="84"/>
      <c r="V1143" s="85"/>
      <c r="W1143" s="82"/>
      <c r="X1143" s="86"/>
      <c r="Y1143" s="87"/>
      <c r="Z1143" s="87"/>
    </row>
    <row r="1144" spans="1:2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  <c r="U1144" s="84"/>
      <c r="V1144" s="85"/>
      <c r="W1144" s="82"/>
      <c r="X1144" s="86"/>
      <c r="Y1144" s="87"/>
      <c r="Z1144" s="87"/>
    </row>
    <row r="1145" spans="1:2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  <c r="U1145" s="84"/>
      <c r="V1145" s="85"/>
      <c r="W1145" s="82"/>
      <c r="X1145" s="86"/>
      <c r="Y1145" s="87"/>
      <c r="Z1145" s="87"/>
    </row>
    <row r="1146" spans="1:2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  <c r="U1146" s="84"/>
      <c r="V1146" s="85"/>
      <c r="W1146" s="82"/>
      <c r="X1146" s="86"/>
      <c r="Y1146" s="87"/>
      <c r="Z1146" s="87"/>
    </row>
    <row r="1147" spans="1:2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  <c r="U1147" s="84"/>
      <c r="V1147" s="85"/>
      <c r="W1147" s="82"/>
      <c r="X1147" s="86"/>
      <c r="Y1147" s="87"/>
      <c r="Z1147" s="87"/>
    </row>
    <row r="1148" spans="1:2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  <c r="U1148" s="84"/>
      <c r="V1148" s="85"/>
      <c r="W1148" s="82"/>
      <c r="X1148" s="86"/>
      <c r="Y1148" s="87"/>
      <c r="Z1148" s="87"/>
    </row>
    <row r="1149" spans="1:2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  <c r="U1149" s="84"/>
      <c r="V1149" s="85"/>
      <c r="W1149" s="82"/>
      <c r="X1149" s="86"/>
      <c r="Y1149" s="87"/>
      <c r="Z1149" s="87"/>
    </row>
    <row r="1150" spans="1:2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  <c r="U1150" s="84"/>
      <c r="V1150" s="85"/>
      <c r="W1150" s="82"/>
      <c r="X1150" s="86"/>
      <c r="Y1150" s="87"/>
      <c r="Z1150" s="87"/>
    </row>
    <row r="1151" spans="1:2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  <c r="U1151" s="84"/>
      <c r="V1151" s="85"/>
      <c r="W1151" s="82"/>
      <c r="X1151" s="86"/>
      <c r="Y1151" s="87"/>
      <c r="Z1151" s="87"/>
    </row>
    <row r="1152" spans="1:2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  <c r="U1152" s="84"/>
      <c r="V1152" s="85"/>
      <c r="W1152" s="82"/>
      <c r="X1152" s="86"/>
      <c r="Y1152" s="87"/>
      <c r="Z1152" s="87"/>
    </row>
    <row r="1153" spans="1:2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  <c r="U1153" s="84"/>
      <c r="V1153" s="85"/>
      <c r="W1153" s="82"/>
      <c r="X1153" s="86"/>
      <c r="Y1153" s="87"/>
      <c r="Z1153" s="87"/>
    </row>
    <row r="1154" spans="1:2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  <c r="U1154" s="84"/>
      <c r="V1154" s="85"/>
      <c r="W1154" s="82"/>
      <c r="X1154" s="86"/>
      <c r="Y1154" s="87"/>
      <c r="Z1154" s="87"/>
    </row>
    <row r="1155" spans="1:2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  <c r="U1155" s="84"/>
      <c r="V1155" s="85"/>
      <c r="W1155" s="82"/>
      <c r="X1155" s="86"/>
      <c r="Y1155" s="87"/>
      <c r="Z1155" s="87"/>
    </row>
    <row r="1156" spans="1:2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  <c r="U1156" s="84"/>
      <c r="V1156" s="85"/>
      <c r="W1156" s="82"/>
      <c r="X1156" s="86"/>
      <c r="Y1156" s="87"/>
      <c r="Z1156" s="87"/>
    </row>
    <row r="1157" spans="1:2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  <c r="U1157" s="84"/>
      <c r="V1157" s="85"/>
      <c r="W1157" s="82"/>
      <c r="X1157" s="86"/>
      <c r="Y1157" s="87"/>
      <c r="Z1157" s="87"/>
    </row>
    <row r="1158" spans="1:2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  <c r="U1158" s="84"/>
      <c r="V1158" s="85"/>
      <c r="W1158" s="82"/>
      <c r="X1158" s="86"/>
      <c r="Y1158" s="87"/>
      <c r="Z1158" s="87"/>
    </row>
    <row r="1159" spans="1:2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  <c r="U1159" s="84"/>
      <c r="V1159" s="85"/>
      <c r="W1159" s="82"/>
      <c r="X1159" s="86"/>
      <c r="Y1159" s="87"/>
      <c r="Z1159" s="87"/>
    </row>
    <row r="1160" spans="1:2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  <c r="U1160" s="84"/>
      <c r="V1160" s="85"/>
      <c r="W1160" s="82"/>
      <c r="X1160" s="86"/>
      <c r="Y1160" s="87"/>
      <c r="Z1160" s="87"/>
    </row>
    <row r="1161" spans="1:2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  <c r="U1161" s="84"/>
      <c r="V1161" s="85"/>
      <c r="W1161" s="82"/>
      <c r="X1161" s="86"/>
      <c r="Y1161" s="87"/>
      <c r="Z1161" s="87"/>
    </row>
    <row r="1162" spans="1:2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  <c r="U1162" s="84"/>
      <c r="V1162" s="85"/>
      <c r="W1162" s="82"/>
      <c r="X1162" s="86"/>
      <c r="Y1162" s="87"/>
      <c r="Z1162" s="87"/>
    </row>
    <row r="1163" spans="1:2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  <c r="U1163" s="84"/>
      <c r="V1163" s="85"/>
      <c r="W1163" s="82"/>
      <c r="X1163" s="86"/>
      <c r="Y1163" s="87"/>
      <c r="Z1163" s="87"/>
    </row>
    <row r="1164" spans="1:2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  <c r="U1164" s="84"/>
      <c r="V1164" s="85"/>
      <c r="W1164" s="82"/>
      <c r="X1164" s="86"/>
      <c r="Y1164" s="87"/>
      <c r="Z1164" s="87"/>
    </row>
    <row r="1165" spans="1:2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  <c r="U1165" s="84"/>
      <c r="V1165" s="85"/>
      <c r="W1165" s="82"/>
      <c r="X1165" s="86"/>
      <c r="Y1165" s="87"/>
      <c r="Z1165" s="87"/>
    </row>
    <row r="1166" spans="1:2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  <c r="U1166" s="84"/>
      <c r="V1166" s="85"/>
      <c r="W1166" s="82"/>
      <c r="X1166" s="86"/>
      <c r="Y1166" s="87"/>
      <c r="Z1166" s="87"/>
    </row>
    <row r="1167" spans="1:2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  <c r="U1167" s="84"/>
      <c r="V1167" s="85"/>
      <c r="W1167" s="82"/>
      <c r="X1167" s="86"/>
      <c r="Y1167" s="87"/>
      <c r="Z1167" s="87"/>
    </row>
    <row r="1168" spans="1:2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  <c r="U1168" s="84"/>
      <c r="V1168" s="85"/>
      <c r="W1168" s="82"/>
      <c r="X1168" s="86"/>
      <c r="Y1168" s="87"/>
      <c r="Z1168" s="87"/>
    </row>
    <row r="1169" spans="1:2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  <c r="U1169" s="84"/>
      <c r="V1169" s="85"/>
      <c r="W1169" s="82"/>
      <c r="X1169" s="86"/>
      <c r="Y1169" s="87"/>
      <c r="Z1169" s="87"/>
    </row>
    <row r="1170" spans="1:2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  <c r="U1170" s="84"/>
      <c r="V1170" s="85"/>
      <c r="W1170" s="82"/>
      <c r="X1170" s="86"/>
      <c r="Y1170" s="87"/>
      <c r="Z1170" s="87"/>
    </row>
    <row r="1171" spans="1:2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  <c r="U1171" s="84"/>
      <c r="V1171" s="85"/>
      <c r="W1171" s="82"/>
      <c r="X1171" s="86"/>
      <c r="Y1171" s="87"/>
      <c r="Z1171" s="87"/>
    </row>
    <row r="1172" spans="1:2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  <c r="U1172" s="84"/>
      <c r="V1172" s="85"/>
      <c r="W1172" s="82"/>
      <c r="X1172" s="86"/>
      <c r="Y1172" s="87"/>
      <c r="Z1172" s="87"/>
    </row>
    <row r="1173" spans="1:2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  <c r="U1173" s="84"/>
      <c r="V1173" s="85"/>
      <c r="W1173" s="82"/>
      <c r="X1173" s="86"/>
      <c r="Y1173" s="87"/>
      <c r="Z1173" s="87"/>
    </row>
    <row r="1174" spans="1:2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  <c r="U1174" s="84"/>
      <c r="V1174" s="85"/>
      <c r="W1174" s="82"/>
      <c r="X1174" s="86"/>
      <c r="Y1174" s="87"/>
      <c r="Z1174" s="87"/>
    </row>
    <row r="1175" spans="1:2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  <c r="U1175" s="84"/>
      <c r="V1175" s="85"/>
      <c r="W1175" s="82"/>
      <c r="X1175" s="86"/>
      <c r="Y1175" s="87"/>
      <c r="Z1175" s="87"/>
    </row>
    <row r="1176" spans="1:2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  <c r="U1176" s="84"/>
      <c r="V1176" s="85"/>
      <c r="W1176" s="82"/>
      <c r="X1176" s="86"/>
      <c r="Y1176" s="87"/>
      <c r="Z1176" s="87"/>
    </row>
    <row r="1177" spans="1:2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  <c r="U1177" s="84"/>
      <c r="V1177" s="85"/>
      <c r="W1177" s="82"/>
      <c r="X1177" s="86"/>
      <c r="Y1177" s="87"/>
      <c r="Z1177" s="87"/>
    </row>
    <row r="1178" spans="1:2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  <c r="U1178" s="84"/>
      <c r="V1178" s="85"/>
      <c r="W1178" s="82"/>
      <c r="X1178" s="86"/>
      <c r="Y1178" s="87"/>
      <c r="Z1178" s="87"/>
    </row>
    <row r="1179" spans="1:2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  <c r="U1179" s="84"/>
      <c r="V1179" s="85"/>
      <c r="W1179" s="82"/>
      <c r="X1179" s="86"/>
      <c r="Y1179" s="87"/>
      <c r="Z1179" s="87"/>
    </row>
    <row r="1180" spans="1:2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  <c r="U1180" s="84"/>
      <c r="V1180" s="85"/>
      <c r="W1180" s="82"/>
      <c r="X1180" s="86"/>
      <c r="Y1180" s="87"/>
      <c r="Z1180" s="87"/>
    </row>
    <row r="1181" spans="1:2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  <c r="U1181" s="84"/>
      <c r="V1181" s="85"/>
      <c r="W1181" s="82"/>
      <c r="X1181" s="86"/>
      <c r="Y1181" s="87"/>
      <c r="Z1181" s="87"/>
    </row>
    <row r="1182" spans="1:2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  <c r="U1182" s="84"/>
      <c r="V1182" s="85"/>
      <c r="W1182" s="82"/>
      <c r="X1182" s="86"/>
      <c r="Y1182" s="87"/>
      <c r="Z1182" s="87"/>
    </row>
    <row r="1183" spans="1:2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  <c r="U1183" s="84"/>
      <c r="V1183" s="85"/>
      <c r="W1183" s="82"/>
      <c r="X1183" s="86"/>
      <c r="Y1183" s="87"/>
      <c r="Z1183" s="87"/>
    </row>
    <row r="1184" spans="1:2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  <c r="U1184" s="84"/>
      <c r="V1184" s="85"/>
      <c r="W1184" s="82"/>
      <c r="X1184" s="86"/>
      <c r="Y1184" s="87"/>
      <c r="Z1184" s="87"/>
    </row>
    <row r="1185" spans="1:2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  <c r="U1185" s="84"/>
      <c r="V1185" s="85"/>
      <c r="W1185" s="82"/>
      <c r="X1185" s="86"/>
      <c r="Y1185" s="87"/>
      <c r="Z1185" s="87"/>
    </row>
    <row r="1186" spans="1:2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  <c r="U1186" s="84"/>
      <c r="V1186" s="85"/>
      <c r="W1186" s="82"/>
      <c r="X1186" s="86"/>
      <c r="Y1186" s="87"/>
      <c r="Z1186" s="87"/>
    </row>
    <row r="1187" spans="1:2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  <c r="U1187" s="84"/>
      <c r="V1187" s="85"/>
      <c r="W1187" s="82"/>
      <c r="X1187" s="86"/>
      <c r="Y1187" s="87"/>
      <c r="Z1187" s="87"/>
    </row>
    <row r="1188" spans="1:2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  <c r="U1188" s="84"/>
      <c r="V1188" s="85"/>
      <c r="W1188" s="82"/>
      <c r="X1188" s="86"/>
      <c r="Y1188" s="87"/>
      <c r="Z1188" s="87"/>
    </row>
    <row r="1189" spans="1:2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  <c r="U1189" s="84"/>
      <c r="V1189" s="85"/>
      <c r="W1189" s="82"/>
      <c r="X1189" s="86"/>
      <c r="Y1189" s="87"/>
      <c r="Z1189" s="87"/>
    </row>
    <row r="1190" spans="1:2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  <c r="U1190" s="84"/>
      <c r="V1190" s="85"/>
      <c r="W1190" s="82"/>
      <c r="X1190" s="86"/>
      <c r="Y1190" s="87"/>
      <c r="Z1190" s="87"/>
    </row>
    <row r="1191" spans="1:2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  <c r="U1191" s="84"/>
      <c r="V1191" s="85"/>
      <c r="W1191" s="82"/>
      <c r="X1191" s="86"/>
      <c r="Y1191" s="87"/>
      <c r="Z1191" s="87"/>
    </row>
    <row r="1192" spans="1:2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  <c r="U1192" s="84"/>
      <c r="V1192" s="85"/>
      <c r="W1192" s="82"/>
      <c r="X1192" s="86"/>
      <c r="Y1192" s="87"/>
      <c r="Z1192" s="87"/>
    </row>
    <row r="1193" spans="1:2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  <c r="U1193" s="84"/>
      <c r="V1193" s="85"/>
      <c r="W1193" s="82"/>
      <c r="X1193" s="86"/>
      <c r="Y1193" s="87"/>
      <c r="Z1193" s="87"/>
    </row>
    <row r="1194" spans="1:2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  <c r="U1194" s="84"/>
      <c r="V1194" s="85"/>
      <c r="W1194" s="82"/>
      <c r="X1194" s="86"/>
      <c r="Y1194" s="87"/>
      <c r="Z1194" s="87"/>
    </row>
    <row r="1195" spans="1:2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  <c r="U1195" s="84"/>
      <c r="V1195" s="85"/>
      <c r="W1195" s="82"/>
      <c r="X1195" s="86"/>
      <c r="Y1195" s="87"/>
      <c r="Z1195" s="87"/>
    </row>
    <row r="1196" spans="1:2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  <c r="U1196" s="84"/>
      <c r="V1196" s="85"/>
      <c r="W1196" s="82"/>
      <c r="X1196" s="86"/>
      <c r="Y1196" s="87"/>
      <c r="Z1196" s="87"/>
    </row>
    <row r="1197" spans="1:2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  <c r="U1197" s="84"/>
      <c r="V1197" s="85"/>
      <c r="W1197" s="82"/>
      <c r="X1197" s="86"/>
      <c r="Y1197" s="87"/>
      <c r="Z1197" s="87"/>
    </row>
    <row r="1198" spans="1:2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  <c r="U1198" s="84"/>
      <c r="V1198" s="85"/>
      <c r="W1198" s="82"/>
      <c r="X1198" s="86"/>
      <c r="Y1198" s="87"/>
      <c r="Z1198" s="87"/>
    </row>
    <row r="1199" spans="1:2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  <c r="U1199" s="84"/>
      <c r="V1199" s="85"/>
      <c r="W1199" s="82"/>
      <c r="X1199" s="86"/>
      <c r="Y1199" s="87"/>
      <c r="Z1199" s="87"/>
    </row>
    <row r="1200" spans="1:2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  <c r="U1200" s="84"/>
      <c r="V1200" s="85"/>
      <c r="W1200" s="82"/>
      <c r="X1200" s="86"/>
      <c r="Y1200" s="87"/>
      <c r="Z1200" s="87"/>
    </row>
    <row r="1201" spans="1:2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  <c r="U1201" s="84"/>
      <c r="V1201" s="85"/>
      <c r="W1201" s="82"/>
      <c r="X1201" s="86"/>
      <c r="Y1201" s="87"/>
      <c r="Z1201" s="87"/>
    </row>
    <row r="1202" spans="1:2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  <c r="U1202" s="84"/>
      <c r="V1202" s="85"/>
      <c r="W1202" s="82"/>
      <c r="X1202" s="86"/>
      <c r="Y1202" s="87"/>
      <c r="Z1202" s="87"/>
    </row>
    <row r="1203" spans="1:2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  <c r="U1203" s="84"/>
      <c r="V1203" s="85"/>
      <c r="W1203" s="82"/>
      <c r="X1203" s="86"/>
      <c r="Y1203" s="87"/>
      <c r="Z1203" s="87"/>
    </row>
    <row r="1204" spans="1:2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  <c r="U1204" s="84"/>
      <c r="V1204" s="85"/>
      <c r="W1204" s="82"/>
      <c r="X1204" s="86"/>
      <c r="Y1204" s="87"/>
      <c r="Z1204" s="87"/>
    </row>
    <row r="1205" spans="1:2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  <c r="U1205" s="84"/>
      <c r="V1205" s="85"/>
      <c r="W1205" s="82"/>
      <c r="X1205" s="86"/>
      <c r="Y1205" s="87"/>
      <c r="Z1205" s="87"/>
    </row>
    <row r="1206" spans="1:2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  <c r="U1206" s="84"/>
      <c r="V1206" s="85"/>
      <c r="W1206" s="82"/>
      <c r="X1206" s="86"/>
      <c r="Y1206" s="87"/>
      <c r="Z1206" s="87"/>
    </row>
    <row r="1207" spans="1:2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  <c r="U1207" s="84"/>
      <c r="V1207" s="85"/>
      <c r="W1207" s="82"/>
      <c r="X1207" s="86"/>
      <c r="Y1207" s="87"/>
      <c r="Z1207" s="87"/>
    </row>
    <row r="1208" spans="1:2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  <c r="U1208" s="84"/>
      <c r="V1208" s="85"/>
      <c r="W1208" s="82"/>
      <c r="X1208" s="86"/>
      <c r="Y1208" s="87"/>
      <c r="Z1208" s="87"/>
    </row>
    <row r="1209" spans="1:2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  <c r="U1209" s="84"/>
      <c r="V1209" s="85"/>
      <c r="W1209" s="82"/>
      <c r="X1209" s="86"/>
      <c r="Y1209" s="87"/>
      <c r="Z1209" s="87"/>
    </row>
    <row r="1210" spans="1:2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  <c r="U1210" s="84"/>
      <c r="V1210" s="85"/>
      <c r="W1210" s="82"/>
      <c r="X1210" s="86"/>
      <c r="Y1210" s="87"/>
      <c r="Z1210" s="87"/>
    </row>
    <row r="1211" spans="1:2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  <c r="U1211" s="84"/>
      <c r="V1211" s="85"/>
      <c r="W1211" s="82"/>
      <c r="X1211" s="86"/>
      <c r="Y1211" s="87"/>
      <c r="Z1211" s="87"/>
    </row>
    <row r="1212" spans="1:2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  <c r="U1212" s="84"/>
      <c r="V1212" s="85"/>
      <c r="W1212" s="82"/>
      <c r="X1212" s="86"/>
      <c r="Y1212" s="87"/>
      <c r="Z1212" s="87"/>
    </row>
    <row r="1213" spans="1:2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  <c r="U1213" s="84"/>
      <c r="V1213" s="85"/>
      <c r="W1213" s="82"/>
      <c r="X1213" s="86"/>
      <c r="Y1213" s="87"/>
      <c r="Z1213" s="87"/>
    </row>
    <row r="1214" spans="1:2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  <c r="U1214" s="84"/>
      <c r="V1214" s="85"/>
      <c r="W1214" s="82"/>
      <c r="X1214" s="86"/>
      <c r="Y1214" s="87"/>
      <c r="Z1214" s="87"/>
    </row>
    <row r="1215" spans="1:2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  <c r="U1215" s="84"/>
      <c r="V1215" s="85"/>
      <c r="W1215" s="82"/>
      <c r="X1215" s="86"/>
      <c r="Y1215" s="87"/>
      <c r="Z1215" s="87"/>
    </row>
    <row r="1216" spans="1:2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  <c r="U1216" s="84"/>
      <c r="V1216" s="85"/>
      <c r="W1216" s="82"/>
      <c r="X1216" s="86"/>
      <c r="Y1216" s="87"/>
      <c r="Z1216" s="87"/>
    </row>
    <row r="1217" spans="1:2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  <c r="U1217" s="84"/>
      <c r="V1217" s="85"/>
      <c r="W1217" s="82"/>
      <c r="X1217" s="86"/>
      <c r="Y1217" s="87"/>
      <c r="Z1217" s="87"/>
    </row>
    <row r="1218" spans="1:2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  <c r="U1218" s="84"/>
      <c r="V1218" s="85"/>
      <c r="W1218" s="82"/>
      <c r="X1218" s="86"/>
      <c r="Y1218" s="87"/>
      <c r="Z1218" s="87"/>
    </row>
    <row r="1219" spans="1:2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  <c r="U1219" s="84"/>
      <c r="V1219" s="85"/>
      <c r="W1219" s="82"/>
      <c r="X1219" s="86"/>
      <c r="Y1219" s="87"/>
      <c r="Z1219" s="87"/>
    </row>
    <row r="1220" spans="1:2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  <c r="U1220" s="84"/>
      <c r="V1220" s="85"/>
      <c r="W1220" s="82"/>
      <c r="X1220" s="86"/>
      <c r="Y1220" s="87"/>
      <c r="Z1220" s="87"/>
    </row>
    <row r="1221" spans="1:2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  <c r="U1221" s="84"/>
      <c r="V1221" s="85"/>
      <c r="W1221" s="82"/>
      <c r="X1221" s="86"/>
      <c r="Y1221" s="87"/>
      <c r="Z1221" s="87"/>
    </row>
    <row r="1222" spans="1:2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  <c r="U1222" s="84"/>
      <c r="V1222" s="85"/>
      <c r="W1222" s="82"/>
      <c r="X1222" s="86"/>
      <c r="Y1222" s="87"/>
      <c r="Z1222" s="87"/>
    </row>
    <row r="1223" spans="1:2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  <c r="U1223" s="84"/>
      <c r="V1223" s="85"/>
      <c r="W1223" s="82"/>
      <c r="X1223" s="86"/>
      <c r="Y1223" s="87"/>
      <c r="Z1223" s="87"/>
    </row>
    <row r="1224" spans="1:2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  <c r="U1224" s="84"/>
      <c r="V1224" s="85"/>
      <c r="W1224" s="82"/>
      <c r="X1224" s="86"/>
      <c r="Y1224" s="87"/>
      <c r="Z1224" s="87"/>
    </row>
    <row r="1225" spans="1:2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  <c r="U1225" s="84"/>
      <c r="V1225" s="85"/>
      <c r="W1225" s="82"/>
      <c r="X1225" s="86"/>
      <c r="Y1225" s="87"/>
      <c r="Z1225" s="87"/>
    </row>
    <row r="1226" spans="1:2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  <c r="U1226" s="84"/>
      <c r="V1226" s="85"/>
      <c r="W1226" s="82"/>
      <c r="X1226" s="86"/>
      <c r="Y1226" s="87"/>
      <c r="Z1226" s="87"/>
    </row>
    <row r="1227" spans="1:2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  <c r="U1227" s="84"/>
      <c r="V1227" s="85"/>
      <c r="W1227" s="82"/>
      <c r="X1227" s="86"/>
      <c r="Y1227" s="87"/>
      <c r="Z1227" s="87"/>
    </row>
    <row r="1228" spans="1:2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  <c r="U1228" s="84"/>
      <c r="V1228" s="85"/>
      <c r="W1228" s="82"/>
      <c r="X1228" s="86"/>
      <c r="Y1228" s="87"/>
      <c r="Z1228" s="87"/>
    </row>
    <row r="1229" spans="1:2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  <c r="U1229" s="84"/>
      <c r="V1229" s="85"/>
      <c r="W1229" s="82"/>
      <c r="X1229" s="86"/>
      <c r="Y1229" s="87"/>
      <c r="Z1229" s="87"/>
    </row>
    <row r="1230" spans="1:2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  <c r="U1230" s="84"/>
      <c r="V1230" s="85"/>
      <c r="W1230" s="82"/>
      <c r="X1230" s="86"/>
      <c r="Y1230" s="87"/>
      <c r="Z1230" s="87"/>
    </row>
    <row r="1231" spans="1:2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  <c r="U1231" s="84"/>
      <c r="V1231" s="85"/>
      <c r="W1231" s="82"/>
      <c r="X1231" s="86"/>
      <c r="Y1231" s="87"/>
      <c r="Z1231" s="87"/>
    </row>
    <row r="1232" spans="1:2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  <c r="U1232" s="84"/>
      <c r="V1232" s="85"/>
      <c r="W1232" s="82"/>
      <c r="X1232" s="86"/>
      <c r="Y1232" s="87"/>
      <c r="Z1232" s="87"/>
    </row>
    <row r="1233" spans="1:2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  <c r="U1233" s="84"/>
      <c r="V1233" s="85"/>
      <c r="W1233" s="82"/>
      <c r="X1233" s="86"/>
      <c r="Y1233" s="87"/>
      <c r="Z1233" s="87"/>
    </row>
    <row r="1234" spans="1:2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  <c r="U1234" s="84"/>
      <c r="V1234" s="85"/>
      <c r="W1234" s="82"/>
      <c r="X1234" s="86"/>
      <c r="Y1234" s="87"/>
      <c r="Z1234" s="87"/>
    </row>
    <row r="1235" spans="1:2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  <c r="U1235" s="84"/>
      <c r="V1235" s="85"/>
      <c r="W1235" s="82"/>
      <c r="X1235" s="86"/>
      <c r="Y1235" s="87"/>
      <c r="Z1235" s="87"/>
    </row>
    <row r="1236" spans="1:2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  <c r="U1236" s="84"/>
      <c r="V1236" s="85"/>
      <c r="W1236" s="82"/>
      <c r="X1236" s="86"/>
      <c r="Y1236" s="87"/>
      <c r="Z1236" s="87"/>
    </row>
    <row r="1237" spans="1:2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  <c r="U1237" s="84"/>
      <c r="V1237" s="85"/>
      <c r="W1237" s="82"/>
      <c r="X1237" s="86"/>
      <c r="Y1237" s="87"/>
      <c r="Z1237" s="87"/>
    </row>
    <row r="1238" spans="1:2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  <c r="U1238" s="84"/>
      <c r="V1238" s="85"/>
      <c r="W1238" s="82"/>
      <c r="X1238" s="86"/>
      <c r="Y1238" s="87"/>
      <c r="Z1238" s="87"/>
    </row>
    <row r="1239" spans="1:2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  <c r="U1239" s="84"/>
      <c r="V1239" s="85"/>
      <c r="W1239" s="82"/>
      <c r="X1239" s="86"/>
      <c r="Y1239" s="87"/>
      <c r="Z1239" s="87"/>
    </row>
    <row r="1240" spans="1:2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  <c r="U1240" s="84"/>
      <c r="V1240" s="85"/>
      <c r="W1240" s="82"/>
      <c r="X1240" s="86"/>
      <c r="Y1240" s="87"/>
      <c r="Z1240" s="87"/>
    </row>
    <row r="1241" spans="1:2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  <c r="U1241" s="84"/>
      <c r="V1241" s="85"/>
      <c r="W1241" s="82"/>
      <c r="X1241" s="86"/>
      <c r="Y1241" s="87"/>
      <c r="Z1241" s="87"/>
    </row>
    <row r="1242" spans="1:2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  <c r="U1242" s="84"/>
      <c r="V1242" s="85"/>
      <c r="W1242" s="82"/>
      <c r="X1242" s="86"/>
      <c r="Y1242" s="87"/>
      <c r="Z1242" s="87"/>
    </row>
    <row r="1243" spans="1:2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  <c r="U1243" s="84"/>
      <c r="V1243" s="85"/>
      <c r="W1243" s="82"/>
      <c r="X1243" s="86"/>
      <c r="Y1243" s="87"/>
      <c r="Z1243" s="87"/>
    </row>
    <row r="1244" spans="1:2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  <c r="U1244" s="84"/>
      <c r="V1244" s="85"/>
      <c r="W1244" s="82"/>
      <c r="X1244" s="86"/>
      <c r="Y1244" s="87"/>
      <c r="Z1244" s="87"/>
    </row>
    <row r="1245" spans="1:2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  <c r="U1245" s="84"/>
      <c r="V1245" s="85"/>
      <c r="W1245" s="82"/>
      <c r="X1245" s="86"/>
      <c r="Y1245" s="87"/>
      <c r="Z1245" s="87"/>
    </row>
    <row r="1246" spans="1:2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  <c r="U1246" s="84"/>
      <c r="V1246" s="85"/>
      <c r="W1246" s="82"/>
      <c r="X1246" s="86"/>
      <c r="Y1246" s="87"/>
      <c r="Z1246" s="87"/>
    </row>
    <row r="1247" spans="1:2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  <c r="U1247" s="84"/>
      <c r="V1247" s="85"/>
      <c r="W1247" s="82"/>
      <c r="X1247" s="86"/>
      <c r="Y1247" s="87"/>
      <c r="Z1247" s="87"/>
    </row>
    <row r="1248" spans="1:2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  <c r="U1248" s="84"/>
      <c r="V1248" s="85"/>
      <c r="W1248" s="82"/>
      <c r="X1248" s="86"/>
      <c r="Y1248" s="87"/>
      <c r="Z1248" s="87"/>
    </row>
    <row r="1249" spans="1:2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  <c r="U1249" s="84"/>
      <c r="V1249" s="85"/>
      <c r="W1249" s="82"/>
      <c r="X1249" s="86"/>
      <c r="Y1249" s="87"/>
      <c r="Z1249" s="87"/>
    </row>
    <row r="1250" spans="1:2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  <c r="U1250" s="84"/>
      <c r="V1250" s="85"/>
      <c r="W1250" s="82"/>
      <c r="X1250" s="86"/>
      <c r="Y1250" s="87"/>
      <c r="Z1250" s="87"/>
    </row>
    <row r="1251" spans="1:2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  <c r="U1251" s="84"/>
      <c r="V1251" s="85"/>
      <c r="W1251" s="82"/>
      <c r="X1251" s="86"/>
      <c r="Y1251" s="87"/>
      <c r="Z1251" s="87"/>
    </row>
    <row r="1252" spans="1:2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  <c r="U1252" s="84"/>
      <c r="V1252" s="85"/>
      <c r="W1252" s="82"/>
      <c r="X1252" s="86"/>
      <c r="Y1252" s="87"/>
      <c r="Z1252" s="87"/>
    </row>
    <row r="1253" spans="1:2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  <c r="U1253" s="84"/>
      <c r="V1253" s="85"/>
      <c r="W1253" s="82"/>
      <c r="X1253" s="86"/>
      <c r="Y1253" s="87"/>
      <c r="Z1253" s="87"/>
    </row>
    <row r="1254" spans="1:2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  <c r="U1254" s="84"/>
      <c r="V1254" s="85"/>
      <c r="W1254" s="82"/>
      <c r="X1254" s="86"/>
      <c r="Y1254" s="87"/>
      <c r="Z1254" s="87"/>
    </row>
    <row r="1255" spans="1:2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  <c r="U1255" s="84"/>
      <c r="V1255" s="85"/>
      <c r="W1255" s="82"/>
      <c r="X1255" s="86"/>
      <c r="Y1255" s="87"/>
      <c r="Z1255" s="87"/>
    </row>
    <row r="1256" spans="1:2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  <c r="U1256" s="84"/>
      <c r="V1256" s="85"/>
      <c r="W1256" s="82"/>
      <c r="X1256" s="86"/>
      <c r="Y1256" s="87"/>
      <c r="Z1256" s="87"/>
    </row>
    <row r="1257" spans="1:2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  <c r="U1257" s="84"/>
      <c r="V1257" s="85"/>
      <c r="W1257" s="82"/>
      <c r="X1257" s="86"/>
      <c r="Y1257" s="87"/>
      <c r="Z1257" s="87"/>
    </row>
    <row r="1258" spans="1:2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  <c r="U1258" s="84"/>
      <c r="V1258" s="85"/>
      <c r="W1258" s="82"/>
      <c r="X1258" s="86"/>
      <c r="Y1258" s="87"/>
      <c r="Z1258" s="87"/>
    </row>
    <row r="1259" spans="1:2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  <c r="U1259" s="84"/>
      <c r="V1259" s="85"/>
      <c r="W1259" s="82"/>
      <c r="X1259" s="86"/>
      <c r="Y1259" s="87"/>
      <c r="Z1259" s="87"/>
    </row>
    <row r="1260" spans="1:2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  <c r="U1260" s="84"/>
      <c r="V1260" s="85"/>
      <c r="W1260" s="82"/>
      <c r="X1260" s="86"/>
      <c r="Y1260" s="87"/>
      <c r="Z1260" s="87"/>
    </row>
    <row r="1261" spans="1:2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  <c r="U1261" s="84"/>
      <c r="V1261" s="85"/>
      <c r="W1261" s="82"/>
      <c r="X1261" s="86"/>
      <c r="Y1261" s="87"/>
      <c r="Z1261" s="87"/>
    </row>
    <row r="1262" spans="1:2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  <c r="U1262" s="84"/>
      <c r="V1262" s="85"/>
      <c r="W1262" s="82"/>
      <c r="X1262" s="86"/>
      <c r="Y1262" s="87"/>
      <c r="Z1262" s="87"/>
    </row>
    <row r="1263" spans="1:2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  <c r="U1263" s="84"/>
      <c r="V1263" s="85"/>
      <c r="W1263" s="82"/>
      <c r="X1263" s="86"/>
      <c r="Y1263" s="87"/>
      <c r="Z1263" s="87"/>
    </row>
    <row r="1264" spans="1:2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  <c r="U1264" s="84"/>
      <c r="V1264" s="85"/>
      <c r="W1264" s="82"/>
      <c r="X1264" s="86"/>
      <c r="Y1264" s="87"/>
      <c r="Z1264" s="87"/>
    </row>
    <row r="1265" spans="1:2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  <c r="U1265" s="84"/>
      <c r="V1265" s="85"/>
      <c r="W1265" s="82"/>
      <c r="X1265" s="86"/>
      <c r="Y1265" s="87"/>
      <c r="Z1265" s="87"/>
    </row>
    <row r="1266" spans="1:2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  <c r="U1266" s="84"/>
      <c r="V1266" s="85"/>
      <c r="W1266" s="82"/>
      <c r="X1266" s="86"/>
      <c r="Y1266" s="87"/>
      <c r="Z1266" s="87"/>
    </row>
    <row r="1267" spans="1:2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  <c r="U1267" s="84"/>
      <c r="V1267" s="85"/>
      <c r="W1267" s="82"/>
      <c r="X1267" s="86"/>
      <c r="Y1267" s="87"/>
      <c r="Z1267" s="87"/>
    </row>
    <row r="1268" spans="1:2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  <c r="U1268" s="84"/>
      <c r="V1268" s="85"/>
      <c r="W1268" s="82"/>
      <c r="X1268" s="86"/>
      <c r="Y1268" s="87"/>
      <c r="Z1268" s="87"/>
    </row>
    <row r="1269" spans="1:2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  <c r="U1269" s="84"/>
      <c r="V1269" s="85"/>
      <c r="W1269" s="82"/>
      <c r="X1269" s="86"/>
      <c r="Y1269" s="87"/>
      <c r="Z1269" s="87"/>
    </row>
    <row r="1270" spans="1:2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  <c r="U1270" s="84"/>
      <c r="V1270" s="85"/>
      <c r="W1270" s="82"/>
      <c r="X1270" s="86"/>
      <c r="Y1270" s="87"/>
      <c r="Z1270" s="87"/>
    </row>
    <row r="1271" spans="1:2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  <c r="U1271" s="84"/>
      <c r="V1271" s="85"/>
      <c r="W1271" s="82"/>
      <c r="X1271" s="86"/>
      <c r="Y1271" s="87"/>
      <c r="Z1271" s="87"/>
    </row>
    <row r="1272" spans="1:2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  <c r="U1272" s="84"/>
      <c r="V1272" s="85"/>
      <c r="W1272" s="82"/>
      <c r="X1272" s="86"/>
      <c r="Y1272" s="87"/>
      <c r="Z1272" s="87"/>
    </row>
    <row r="1273" spans="1:2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  <c r="U1273" s="84"/>
      <c r="V1273" s="85"/>
      <c r="W1273" s="82"/>
      <c r="X1273" s="86"/>
      <c r="Y1273" s="87"/>
      <c r="Z1273" s="87"/>
    </row>
    <row r="1274" spans="1:2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  <c r="U1274" s="84"/>
      <c r="V1274" s="85"/>
      <c r="W1274" s="82"/>
      <c r="X1274" s="86"/>
      <c r="Y1274" s="87"/>
      <c r="Z1274" s="87"/>
    </row>
    <row r="1275" spans="1:2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  <c r="U1275" s="84"/>
      <c r="V1275" s="85"/>
      <c r="W1275" s="82"/>
      <c r="X1275" s="86"/>
      <c r="Y1275" s="87"/>
      <c r="Z1275" s="87"/>
    </row>
    <row r="1276" spans="1:2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  <c r="U1276" s="84"/>
      <c r="V1276" s="85"/>
      <c r="W1276" s="82"/>
      <c r="X1276" s="86"/>
      <c r="Y1276" s="87"/>
      <c r="Z1276" s="87"/>
    </row>
    <row r="1277" spans="1:2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  <c r="U1277" s="84"/>
      <c r="V1277" s="85"/>
      <c r="W1277" s="82"/>
      <c r="X1277" s="86"/>
      <c r="Y1277" s="87"/>
      <c r="Z1277" s="87"/>
    </row>
    <row r="1278" spans="1:2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  <c r="U1278" s="84"/>
      <c r="V1278" s="85"/>
      <c r="W1278" s="82"/>
      <c r="X1278" s="86"/>
      <c r="Y1278" s="87"/>
      <c r="Z1278" s="87"/>
    </row>
    <row r="1279" spans="1:2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  <c r="U1279" s="84"/>
      <c r="V1279" s="85"/>
      <c r="W1279" s="82"/>
      <c r="X1279" s="86"/>
      <c r="Y1279" s="87"/>
      <c r="Z1279" s="87"/>
    </row>
    <row r="1280" spans="1:2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  <c r="U1280" s="84"/>
      <c r="V1280" s="85"/>
      <c r="W1280" s="82"/>
      <c r="X1280" s="86"/>
      <c r="Y1280" s="87"/>
      <c r="Z1280" s="87"/>
    </row>
    <row r="1281" spans="1:2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  <c r="U1281" s="84"/>
      <c r="V1281" s="85"/>
      <c r="W1281" s="82"/>
      <c r="X1281" s="86"/>
      <c r="Y1281" s="87"/>
      <c r="Z1281" s="87"/>
    </row>
    <row r="1282" spans="1:2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  <c r="U1282" s="84"/>
      <c r="V1282" s="85"/>
      <c r="W1282" s="82"/>
      <c r="X1282" s="86"/>
      <c r="Y1282" s="87"/>
      <c r="Z1282" s="87"/>
    </row>
    <row r="1283" spans="1:2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  <c r="U1283" s="84"/>
      <c r="V1283" s="85"/>
      <c r="W1283" s="82"/>
      <c r="X1283" s="86"/>
      <c r="Y1283" s="87"/>
      <c r="Z1283" s="87"/>
    </row>
    <row r="1284" spans="1:2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  <c r="U1284" s="84"/>
      <c r="V1284" s="85"/>
      <c r="W1284" s="82"/>
      <c r="X1284" s="86"/>
      <c r="Y1284" s="87"/>
      <c r="Z1284" s="87"/>
    </row>
    <row r="1285" spans="1:2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  <c r="U1285" s="84"/>
      <c r="V1285" s="85"/>
      <c r="W1285" s="82"/>
      <c r="X1285" s="86"/>
      <c r="Y1285" s="87"/>
      <c r="Z1285" s="87"/>
    </row>
    <row r="1286" spans="1:2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  <c r="U1286" s="84"/>
      <c r="V1286" s="85"/>
      <c r="W1286" s="82"/>
      <c r="X1286" s="86"/>
      <c r="Y1286" s="87"/>
      <c r="Z1286" s="87"/>
    </row>
    <row r="1287" spans="1:2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  <c r="U1287" s="84"/>
      <c r="V1287" s="85"/>
      <c r="W1287" s="82"/>
      <c r="X1287" s="86"/>
      <c r="Y1287" s="87"/>
      <c r="Z1287" s="87"/>
    </row>
    <row r="1288" spans="1:2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  <c r="U1288" s="84"/>
      <c r="V1288" s="85"/>
      <c r="W1288" s="82"/>
      <c r="X1288" s="86"/>
      <c r="Y1288" s="87"/>
      <c r="Z1288" s="87"/>
    </row>
    <row r="1289" spans="1:2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  <c r="U1289" s="84"/>
      <c r="V1289" s="85"/>
      <c r="W1289" s="82"/>
      <c r="X1289" s="86"/>
      <c r="Y1289" s="87"/>
      <c r="Z1289" s="87"/>
    </row>
    <row r="1290" spans="1:2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  <c r="U1290" s="84"/>
      <c r="V1290" s="85"/>
      <c r="W1290" s="82"/>
      <c r="X1290" s="86"/>
      <c r="Y1290" s="87"/>
      <c r="Z1290" s="87"/>
    </row>
    <row r="1291" spans="1:2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  <c r="U1291" s="84"/>
      <c r="V1291" s="85"/>
      <c r="W1291" s="82"/>
      <c r="X1291" s="86"/>
      <c r="Y1291" s="87"/>
      <c r="Z1291" s="87"/>
    </row>
    <row r="1292" spans="1:2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  <c r="U1292" s="84"/>
      <c r="V1292" s="85"/>
      <c r="W1292" s="82"/>
      <c r="X1292" s="86"/>
      <c r="Y1292" s="87"/>
      <c r="Z1292" s="87"/>
    </row>
    <row r="1293" spans="1:2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  <c r="U1293" s="84"/>
      <c r="V1293" s="85"/>
      <c r="W1293" s="82"/>
      <c r="X1293" s="86"/>
      <c r="Y1293" s="87"/>
      <c r="Z1293" s="87"/>
    </row>
    <row r="1294" spans="1:2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  <c r="U1294" s="84"/>
      <c r="V1294" s="85"/>
      <c r="W1294" s="82"/>
      <c r="X1294" s="86"/>
      <c r="Y1294" s="87"/>
      <c r="Z1294" s="87"/>
    </row>
    <row r="1295" spans="1:2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  <c r="U1295" s="84"/>
      <c r="V1295" s="85"/>
      <c r="W1295" s="82"/>
      <c r="X1295" s="86"/>
      <c r="Y1295" s="87"/>
      <c r="Z1295" s="87"/>
    </row>
    <row r="1296" spans="1:2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  <c r="U1296" s="84"/>
      <c r="V1296" s="85"/>
      <c r="W1296" s="82"/>
      <c r="X1296" s="86"/>
      <c r="Y1296" s="87"/>
      <c r="Z1296" s="87"/>
    </row>
    <row r="1297" spans="1:2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  <c r="U1297" s="84"/>
      <c r="V1297" s="85"/>
      <c r="W1297" s="82"/>
      <c r="X1297" s="86"/>
      <c r="Y1297" s="87"/>
      <c r="Z1297" s="87"/>
    </row>
    <row r="1298" spans="1:2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  <c r="U1298" s="84"/>
      <c r="V1298" s="85"/>
      <c r="W1298" s="82"/>
      <c r="X1298" s="86"/>
      <c r="Y1298" s="87"/>
      <c r="Z1298" s="87"/>
    </row>
    <row r="1299" spans="1:2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  <c r="U1299" s="84"/>
      <c r="V1299" s="85"/>
      <c r="W1299" s="82"/>
      <c r="X1299" s="86"/>
      <c r="Y1299" s="87"/>
      <c r="Z1299" s="87"/>
    </row>
    <row r="1300" spans="1:2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  <c r="U1300" s="84"/>
      <c r="V1300" s="85"/>
      <c r="W1300" s="82"/>
      <c r="X1300" s="86"/>
      <c r="Y1300" s="87"/>
      <c r="Z1300" s="87"/>
    </row>
    <row r="1301" spans="1:2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  <c r="U1301" s="84"/>
      <c r="V1301" s="85"/>
      <c r="W1301" s="82"/>
      <c r="X1301" s="86"/>
      <c r="Y1301" s="87"/>
      <c r="Z1301" s="87"/>
    </row>
    <row r="1302" spans="1:2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  <c r="U1302" s="84"/>
      <c r="V1302" s="85"/>
      <c r="W1302" s="82"/>
      <c r="X1302" s="86"/>
      <c r="Y1302" s="87"/>
      <c r="Z1302" s="87"/>
    </row>
    <row r="1303" spans="1:2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  <c r="U1303" s="84"/>
      <c r="V1303" s="85"/>
      <c r="W1303" s="82"/>
      <c r="X1303" s="86"/>
      <c r="Y1303" s="87"/>
      <c r="Z1303" s="87"/>
    </row>
    <row r="1304" spans="1:2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  <c r="U1304" s="84"/>
      <c r="V1304" s="85"/>
      <c r="W1304" s="82"/>
      <c r="X1304" s="86"/>
      <c r="Y1304" s="87"/>
      <c r="Z1304" s="87"/>
    </row>
    <row r="1305" spans="1:2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  <c r="U1305" s="84"/>
      <c r="V1305" s="85"/>
      <c r="W1305" s="82"/>
      <c r="X1305" s="86"/>
      <c r="Y1305" s="87"/>
      <c r="Z1305" s="87"/>
    </row>
    <row r="1306" spans="1:2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  <c r="U1306" s="84"/>
      <c r="V1306" s="85"/>
      <c r="W1306" s="82"/>
      <c r="X1306" s="86"/>
      <c r="Y1306" s="87"/>
      <c r="Z1306" s="87"/>
    </row>
    <row r="1307" spans="1:2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  <c r="U1307" s="84"/>
      <c r="V1307" s="85"/>
      <c r="W1307" s="82"/>
      <c r="X1307" s="86"/>
      <c r="Y1307" s="87"/>
      <c r="Z1307" s="87"/>
    </row>
    <row r="1308" spans="1:2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  <c r="U1308" s="84"/>
      <c r="V1308" s="85"/>
      <c r="W1308" s="82"/>
      <c r="X1308" s="86"/>
      <c r="Y1308" s="87"/>
      <c r="Z1308" s="87"/>
    </row>
    <row r="1309" spans="1:2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  <c r="U1309" s="84"/>
      <c r="V1309" s="85"/>
      <c r="W1309" s="82"/>
      <c r="X1309" s="86"/>
      <c r="Y1309" s="87"/>
      <c r="Z1309" s="87"/>
    </row>
    <row r="1310" spans="1:2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  <c r="U1310" s="84"/>
      <c r="V1310" s="85"/>
      <c r="W1310" s="82"/>
      <c r="X1310" s="86"/>
      <c r="Y1310" s="87"/>
      <c r="Z1310" s="87"/>
    </row>
    <row r="1311" spans="1:2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  <c r="U1311" s="84"/>
      <c r="V1311" s="85"/>
      <c r="W1311" s="82"/>
      <c r="X1311" s="86"/>
      <c r="Y1311" s="87"/>
      <c r="Z1311" s="87"/>
    </row>
    <row r="1312" spans="1:2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  <c r="U1312" s="84"/>
      <c r="V1312" s="85"/>
      <c r="W1312" s="82"/>
      <c r="X1312" s="86"/>
      <c r="Y1312" s="87"/>
      <c r="Z1312" s="87"/>
    </row>
    <row r="1313" spans="1:2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  <c r="U1313" s="84"/>
      <c r="V1313" s="85"/>
      <c r="W1313" s="82"/>
      <c r="X1313" s="86"/>
      <c r="Y1313" s="87"/>
      <c r="Z1313" s="87"/>
    </row>
    <row r="1314" spans="1:2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  <c r="U1314" s="84"/>
      <c r="V1314" s="85"/>
      <c r="W1314" s="82"/>
      <c r="X1314" s="86"/>
      <c r="Y1314" s="87"/>
      <c r="Z1314" s="87"/>
    </row>
    <row r="1315" spans="1:2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  <c r="U1315" s="84"/>
      <c r="V1315" s="85"/>
      <c r="W1315" s="82"/>
      <c r="X1315" s="86"/>
      <c r="Y1315" s="87"/>
      <c r="Z1315" s="87"/>
    </row>
    <row r="1316" spans="1:2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  <c r="U1316" s="84"/>
      <c r="V1316" s="85"/>
      <c r="W1316" s="82"/>
      <c r="X1316" s="86"/>
      <c r="Y1316" s="87"/>
      <c r="Z1316" s="87"/>
    </row>
    <row r="1317" spans="1:2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  <c r="U1317" s="84"/>
      <c r="V1317" s="85"/>
      <c r="W1317" s="82"/>
      <c r="X1317" s="86"/>
      <c r="Y1317" s="87"/>
      <c r="Z1317" s="87"/>
    </row>
    <row r="1318" spans="1:2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  <c r="U1318" s="84"/>
      <c r="V1318" s="85"/>
      <c r="W1318" s="82"/>
      <c r="X1318" s="86"/>
      <c r="Y1318" s="87"/>
      <c r="Z1318" s="87"/>
    </row>
    <row r="1319" spans="1:2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  <c r="U1319" s="84"/>
      <c r="V1319" s="85"/>
      <c r="W1319" s="82"/>
      <c r="X1319" s="86"/>
      <c r="Y1319" s="87"/>
      <c r="Z1319" s="87"/>
    </row>
    <row r="1320" spans="1:2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  <c r="U1320" s="84"/>
      <c r="V1320" s="85"/>
      <c r="W1320" s="82"/>
      <c r="X1320" s="86"/>
      <c r="Y1320" s="87"/>
      <c r="Z1320" s="87"/>
    </row>
    <row r="1321" spans="1:2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  <c r="U1321" s="84"/>
      <c r="V1321" s="85"/>
      <c r="W1321" s="82"/>
      <c r="X1321" s="86"/>
      <c r="Y1321" s="87"/>
      <c r="Z1321" s="87"/>
    </row>
    <row r="1322" spans="1:2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  <c r="U1322" s="84"/>
      <c r="V1322" s="85"/>
      <c r="W1322" s="82"/>
      <c r="X1322" s="86"/>
      <c r="Y1322" s="87"/>
      <c r="Z1322" s="87"/>
    </row>
    <row r="1323" spans="1:2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  <c r="U1323" s="84"/>
      <c r="V1323" s="85"/>
      <c r="W1323" s="82"/>
      <c r="X1323" s="86"/>
      <c r="Y1323" s="87"/>
      <c r="Z1323" s="87"/>
    </row>
    <row r="1324" spans="1:2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  <c r="U1324" s="84"/>
      <c r="V1324" s="85"/>
      <c r="W1324" s="82"/>
      <c r="X1324" s="86"/>
      <c r="Y1324" s="87"/>
      <c r="Z1324" s="87"/>
    </row>
    <row r="1325" spans="1:2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  <c r="U1325" s="84"/>
      <c r="V1325" s="85"/>
      <c r="W1325" s="82"/>
      <c r="X1325" s="86"/>
      <c r="Y1325" s="87"/>
      <c r="Z1325" s="87"/>
    </row>
    <row r="1326" spans="1:2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  <c r="U1326" s="84"/>
      <c r="V1326" s="85"/>
      <c r="W1326" s="82"/>
      <c r="X1326" s="86"/>
      <c r="Y1326" s="87"/>
      <c r="Z1326" s="87"/>
    </row>
    <row r="1327" spans="1:2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  <c r="U1327" s="84"/>
      <c r="V1327" s="85"/>
      <c r="W1327" s="82"/>
      <c r="X1327" s="86"/>
      <c r="Y1327" s="87"/>
      <c r="Z1327" s="87"/>
    </row>
    <row r="1328" spans="1:2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  <c r="U1328" s="84"/>
      <c r="V1328" s="85"/>
      <c r="W1328" s="82"/>
      <c r="X1328" s="86"/>
      <c r="Y1328" s="87"/>
      <c r="Z1328" s="87"/>
    </row>
    <row r="1329" spans="1:2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  <c r="U1329" s="84"/>
      <c r="V1329" s="85"/>
      <c r="W1329" s="82"/>
      <c r="X1329" s="86"/>
      <c r="Y1329" s="87"/>
      <c r="Z1329" s="87"/>
    </row>
    <row r="1330" spans="1:2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  <c r="U1330" s="84"/>
      <c r="V1330" s="85"/>
      <c r="W1330" s="82"/>
      <c r="X1330" s="86"/>
      <c r="Y1330" s="87"/>
      <c r="Z1330" s="87"/>
    </row>
    <row r="1331" spans="1:2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  <c r="U1331" s="84"/>
      <c r="V1331" s="85"/>
      <c r="W1331" s="82"/>
      <c r="X1331" s="86"/>
      <c r="Y1331" s="87"/>
      <c r="Z1331" s="87"/>
    </row>
    <row r="1332" spans="1:2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  <c r="U1332" s="84"/>
      <c r="V1332" s="85"/>
      <c r="W1332" s="82"/>
      <c r="X1332" s="86"/>
      <c r="Y1332" s="87"/>
      <c r="Z1332" s="87"/>
    </row>
    <row r="1333" spans="1:2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  <c r="U1333" s="84"/>
      <c r="V1333" s="85"/>
      <c r="W1333" s="82"/>
      <c r="X1333" s="86"/>
      <c r="Y1333" s="87"/>
      <c r="Z1333" s="87"/>
    </row>
    <row r="1334" spans="1:2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  <c r="U1334" s="84"/>
      <c r="V1334" s="85"/>
      <c r="W1334" s="82"/>
      <c r="X1334" s="86"/>
      <c r="Y1334" s="87"/>
      <c r="Z1334" s="87"/>
    </row>
    <row r="1335" spans="1:2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  <c r="U1335" s="84"/>
      <c r="V1335" s="85"/>
      <c r="W1335" s="82"/>
      <c r="X1335" s="86"/>
      <c r="Y1335" s="87"/>
      <c r="Z1335" s="87"/>
    </row>
    <row r="1336" spans="1:2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  <c r="U1336" s="84"/>
      <c r="V1336" s="85"/>
      <c r="W1336" s="82"/>
      <c r="X1336" s="86"/>
      <c r="Y1336" s="87"/>
      <c r="Z1336" s="87"/>
    </row>
    <row r="1337" spans="1:2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  <c r="U1337" s="84"/>
      <c r="V1337" s="85"/>
      <c r="W1337" s="82"/>
      <c r="X1337" s="86"/>
      <c r="Y1337" s="87"/>
      <c r="Z1337" s="87"/>
    </row>
    <row r="1338" spans="1:2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  <c r="U1338" s="84"/>
      <c r="V1338" s="85"/>
      <c r="W1338" s="82"/>
      <c r="X1338" s="86"/>
      <c r="Y1338" s="87"/>
      <c r="Z1338" s="87"/>
    </row>
    <row r="1339" spans="1:2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  <c r="U1339" s="84"/>
      <c r="V1339" s="85"/>
      <c r="W1339" s="82"/>
      <c r="X1339" s="86"/>
      <c r="Y1339" s="87"/>
      <c r="Z1339" s="87"/>
    </row>
    <row r="1340" spans="1:2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  <c r="U1340" s="84"/>
      <c r="V1340" s="85"/>
      <c r="W1340" s="82"/>
      <c r="X1340" s="86"/>
      <c r="Y1340" s="87"/>
      <c r="Z1340" s="87"/>
    </row>
    <row r="1341" spans="1:2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  <c r="U1341" s="84"/>
      <c r="V1341" s="85"/>
      <c r="W1341" s="82"/>
      <c r="X1341" s="86"/>
      <c r="Y1341" s="87"/>
      <c r="Z1341" s="87"/>
    </row>
    <row r="1342" spans="1:2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  <c r="U1342" s="84"/>
      <c r="V1342" s="85"/>
      <c r="W1342" s="82"/>
      <c r="X1342" s="86"/>
      <c r="Y1342" s="87"/>
      <c r="Z1342" s="87"/>
    </row>
    <row r="1343" spans="1:2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  <c r="U1343" s="84"/>
      <c r="V1343" s="85"/>
      <c r="W1343" s="82"/>
      <c r="X1343" s="86"/>
      <c r="Y1343" s="87"/>
      <c r="Z1343" s="87"/>
    </row>
    <row r="1344" spans="1:2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  <c r="U1344" s="84"/>
      <c r="V1344" s="85"/>
      <c r="W1344" s="82"/>
      <c r="X1344" s="86"/>
      <c r="Y1344" s="87"/>
      <c r="Z1344" s="87"/>
    </row>
    <row r="1345" spans="1:2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  <c r="U1345" s="84"/>
      <c r="V1345" s="85"/>
      <c r="W1345" s="82"/>
      <c r="X1345" s="86"/>
      <c r="Y1345" s="87"/>
      <c r="Z1345" s="87"/>
    </row>
    <row r="1346" spans="1:2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  <c r="U1346" s="84"/>
      <c r="V1346" s="85"/>
      <c r="W1346" s="82"/>
      <c r="X1346" s="86"/>
      <c r="Y1346" s="87"/>
      <c r="Z1346" s="87"/>
    </row>
    <row r="1347" spans="1:2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  <c r="U1347" s="84"/>
      <c r="V1347" s="85"/>
      <c r="W1347" s="82"/>
      <c r="X1347" s="86"/>
      <c r="Y1347" s="87"/>
      <c r="Z1347" s="87"/>
    </row>
    <row r="1348" spans="1:2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  <c r="U1348" s="84"/>
      <c r="V1348" s="85"/>
      <c r="W1348" s="82"/>
      <c r="X1348" s="86"/>
      <c r="Y1348" s="87"/>
      <c r="Z1348" s="87"/>
    </row>
    <row r="1349" spans="1:2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  <c r="U1349" s="84"/>
      <c r="V1349" s="85"/>
      <c r="W1349" s="82"/>
      <c r="X1349" s="86"/>
      <c r="Y1349" s="87"/>
      <c r="Z1349" s="87"/>
    </row>
    <row r="1350" spans="1:2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  <c r="U1350" s="84"/>
      <c r="V1350" s="85"/>
      <c r="W1350" s="82"/>
      <c r="X1350" s="86"/>
      <c r="Y1350" s="87"/>
      <c r="Z1350" s="87"/>
    </row>
    <row r="1351" spans="1:2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  <c r="U1351" s="84"/>
      <c r="V1351" s="85"/>
      <c r="W1351" s="82"/>
      <c r="X1351" s="86"/>
      <c r="Y1351" s="87"/>
      <c r="Z1351" s="87"/>
    </row>
    <row r="1352" spans="1:2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  <c r="U1352" s="84"/>
      <c r="V1352" s="85"/>
      <c r="W1352" s="82"/>
      <c r="X1352" s="86"/>
      <c r="Y1352" s="87"/>
      <c r="Z1352" s="87"/>
    </row>
    <row r="1353" spans="1:2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  <c r="U1353" s="84"/>
      <c r="V1353" s="85"/>
      <c r="W1353" s="82"/>
      <c r="X1353" s="86"/>
      <c r="Y1353" s="87"/>
      <c r="Z1353" s="87"/>
    </row>
    <row r="1354" spans="1:2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  <c r="U1354" s="84"/>
      <c r="V1354" s="85"/>
      <c r="W1354" s="82"/>
      <c r="X1354" s="86"/>
      <c r="Y1354" s="87"/>
      <c r="Z1354" s="87"/>
    </row>
    <row r="1355" spans="1:2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  <c r="U1355" s="84"/>
      <c r="V1355" s="85"/>
      <c r="W1355" s="82"/>
      <c r="X1355" s="86"/>
      <c r="Y1355" s="87"/>
      <c r="Z1355" s="87"/>
    </row>
    <row r="1356" spans="1:2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  <c r="U1356" s="84"/>
      <c r="V1356" s="85"/>
      <c r="W1356" s="82"/>
      <c r="X1356" s="86"/>
      <c r="Y1356" s="87"/>
      <c r="Z1356" s="87"/>
    </row>
    <row r="1357" spans="1:2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  <c r="U1357" s="84"/>
      <c r="V1357" s="85"/>
      <c r="W1357" s="82"/>
      <c r="X1357" s="86"/>
      <c r="Y1357" s="87"/>
      <c r="Z1357" s="87"/>
    </row>
    <row r="1358" spans="1:2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  <c r="U1358" s="84"/>
      <c r="V1358" s="85"/>
      <c r="W1358" s="82"/>
      <c r="X1358" s="86"/>
      <c r="Y1358" s="87"/>
      <c r="Z1358" s="87"/>
    </row>
    <row r="1359" spans="1:2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  <c r="U1359" s="84"/>
      <c r="V1359" s="85"/>
      <c r="W1359" s="82"/>
      <c r="X1359" s="86"/>
      <c r="Y1359" s="87"/>
      <c r="Z1359" s="87"/>
    </row>
    <row r="1360" spans="1:2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  <c r="U1360" s="84"/>
      <c r="V1360" s="85"/>
      <c r="W1360" s="82"/>
      <c r="X1360" s="86"/>
      <c r="Y1360" s="87"/>
      <c r="Z1360" s="87"/>
    </row>
    <row r="1361" spans="1:2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  <c r="U1361" s="84"/>
      <c r="V1361" s="85"/>
      <c r="W1361" s="82"/>
      <c r="X1361" s="86"/>
      <c r="Y1361" s="87"/>
      <c r="Z1361" s="87"/>
    </row>
    <row r="1362" spans="1:2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  <c r="U1362" s="84"/>
      <c r="V1362" s="85"/>
      <c r="W1362" s="82"/>
      <c r="X1362" s="86"/>
      <c r="Y1362" s="87"/>
      <c r="Z1362" s="87"/>
    </row>
    <row r="1363" spans="1:2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  <c r="U1363" s="84"/>
      <c r="V1363" s="85"/>
      <c r="W1363" s="82"/>
      <c r="X1363" s="86"/>
      <c r="Y1363" s="87"/>
      <c r="Z1363" s="87"/>
    </row>
    <row r="1364" spans="1:2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  <c r="U1364" s="84"/>
      <c r="V1364" s="85"/>
      <c r="W1364" s="82"/>
      <c r="X1364" s="86"/>
      <c r="Y1364" s="87"/>
      <c r="Z1364" s="87"/>
    </row>
    <row r="1365" spans="1:2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  <c r="U1365" s="84"/>
      <c r="V1365" s="85"/>
      <c r="W1365" s="82"/>
      <c r="X1365" s="86"/>
      <c r="Y1365" s="87"/>
      <c r="Z1365" s="87"/>
    </row>
    <row r="1366" spans="1:2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  <c r="U1366" s="84"/>
      <c r="V1366" s="85"/>
      <c r="W1366" s="82"/>
      <c r="X1366" s="86"/>
      <c r="Y1366" s="87"/>
      <c r="Z1366" s="87"/>
    </row>
    <row r="1367" spans="1:2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  <c r="U1367" s="84"/>
      <c r="V1367" s="85"/>
      <c r="W1367" s="82"/>
      <c r="X1367" s="86"/>
      <c r="Y1367" s="87"/>
      <c r="Z1367" s="87"/>
    </row>
    <row r="1368" spans="1:2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  <c r="U1368" s="84"/>
      <c r="V1368" s="85"/>
      <c r="W1368" s="82"/>
      <c r="X1368" s="86"/>
      <c r="Y1368" s="87"/>
      <c r="Z1368" s="87"/>
    </row>
    <row r="1369" spans="1:2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  <c r="U1369" s="84"/>
      <c r="V1369" s="85"/>
      <c r="W1369" s="82"/>
      <c r="X1369" s="86"/>
      <c r="Y1369" s="87"/>
      <c r="Z1369" s="87"/>
    </row>
    <row r="1370" spans="1:2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  <c r="U1370" s="84"/>
      <c r="V1370" s="85"/>
      <c r="W1370" s="82"/>
      <c r="X1370" s="86"/>
      <c r="Y1370" s="87"/>
      <c r="Z1370" s="87"/>
    </row>
    <row r="1371" spans="1:2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  <c r="U1371" s="84"/>
      <c r="V1371" s="85"/>
      <c r="W1371" s="82"/>
      <c r="X1371" s="86"/>
      <c r="Y1371" s="87"/>
      <c r="Z1371" s="87"/>
    </row>
    <row r="1372" spans="1:2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  <c r="U1372" s="84"/>
      <c r="V1372" s="85"/>
      <c r="W1372" s="82"/>
      <c r="X1372" s="86"/>
      <c r="Y1372" s="87"/>
      <c r="Z1372" s="87"/>
    </row>
    <row r="1373" spans="1:2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  <c r="U1373" s="84"/>
      <c r="V1373" s="85"/>
      <c r="W1373" s="82"/>
      <c r="X1373" s="86"/>
      <c r="Y1373" s="87"/>
      <c r="Z1373" s="87"/>
    </row>
    <row r="1374" spans="1:2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  <c r="U1374" s="84"/>
      <c r="V1374" s="85"/>
      <c r="W1374" s="82"/>
      <c r="X1374" s="86"/>
      <c r="Y1374" s="87"/>
      <c r="Z1374" s="87"/>
    </row>
    <row r="1375" spans="1:2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  <c r="U1375" s="84"/>
      <c r="V1375" s="85"/>
      <c r="W1375" s="82"/>
      <c r="X1375" s="86"/>
      <c r="Y1375" s="87"/>
      <c r="Z1375" s="87"/>
    </row>
    <row r="1376" spans="1:2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  <c r="U1376" s="84"/>
      <c r="V1376" s="85"/>
      <c r="W1376" s="82"/>
      <c r="X1376" s="86"/>
      <c r="Y1376" s="87"/>
      <c r="Z1376" s="87"/>
    </row>
    <row r="1377" spans="1:2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  <c r="U1377" s="84"/>
      <c r="V1377" s="85"/>
      <c r="W1377" s="82"/>
      <c r="X1377" s="86"/>
      <c r="Y1377" s="87"/>
      <c r="Z1377" s="87"/>
    </row>
    <row r="1378" spans="1:2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  <c r="U1378" s="84"/>
      <c r="V1378" s="85"/>
      <c r="W1378" s="82"/>
      <c r="X1378" s="86"/>
      <c r="Y1378" s="87"/>
      <c r="Z1378" s="87"/>
    </row>
    <row r="1379" spans="1:2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  <c r="U1379" s="84"/>
      <c r="V1379" s="85"/>
      <c r="W1379" s="82"/>
      <c r="X1379" s="86"/>
      <c r="Y1379" s="87"/>
      <c r="Z1379" s="87"/>
    </row>
    <row r="1380" spans="1:2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  <c r="U1380" s="84"/>
      <c r="V1380" s="85"/>
      <c r="W1380" s="82"/>
      <c r="X1380" s="86"/>
      <c r="Y1380" s="87"/>
      <c r="Z1380" s="87"/>
    </row>
    <row r="1381" spans="1:2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  <c r="U1381" s="84"/>
      <c r="V1381" s="85"/>
      <c r="W1381" s="82"/>
      <c r="X1381" s="86"/>
      <c r="Y1381" s="87"/>
      <c r="Z1381" s="87"/>
    </row>
    <row r="1382" spans="1:2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  <c r="U1382" s="84"/>
      <c r="V1382" s="85"/>
      <c r="W1382" s="82"/>
      <c r="X1382" s="86"/>
      <c r="Y1382" s="87"/>
      <c r="Z1382" s="87"/>
    </row>
    <row r="1383" spans="1:2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  <c r="U1383" s="84"/>
      <c r="V1383" s="85"/>
      <c r="W1383" s="82"/>
      <c r="X1383" s="86"/>
      <c r="Y1383" s="87"/>
      <c r="Z1383" s="87"/>
    </row>
    <row r="1384" spans="1:2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  <c r="U1384" s="84"/>
      <c r="V1384" s="85"/>
      <c r="W1384" s="82"/>
      <c r="X1384" s="86"/>
      <c r="Y1384" s="87"/>
      <c r="Z1384" s="87"/>
    </row>
    <row r="1385" spans="1:2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  <c r="U1385" s="84"/>
      <c r="V1385" s="85"/>
      <c r="W1385" s="82"/>
      <c r="X1385" s="86"/>
      <c r="Y1385" s="87"/>
      <c r="Z1385" s="87"/>
    </row>
    <row r="1386" spans="1:2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  <c r="U1386" s="84"/>
      <c r="V1386" s="85"/>
      <c r="W1386" s="82"/>
      <c r="X1386" s="86"/>
      <c r="Y1386" s="87"/>
      <c r="Z1386" s="87"/>
    </row>
    <row r="1387" spans="1:2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  <c r="U1387" s="84"/>
      <c r="V1387" s="85"/>
      <c r="W1387" s="82"/>
      <c r="X1387" s="86"/>
      <c r="Y1387" s="87"/>
      <c r="Z1387" s="87"/>
    </row>
    <row r="1388" spans="1:2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  <c r="U1388" s="84"/>
      <c r="V1388" s="85"/>
      <c r="W1388" s="82"/>
      <c r="X1388" s="86"/>
      <c r="Y1388" s="87"/>
      <c r="Z1388" s="87"/>
    </row>
    <row r="1389" spans="1:2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  <c r="U1389" s="84"/>
      <c r="V1389" s="85"/>
      <c r="W1389" s="82"/>
      <c r="X1389" s="86"/>
      <c r="Y1389" s="87"/>
      <c r="Z1389" s="87"/>
    </row>
    <row r="1390" spans="1:2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  <c r="U1390" s="84"/>
      <c r="V1390" s="85"/>
      <c r="W1390" s="82"/>
      <c r="X1390" s="86"/>
      <c r="Y1390" s="87"/>
      <c r="Z1390" s="87"/>
    </row>
    <row r="1391" spans="1:2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  <c r="U1391" s="84"/>
      <c r="V1391" s="85"/>
      <c r="W1391" s="82"/>
      <c r="X1391" s="86"/>
      <c r="Y1391" s="87"/>
      <c r="Z1391" s="87"/>
    </row>
    <row r="1392" spans="1:2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  <c r="U1392" s="84"/>
      <c r="V1392" s="85"/>
      <c r="W1392" s="82"/>
      <c r="X1392" s="86"/>
      <c r="Y1392" s="87"/>
      <c r="Z1392" s="87"/>
    </row>
    <row r="1393" spans="1:2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  <c r="U1393" s="84"/>
      <c r="V1393" s="85"/>
      <c r="W1393" s="82"/>
      <c r="X1393" s="86"/>
      <c r="Y1393" s="87"/>
      <c r="Z1393" s="87"/>
    </row>
    <row r="1394" spans="1:2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  <c r="U1394" s="84"/>
      <c r="V1394" s="85"/>
      <c r="W1394" s="82"/>
      <c r="X1394" s="86"/>
      <c r="Y1394" s="87"/>
      <c r="Z1394" s="87"/>
    </row>
    <row r="1395" spans="1:2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  <c r="U1395" s="84"/>
      <c r="V1395" s="85"/>
      <c r="W1395" s="82"/>
      <c r="X1395" s="86"/>
      <c r="Y1395" s="87"/>
      <c r="Z1395" s="87"/>
    </row>
    <row r="1396" spans="1:2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  <c r="U1396" s="84"/>
      <c r="V1396" s="85"/>
      <c r="W1396" s="82"/>
      <c r="X1396" s="86"/>
      <c r="Y1396" s="87"/>
      <c r="Z1396" s="87"/>
    </row>
    <row r="1397" spans="1:2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  <c r="U1397" s="84"/>
      <c r="V1397" s="85"/>
      <c r="W1397" s="82"/>
      <c r="X1397" s="86"/>
      <c r="Y1397" s="87"/>
      <c r="Z1397" s="87"/>
    </row>
    <row r="1398" spans="1:2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  <c r="U1398" s="84"/>
      <c r="V1398" s="85"/>
      <c r="W1398" s="82"/>
      <c r="X1398" s="86"/>
      <c r="Y1398" s="87"/>
      <c r="Z1398" s="87"/>
    </row>
    <row r="1399" spans="1:2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  <c r="U1399" s="84"/>
      <c r="V1399" s="85"/>
      <c r="W1399" s="82"/>
      <c r="X1399" s="86"/>
      <c r="Y1399" s="87"/>
      <c r="Z1399" s="87"/>
    </row>
    <row r="1400" spans="1:2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  <c r="U1400" s="84"/>
      <c r="V1400" s="85"/>
      <c r="W1400" s="82"/>
      <c r="X1400" s="86"/>
      <c r="Y1400" s="87"/>
      <c r="Z1400" s="87"/>
    </row>
    <row r="1401" spans="1:2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  <c r="U1401" s="84"/>
      <c r="V1401" s="85"/>
      <c r="W1401" s="82"/>
      <c r="X1401" s="86"/>
      <c r="Y1401" s="87"/>
      <c r="Z1401" s="87"/>
    </row>
    <row r="1402" spans="1:2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  <c r="U1402" s="84"/>
      <c r="V1402" s="85"/>
      <c r="W1402" s="82"/>
      <c r="X1402" s="86"/>
      <c r="Y1402" s="87"/>
      <c r="Z1402" s="87"/>
    </row>
    <row r="1403" spans="1:2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  <c r="U1403" s="84"/>
      <c r="V1403" s="85"/>
      <c r="W1403" s="82"/>
      <c r="X1403" s="86"/>
      <c r="Y1403" s="87"/>
      <c r="Z1403" s="87"/>
    </row>
    <row r="1404" spans="1:2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  <c r="U1404" s="84"/>
      <c r="V1404" s="85"/>
      <c r="W1404" s="82"/>
      <c r="X1404" s="86"/>
      <c r="Y1404" s="87"/>
      <c r="Z1404" s="87"/>
    </row>
    <row r="1405" spans="1:2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  <c r="U1405" s="84"/>
      <c r="V1405" s="85"/>
      <c r="W1405" s="82"/>
      <c r="X1405" s="86"/>
      <c r="Y1405" s="87"/>
      <c r="Z1405" s="87"/>
    </row>
    <row r="1406" spans="1:2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  <c r="U1406" s="84"/>
      <c r="V1406" s="85"/>
      <c r="W1406" s="82"/>
      <c r="X1406" s="86"/>
      <c r="Y1406" s="87"/>
      <c r="Z1406" s="87"/>
    </row>
    <row r="1407" spans="1:2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  <c r="U1407" s="84"/>
      <c r="V1407" s="85"/>
      <c r="W1407" s="82"/>
      <c r="X1407" s="86"/>
      <c r="Y1407" s="87"/>
      <c r="Z1407" s="87"/>
    </row>
    <row r="1408" spans="1:2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  <c r="U1408" s="84"/>
      <c r="V1408" s="85"/>
      <c r="W1408" s="82"/>
      <c r="X1408" s="86"/>
      <c r="Y1408" s="87"/>
      <c r="Z1408" s="87"/>
    </row>
    <row r="1409" spans="1:2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  <c r="U1409" s="84"/>
      <c r="V1409" s="85"/>
      <c r="W1409" s="82"/>
      <c r="X1409" s="86"/>
      <c r="Y1409" s="87"/>
      <c r="Z1409" s="87"/>
    </row>
    <row r="1410" spans="1:2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  <c r="U1410" s="84"/>
      <c r="V1410" s="85"/>
      <c r="W1410" s="82"/>
      <c r="X1410" s="86"/>
      <c r="Y1410" s="87"/>
      <c r="Z1410" s="87"/>
    </row>
    <row r="1411" spans="1:2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  <c r="U1411" s="84"/>
      <c r="V1411" s="85"/>
      <c r="W1411" s="82"/>
      <c r="X1411" s="86"/>
      <c r="Y1411" s="87"/>
      <c r="Z1411" s="87"/>
    </row>
    <row r="1412" spans="1:2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  <c r="U1412" s="84"/>
      <c r="V1412" s="85"/>
      <c r="W1412" s="82"/>
      <c r="X1412" s="86"/>
      <c r="Y1412" s="87"/>
      <c r="Z1412" s="87"/>
    </row>
    <row r="1413" spans="1:2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  <c r="U1413" s="84"/>
      <c r="V1413" s="85"/>
      <c r="W1413" s="82"/>
      <c r="X1413" s="86"/>
      <c r="Y1413" s="87"/>
      <c r="Z1413" s="87"/>
    </row>
    <row r="1414" spans="1:2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  <c r="U1414" s="84"/>
      <c r="V1414" s="85"/>
      <c r="W1414" s="82"/>
      <c r="X1414" s="86"/>
      <c r="Y1414" s="87"/>
      <c r="Z1414" s="87"/>
    </row>
    <row r="1415" spans="1:2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  <c r="U1415" s="84"/>
      <c r="V1415" s="85"/>
      <c r="W1415" s="82"/>
      <c r="X1415" s="86"/>
      <c r="Y1415" s="87"/>
      <c r="Z1415" s="87"/>
    </row>
    <row r="1416" spans="1:2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  <c r="U1416" s="84"/>
      <c r="V1416" s="85"/>
      <c r="W1416" s="82"/>
      <c r="X1416" s="86"/>
      <c r="Y1416" s="87"/>
      <c r="Z1416" s="87"/>
    </row>
    <row r="1417" spans="1:2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  <c r="U1417" s="84"/>
      <c r="V1417" s="85"/>
      <c r="W1417" s="82"/>
      <c r="X1417" s="86"/>
      <c r="Y1417" s="87"/>
      <c r="Z1417" s="87"/>
    </row>
    <row r="1418" spans="1:2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  <c r="U1418" s="84"/>
      <c r="V1418" s="85"/>
      <c r="W1418" s="82"/>
      <c r="X1418" s="86"/>
      <c r="Y1418" s="87"/>
      <c r="Z1418" s="87"/>
    </row>
    <row r="1419" spans="1:2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  <c r="U1419" s="84"/>
      <c r="V1419" s="85"/>
      <c r="W1419" s="82"/>
      <c r="X1419" s="86"/>
      <c r="Y1419" s="87"/>
      <c r="Z1419" s="87"/>
    </row>
    <row r="1420" spans="1:2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  <c r="U1420" s="84"/>
      <c r="V1420" s="85"/>
      <c r="W1420" s="82"/>
      <c r="X1420" s="86"/>
      <c r="Y1420" s="87"/>
      <c r="Z1420" s="87"/>
    </row>
    <row r="1421" spans="1:2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  <c r="U1421" s="84"/>
      <c r="V1421" s="85"/>
      <c r="W1421" s="82"/>
      <c r="X1421" s="86"/>
      <c r="Y1421" s="87"/>
      <c r="Z1421" s="87"/>
    </row>
    <row r="1422" spans="1:2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  <c r="U1422" s="84"/>
      <c r="V1422" s="85"/>
      <c r="W1422" s="82"/>
      <c r="X1422" s="86"/>
      <c r="Y1422" s="87"/>
      <c r="Z1422" s="87"/>
    </row>
    <row r="1423" spans="1:2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  <c r="U1423" s="84"/>
      <c r="V1423" s="85"/>
      <c r="W1423" s="82"/>
      <c r="X1423" s="86"/>
      <c r="Y1423" s="87"/>
      <c r="Z1423" s="87"/>
    </row>
    <row r="1424" spans="1:2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  <c r="U1424" s="84"/>
      <c r="V1424" s="85"/>
      <c r="W1424" s="82"/>
      <c r="X1424" s="86"/>
      <c r="Y1424" s="87"/>
      <c r="Z1424" s="87"/>
    </row>
    <row r="1425" spans="1:2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  <c r="U1425" s="84"/>
      <c r="V1425" s="85"/>
      <c r="W1425" s="82"/>
      <c r="X1425" s="86"/>
      <c r="Y1425" s="87"/>
      <c r="Z1425" s="87"/>
    </row>
    <row r="1426" spans="1:2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  <c r="U1426" s="84"/>
      <c r="V1426" s="85"/>
      <c r="W1426" s="82"/>
      <c r="X1426" s="86"/>
      <c r="Y1426" s="87"/>
      <c r="Z1426" s="87"/>
    </row>
    <row r="1427" spans="1:2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  <c r="U1427" s="84"/>
      <c r="V1427" s="85"/>
      <c r="W1427" s="82"/>
      <c r="X1427" s="86"/>
      <c r="Y1427" s="87"/>
      <c r="Z1427" s="87"/>
    </row>
    <row r="1428" spans="1:2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  <c r="U1428" s="84"/>
      <c r="V1428" s="85"/>
      <c r="W1428" s="82"/>
      <c r="X1428" s="86"/>
      <c r="Y1428" s="87"/>
      <c r="Z1428" s="87"/>
    </row>
    <row r="1429" spans="1:2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  <c r="U1429" s="84"/>
      <c r="V1429" s="85"/>
      <c r="W1429" s="82"/>
      <c r="X1429" s="86"/>
      <c r="Y1429" s="87"/>
      <c r="Z1429" s="87"/>
    </row>
    <row r="1430" spans="1:2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  <c r="U1430" s="84"/>
      <c r="V1430" s="85"/>
      <c r="W1430" s="82"/>
      <c r="X1430" s="86"/>
      <c r="Y1430" s="87"/>
      <c r="Z1430" s="87"/>
    </row>
    <row r="1431" spans="1:2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  <c r="U1431" s="84"/>
      <c r="V1431" s="85"/>
      <c r="W1431" s="82"/>
      <c r="X1431" s="86"/>
      <c r="Y1431" s="87"/>
      <c r="Z1431" s="87"/>
    </row>
    <row r="1432" spans="1:2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  <c r="U1432" s="84"/>
      <c r="V1432" s="85"/>
      <c r="W1432" s="82"/>
      <c r="X1432" s="86"/>
      <c r="Y1432" s="87"/>
      <c r="Z1432" s="87"/>
    </row>
    <row r="1433" spans="1:2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  <c r="U1433" s="84"/>
      <c r="V1433" s="85"/>
      <c r="W1433" s="82"/>
      <c r="X1433" s="86"/>
      <c r="Y1433" s="87"/>
      <c r="Z1433" s="87"/>
    </row>
    <row r="1434" spans="1:2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  <c r="U1434" s="84"/>
      <c r="V1434" s="85"/>
      <c r="W1434" s="82"/>
      <c r="X1434" s="86"/>
      <c r="Y1434" s="87"/>
      <c r="Z1434" s="87"/>
    </row>
    <row r="1435" spans="1:2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  <c r="U1435" s="84"/>
      <c r="V1435" s="85"/>
      <c r="W1435" s="82"/>
      <c r="X1435" s="86"/>
      <c r="Y1435" s="87"/>
      <c r="Z1435" s="87"/>
    </row>
    <row r="1436" spans="1:2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  <c r="U1436" s="84"/>
      <c r="V1436" s="85"/>
      <c r="W1436" s="82"/>
      <c r="X1436" s="86"/>
      <c r="Y1436" s="87"/>
      <c r="Z1436" s="87"/>
    </row>
    <row r="1437" spans="1:2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  <c r="U1437" s="84"/>
      <c r="V1437" s="85"/>
      <c r="W1437" s="82"/>
      <c r="X1437" s="86"/>
      <c r="Y1437" s="87"/>
      <c r="Z1437" s="87"/>
    </row>
    <row r="1438" spans="1:2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  <c r="U1438" s="84"/>
      <c r="V1438" s="85"/>
      <c r="W1438" s="82"/>
      <c r="X1438" s="86"/>
      <c r="Y1438" s="87"/>
      <c r="Z1438" s="87"/>
    </row>
    <row r="1439" spans="1:2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  <c r="U1439" s="84"/>
      <c r="V1439" s="85"/>
      <c r="W1439" s="82"/>
      <c r="X1439" s="86"/>
      <c r="Y1439" s="87"/>
      <c r="Z1439" s="87"/>
    </row>
    <row r="1440" spans="1:2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  <c r="U1440" s="84"/>
      <c r="V1440" s="85"/>
      <c r="W1440" s="82"/>
      <c r="X1440" s="86"/>
      <c r="Y1440" s="87"/>
      <c r="Z1440" s="87"/>
    </row>
    <row r="1441" spans="1:2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  <c r="U1441" s="84"/>
      <c r="V1441" s="85"/>
      <c r="W1441" s="82"/>
      <c r="X1441" s="86"/>
      <c r="Y1441" s="87"/>
      <c r="Z1441" s="87"/>
    </row>
    <row r="1442" spans="1:2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  <c r="U1442" s="84"/>
      <c r="V1442" s="85"/>
      <c r="W1442" s="82"/>
      <c r="X1442" s="86"/>
      <c r="Y1442" s="87"/>
      <c r="Z1442" s="87"/>
    </row>
    <row r="1443" spans="1:2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  <c r="U1443" s="84"/>
      <c r="V1443" s="85"/>
      <c r="W1443" s="82"/>
      <c r="X1443" s="86"/>
      <c r="Y1443" s="87"/>
      <c r="Z1443" s="87"/>
    </row>
    <row r="1444" spans="1:2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  <c r="U1444" s="84"/>
      <c r="V1444" s="85"/>
      <c r="W1444" s="82"/>
      <c r="X1444" s="86"/>
      <c r="Y1444" s="87"/>
      <c r="Z1444" s="87"/>
    </row>
    <row r="1445" spans="1:2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  <c r="U1445" s="84"/>
      <c r="V1445" s="85"/>
      <c r="W1445" s="82"/>
      <c r="X1445" s="86"/>
      <c r="Y1445" s="87"/>
      <c r="Z1445" s="87"/>
    </row>
    <row r="1446" spans="1:2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  <c r="U1446" s="84"/>
      <c r="V1446" s="85"/>
      <c r="W1446" s="82"/>
      <c r="X1446" s="86"/>
      <c r="Y1446" s="87"/>
      <c r="Z1446" s="87"/>
    </row>
    <row r="1447" spans="1:2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  <c r="U1447" s="84"/>
      <c r="V1447" s="85"/>
      <c r="W1447" s="82"/>
      <c r="X1447" s="86"/>
      <c r="Y1447" s="87"/>
      <c r="Z1447" s="87"/>
    </row>
    <row r="1448" spans="1:2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  <c r="U1448" s="84"/>
      <c r="V1448" s="85"/>
      <c r="W1448" s="82"/>
      <c r="X1448" s="86"/>
      <c r="Y1448" s="87"/>
      <c r="Z1448" s="87"/>
    </row>
    <row r="1449" spans="1:2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  <c r="U1449" s="84"/>
      <c r="V1449" s="85"/>
      <c r="W1449" s="82"/>
      <c r="X1449" s="86"/>
      <c r="Y1449" s="87"/>
      <c r="Z1449" s="87"/>
    </row>
    <row r="1450" spans="1:2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  <c r="U1450" s="84"/>
      <c r="V1450" s="85"/>
      <c r="W1450" s="82"/>
      <c r="X1450" s="86"/>
      <c r="Y1450" s="87"/>
      <c r="Z1450" s="87"/>
    </row>
    <row r="1451" spans="1:2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  <c r="U1451" s="84"/>
      <c r="V1451" s="85"/>
      <c r="W1451" s="82"/>
      <c r="X1451" s="86"/>
      <c r="Y1451" s="87"/>
      <c r="Z1451" s="87"/>
    </row>
    <row r="1452" spans="1:2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  <c r="U1452" s="84"/>
      <c r="V1452" s="85"/>
      <c r="W1452" s="82"/>
      <c r="X1452" s="86"/>
      <c r="Y1452" s="87"/>
      <c r="Z1452" s="87"/>
    </row>
    <row r="1453" spans="1:2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  <c r="U1453" s="84"/>
      <c r="V1453" s="85"/>
      <c r="W1453" s="82"/>
      <c r="X1453" s="86"/>
      <c r="Y1453" s="87"/>
      <c r="Z1453" s="87"/>
    </row>
    <row r="1454" spans="1:2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  <c r="U1454" s="84"/>
      <c r="V1454" s="85"/>
      <c r="W1454" s="82"/>
      <c r="X1454" s="86"/>
      <c r="Y1454" s="87"/>
      <c r="Z1454" s="87"/>
    </row>
    <row r="1455" spans="1:2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  <c r="U1455" s="84"/>
      <c r="V1455" s="85"/>
      <c r="W1455" s="82"/>
      <c r="X1455" s="86"/>
      <c r="Y1455" s="87"/>
      <c r="Z1455" s="87"/>
    </row>
    <row r="1456" spans="1:2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  <c r="U1456" s="84"/>
      <c r="V1456" s="85"/>
      <c r="W1456" s="82"/>
      <c r="X1456" s="86"/>
      <c r="Y1456" s="87"/>
      <c r="Z1456" s="87"/>
    </row>
    <row r="1457" spans="1:2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  <c r="U1457" s="84"/>
      <c r="V1457" s="85"/>
      <c r="W1457" s="82"/>
      <c r="X1457" s="86"/>
      <c r="Y1457" s="87"/>
      <c r="Z1457" s="87"/>
    </row>
    <row r="1458" spans="1:2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  <c r="U1458" s="84"/>
      <c r="V1458" s="85"/>
      <c r="W1458" s="82"/>
      <c r="X1458" s="86"/>
      <c r="Y1458" s="87"/>
      <c r="Z1458" s="87"/>
    </row>
    <row r="1459" spans="1:2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  <c r="U1459" s="84"/>
      <c r="V1459" s="85"/>
      <c r="W1459" s="82"/>
      <c r="X1459" s="86"/>
      <c r="Y1459" s="87"/>
      <c r="Z1459" s="87"/>
    </row>
    <row r="1460" spans="1:2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  <c r="U1460" s="84"/>
      <c r="V1460" s="85"/>
      <c r="W1460" s="82"/>
      <c r="X1460" s="86"/>
      <c r="Y1460" s="87"/>
      <c r="Z1460" s="87"/>
    </row>
    <row r="1461" spans="1:2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  <c r="U1461" s="84"/>
      <c r="V1461" s="85"/>
      <c r="W1461" s="82"/>
      <c r="X1461" s="86"/>
      <c r="Y1461" s="87"/>
      <c r="Z1461" s="87"/>
    </row>
    <row r="1462" spans="1:2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  <c r="U1462" s="84"/>
      <c r="V1462" s="85"/>
      <c r="W1462" s="82"/>
      <c r="X1462" s="86"/>
      <c r="Y1462" s="87"/>
      <c r="Z1462" s="87"/>
    </row>
    <row r="1463" spans="1:2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  <c r="U1463" s="84"/>
      <c r="V1463" s="85"/>
      <c r="W1463" s="82"/>
      <c r="X1463" s="86"/>
      <c r="Y1463" s="87"/>
      <c r="Z1463" s="87"/>
    </row>
    <row r="1464" spans="1:2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  <c r="U1464" s="84"/>
      <c r="V1464" s="85"/>
      <c r="W1464" s="82"/>
      <c r="X1464" s="86"/>
      <c r="Y1464" s="87"/>
      <c r="Z1464" s="87"/>
    </row>
    <row r="1465" spans="1:2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  <c r="U1465" s="84"/>
      <c r="V1465" s="85"/>
      <c r="W1465" s="82"/>
      <c r="X1465" s="86"/>
      <c r="Y1465" s="87"/>
      <c r="Z1465" s="87"/>
    </row>
    <row r="1466" spans="1:2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  <c r="U1466" s="84"/>
      <c r="V1466" s="85"/>
      <c r="W1466" s="82"/>
      <c r="X1466" s="86"/>
      <c r="Y1466" s="87"/>
      <c r="Z1466" s="87"/>
    </row>
    <row r="1467" spans="1:2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  <c r="U1467" s="84"/>
      <c r="V1467" s="85"/>
      <c r="W1467" s="82"/>
      <c r="X1467" s="86"/>
      <c r="Y1467" s="87"/>
      <c r="Z1467" s="87"/>
    </row>
    <row r="1468" spans="1:2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  <c r="U1468" s="84"/>
      <c r="V1468" s="85"/>
      <c r="W1468" s="82"/>
      <c r="X1468" s="86"/>
      <c r="Y1468" s="87"/>
      <c r="Z1468" s="87"/>
    </row>
    <row r="1469" spans="1:2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  <c r="U1469" s="84"/>
      <c r="V1469" s="85"/>
      <c r="W1469" s="82"/>
      <c r="X1469" s="86"/>
      <c r="Y1469" s="87"/>
      <c r="Z1469" s="87"/>
    </row>
    <row r="1470" spans="1:2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  <c r="U1470" s="84"/>
      <c r="V1470" s="85"/>
      <c r="W1470" s="82"/>
      <c r="X1470" s="86"/>
      <c r="Y1470" s="87"/>
      <c r="Z1470" s="87"/>
    </row>
    <row r="1471" spans="1:2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  <c r="U1471" s="84"/>
      <c r="V1471" s="85"/>
      <c r="W1471" s="82"/>
      <c r="X1471" s="86"/>
      <c r="Y1471" s="87"/>
      <c r="Z1471" s="87"/>
    </row>
    <row r="1472" spans="1:2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  <c r="U1472" s="84"/>
      <c r="V1472" s="85"/>
      <c r="W1472" s="82"/>
      <c r="X1472" s="86"/>
      <c r="Y1472" s="87"/>
      <c r="Z1472" s="87"/>
    </row>
    <row r="1473" spans="1:2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  <c r="U1473" s="84"/>
      <c r="V1473" s="85"/>
      <c r="W1473" s="82"/>
      <c r="X1473" s="86"/>
      <c r="Y1473" s="87"/>
      <c r="Z1473" s="87"/>
    </row>
    <row r="1474" spans="1:2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  <c r="U1474" s="84"/>
      <c r="V1474" s="85"/>
      <c r="W1474" s="82"/>
      <c r="X1474" s="86"/>
      <c r="Y1474" s="87"/>
      <c r="Z1474" s="87"/>
    </row>
    <row r="1475" spans="1:2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  <c r="U1475" s="84"/>
      <c r="V1475" s="85"/>
      <c r="W1475" s="82"/>
      <c r="X1475" s="86"/>
      <c r="Y1475" s="87"/>
      <c r="Z1475" s="87"/>
    </row>
    <row r="1476" spans="1:2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  <c r="U1476" s="84"/>
      <c r="V1476" s="85"/>
      <c r="W1476" s="82"/>
      <c r="X1476" s="86"/>
      <c r="Y1476" s="87"/>
      <c r="Z1476" s="87"/>
    </row>
    <row r="1477" spans="1:2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  <c r="U1477" s="84"/>
      <c r="V1477" s="85"/>
      <c r="W1477" s="82"/>
      <c r="X1477" s="86"/>
      <c r="Y1477" s="87"/>
      <c r="Z1477" s="87"/>
    </row>
    <row r="1478" spans="1:2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  <c r="U1478" s="84"/>
      <c r="V1478" s="85"/>
      <c r="W1478" s="82"/>
      <c r="X1478" s="86"/>
      <c r="Y1478" s="87"/>
      <c r="Z1478" s="87"/>
    </row>
    <row r="1479" spans="1:2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  <c r="U1479" s="84"/>
      <c r="V1479" s="85"/>
      <c r="W1479" s="82"/>
      <c r="X1479" s="86"/>
      <c r="Y1479" s="87"/>
      <c r="Z1479" s="87"/>
    </row>
    <row r="1480" spans="1:2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  <c r="U1480" s="84"/>
      <c r="V1480" s="85"/>
      <c r="W1480" s="82"/>
      <c r="X1480" s="86"/>
      <c r="Y1480" s="87"/>
      <c r="Z1480" s="87"/>
    </row>
    <row r="1481" spans="1:2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  <c r="U1481" s="84"/>
      <c r="V1481" s="85"/>
      <c r="W1481" s="82"/>
      <c r="X1481" s="86"/>
      <c r="Y1481" s="87"/>
      <c r="Z1481" s="87"/>
    </row>
    <row r="1482" spans="1:2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  <c r="U1482" s="84"/>
      <c r="V1482" s="85"/>
      <c r="W1482" s="82"/>
      <c r="X1482" s="86"/>
      <c r="Y1482" s="87"/>
      <c r="Z1482" s="87"/>
    </row>
    <row r="1483" spans="1:2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  <c r="U1483" s="84"/>
      <c r="V1483" s="85"/>
      <c r="W1483" s="82"/>
      <c r="X1483" s="86"/>
      <c r="Y1483" s="87"/>
      <c r="Z1483" s="87"/>
    </row>
    <row r="1484" spans="1:2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  <c r="U1484" s="84"/>
      <c r="V1484" s="85"/>
      <c r="W1484" s="82"/>
      <c r="X1484" s="86"/>
      <c r="Y1484" s="87"/>
      <c r="Z1484" s="87"/>
    </row>
    <row r="1485" spans="1:2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  <c r="U1485" s="84"/>
      <c r="V1485" s="85"/>
      <c r="W1485" s="82"/>
      <c r="X1485" s="86"/>
      <c r="Y1485" s="87"/>
      <c r="Z1485" s="87"/>
    </row>
    <row r="1486" spans="1:2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  <c r="U1486" s="84"/>
      <c r="V1486" s="85"/>
      <c r="W1486" s="82"/>
      <c r="X1486" s="86"/>
      <c r="Y1486" s="87"/>
      <c r="Z1486" s="87"/>
    </row>
    <row r="1487" spans="1:2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  <c r="U1487" s="84"/>
      <c r="V1487" s="85"/>
      <c r="W1487" s="82"/>
      <c r="X1487" s="86"/>
      <c r="Y1487" s="87"/>
      <c r="Z1487" s="87"/>
    </row>
    <row r="1488" spans="1:2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  <c r="U1488" s="84"/>
      <c r="V1488" s="85"/>
      <c r="W1488" s="82"/>
      <c r="X1488" s="86"/>
      <c r="Y1488" s="87"/>
      <c r="Z1488" s="87"/>
    </row>
    <row r="1489" spans="1:2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  <c r="U1489" s="84"/>
      <c r="V1489" s="85"/>
      <c r="W1489" s="82"/>
      <c r="X1489" s="86"/>
      <c r="Y1489" s="87"/>
      <c r="Z1489" s="87"/>
    </row>
    <row r="1490" spans="1:2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  <c r="U1490" s="84"/>
      <c r="V1490" s="85"/>
      <c r="W1490" s="82"/>
      <c r="X1490" s="86"/>
      <c r="Y1490" s="87"/>
      <c r="Z1490" s="87"/>
    </row>
    <row r="1491" spans="1:2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  <c r="U1491" s="84"/>
      <c r="V1491" s="85"/>
      <c r="W1491" s="82"/>
      <c r="X1491" s="86"/>
      <c r="Y1491" s="87"/>
      <c r="Z1491" s="87"/>
    </row>
    <row r="1492" spans="1:2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  <c r="U1492" s="84"/>
      <c r="V1492" s="85"/>
      <c r="W1492" s="82"/>
      <c r="X1492" s="86"/>
      <c r="Y1492" s="87"/>
      <c r="Z1492" s="87"/>
    </row>
    <row r="1493" spans="1:2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  <c r="U1493" s="84"/>
      <c r="V1493" s="85"/>
      <c r="W1493" s="82"/>
      <c r="X1493" s="86"/>
      <c r="Y1493" s="87"/>
      <c r="Z1493" s="87"/>
    </row>
    <row r="1494" spans="1:2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  <c r="U1494" s="84"/>
      <c r="V1494" s="85"/>
      <c r="W1494" s="82"/>
      <c r="X1494" s="86"/>
      <c r="Y1494" s="87"/>
      <c r="Z1494" s="87"/>
    </row>
    <row r="1495" spans="1:2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  <c r="U1495" s="84"/>
      <c r="V1495" s="85"/>
      <c r="W1495" s="82"/>
      <c r="X1495" s="86"/>
      <c r="Y1495" s="87"/>
      <c r="Z1495" s="87"/>
    </row>
    <row r="1496" spans="1:2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  <c r="U1496" s="84"/>
      <c r="V1496" s="85"/>
      <c r="W1496" s="82"/>
      <c r="X1496" s="86"/>
      <c r="Y1496" s="87"/>
      <c r="Z1496" s="87"/>
    </row>
    <row r="1497" spans="1:2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  <c r="U1497" s="84"/>
      <c r="V1497" s="85"/>
      <c r="W1497" s="82"/>
      <c r="X1497" s="86"/>
      <c r="Y1497" s="87"/>
      <c r="Z1497" s="87"/>
    </row>
    <row r="1498" spans="1:2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  <c r="U1498" s="84"/>
      <c r="V1498" s="85"/>
      <c r="W1498" s="82"/>
      <c r="X1498" s="86"/>
      <c r="Y1498" s="87"/>
      <c r="Z1498" s="87"/>
    </row>
    <row r="1499" spans="1:2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  <c r="U1499" s="84"/>
      <c r="V1499" s="85"/>
      <c r="W1499" s="82"/>
      <c r="X1499" s="86"/>
      <c r="Y1499" s="87"/>
      <c r="Z1499" s="87"/>
    </row>
    <row r="1500" spans="1:2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  <c r="U1500" s="84"/>
      <c r="V1500" s="85"/>
      <c r="W1500" s="82"/>
      <c r="X1500" s="86"/>
      <c r="Y1500" s="87"/>
      <c r="Z1500" s="87"/>
    </row>
    <row r="1501" spans="1:2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  <c r="U1501" s="84"/>
      <c r="V1501" s="85"/>
      <c r="W1501" s="82"/>
      <c r="X1501" s="86"/>
      <c r="Y1501" s="87"/>
      <c r="Z1501" s="87"/>
    </row>
    <row r="1502" spans="1:2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  <c r="U1502" s="84"/>
      <c r="V1502" s="85"/>
      <c r="W1502" s="82"/>
      <c r="X1502" s="86"/>
      <c r="Y1502" s="87"/>
      <c r="Z1502" s="87"/>
    </row>
    <row r="1503" spans="1:2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  <c r="U1503" s="84"/>
      <c r="V1503" s="85"/>
      <c r="W1503" s="82"/>
      <c r="X1503" s="86"/>
      <c r="Y1503" s="87"/>
      <c r="Z1503" s="87"/>
    </row>
    <row r="1504" spans="1:2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  <c r="U1504" s="84"/>
      <c r="V1504" s="85"/>
      <c r="W1504" s="82"/>
      <c r="X1504" s="86"/>
      <c r="Y1504" s="87"/>
      <c r="Z1504" s="87"/>
    </row>
    <row r="1505" spans="1:2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  <c r="U1505" s="84"/>
      <c r="V1505" s="85"/>
      <c r="W1505" s="82"/>
      <c r="X1505" s="86"/>
      <c r="Y1505" s="87"/>
      <c r="Z1505" s="87"/>
    </row>
    <row r="1506" spans="1:2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  <c r="U1506" s="84"/>
      <c r="V1506" s="85"/>
      <c r="W1506" s="82"/>
      <c r="X1506" s="86"/>
      <c r="Y1506" s="87"/>
      <c r="Z1506" s="87"/>
    </row>
    <row r="1507" spans="1:2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  <c r="U1507" s="84"/>
      <c r="V1507" s="85"/>
      <c r="W1507" s="82"/>
      <c r="X1507" s="86"/>
      <c r="Y1507" s="87"/>
      <c r="Z1507" s="87"/>
    </row>
    <row r="1508" spans="1:2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  <c r="U1508" s="84"/>
      <c r="V1508" s="85"/>
      <c r="W1508" s="82"/>
      <c r="X1508" s="86"/>
      <c r="Y1508" s="87"/>
      <c r="Z1508" s="87"/>
    </row>
    <row r="1509" spans="1:2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  <c r="U1509" s="84"/>
      <c r="V1509" s="85"/>
      <c r="W1509" s="82"/>
      <c r="X1509" s="86"/>
      <c r="Y1509" s="87"/>
      <c r="Z1509" s="87"/>
    </row>
    <row r="1510" spans="1:2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  <c r="U1510" s="84"/>
      <c r="V1510" s="85"/>
      <c r="W1510" s="82"/>
      <c r="X1510" s="86"/>
      <c r="Y1510" s="87"/>
      <c r="Z1510" s="87"/>
    </row>
    <row r="1511" spans="1:2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  <c r="U1511" s="84"/>
      <c r="V1511" s="85"/>
      <c r="W1511" s="82"/>
      <c r="X1511" s="86"/>
      <c r="Y1511" s="87"/>
      <c r="Z1511" s="87"/>
    </row>
    <row r="1512" spans="1:2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  <c r="U1512" s="84"/>
      <c r="V1512" s="85"/>
      <c r="W1512" s="82"/>
      <c r="X1512" s="86"/>
      <c r="Y1512" s="87"/>
      <c r="Z1512" s="87"/>
    </row>
    <row r="1513" spans="1:2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  <c r="U1513" s="84"/>
      <c r="V1513" s="85"/>
      <c r="W1513" s="82"/>
      <c r="X1513" s="86"/>
      <c r="Y1513" s="87"/>
      <c r="Z1513" s="87"/>
    </row>
    <row r="1514" spans="1:2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  <c r="U1514" s="84"/>
      <c r="V1514" s="85"/>
      <c r="W1514" s="82"/>
      <c r="X1514" s="86"/>
      <c r="Y1514" s="87"/>
      <c r="Z1514" s="87"/>
    </row>
    <row r="1515" spans="1:2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  <c r="U1515" s="84"/>
      <c r="V1515" s="85"/>
      <c r="W1515" s="82"/>
      <c r="X1515" s="86"/>
      <c r="Y1515" s="87"/>
      <c r="Z1515" s="87"/>
    </row>
    <row r="1516" spans="1:2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  <c r="U1516" s="84"/>
      <c r="V1516" s="85"/>
      <c r="W1516" s="82"/>
      <c r="X1516" s="86"/>
      <c r="Y1516" s="87"/>
      <c r="Z1516" s="87"/>
    </row>
    <row r="1517" spans="1:2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  <c r="U1517" s="84"/>
      <c r="V1517" s="85"/>
      <c r="W1517" s="82"/>
      <c r="X1517" s="86"/>
      <c r="Y1517" s="87"/>
      <c r="Z1517" s="87"/>
    </row>
    <row r="1518" spans="1:2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  <c r="U1518" s="84"/>
      <c r="V1518" s="85"/>
      <c r="W1518" s="82"/>
      <c r="X1518" s="86"/>
      <c r="Y1518" s="87"/>
      <c r="Z1518" s="87"/>
    </row>
    <row r="1519" spans="1:2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  <c r="U1519" s="84"/>
      <c r="V1519" s="85"/>
      <c r="W1519" s="82"/>
      <c r="X1519" s="86"/>
      <c r="Y1519" s="87"/>
      <c r="Z1519" s="87"/>
    </row>
    <row r="1520" spans="1:2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  <c r="U1520" s="84"/>
      <c r="V1520" s="85"/>
      <c r="W1520" s="82"/>
      <c r="X1520" s="86"/>
      <c r="Y1520" s="87"/>
      <c r="Z1520" s="87"/>
    </row>
    <row r="1521" spans="1:2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  <c r="U1521" s="84"/>
      <c r="V1521" s="85"/>
      <c r="W1521" s="82"/>
      <c r="X1521" s="86"/>
      <c r="Y1521" s="87"/>
      <c r="Z1521" s="87"/>
    </row>
    <row r="1522" spans="1:2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  <c r="U1522" s="84"/>
      <c r="V1522" s="85"/>
      <c r="W1522" s="82"/>
      <c r="X1522" s="86"/>
      <c r="Y1522" s="87"/>
      <c r="Z1522" s="87"/>
    </row>
    <row r="1523" spans="1:2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  <c r="U1523" s="84"/>
      <c r="V1523" s="85"/>
      <c r="W1523" s="82"/>
      <c r="X1523" s="86"/>
      <c r="Y1523" s="87"/>
      <c r="Z1523" s="87"/>
    </row>
    <row r="1524" spans="1:2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  <c r="U1524" s="84"/>
      <c r="V1524" s="85"/>
      <c r="W1524" s="82"/>
      <c r="X1524" s="86"/>
      <c r="Y1524" s="87"/>
      <c r="Z1524" s="87"/>
    </row>
    <row r="1525" spans="1:2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  <c r="U1525" s="84"/>
      <c r="V1525" s="85"/>
      <c r="W1525" s="82"/>
      <c r="X1525" s="86"/>
      <c r="Y1525" s="87"/>
      <c r="Z1525" s="87"/>
    </row>
    <row r="1526" spans="1:2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  <c r="U1526" s="84"/>
      <c r="V1526" s="85"/>
      <c r="W1526" s="82"/>
      <c r="X1526" s="86"/>
      <c r="Y1526" s="87"/>
      <c r="Z1526" s="87"/>
    </row>
    <row r="1527" spans="1:2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  <c r="U1527" s="84"/>
      <c r="V1527" s="85"/>
      <c r="W1527" s="82"/>
      <c r="X1527" s="86"/>
      <c r="Y1527" s="87"/>
      <c r="Z1527" s="87"/>
    </row>
    <row r="1528" spans="1:2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  <c r="U1528" s="84"/>
      <c r="V1528" s="85"/>
      <c r="W1528" s="82"/>
      <c r="X1528" s="86"/>
      <c r="Y1528" s="87"/>
      <c r="Z1528" s="87"/>
    </row>
    <row r="1529" spans="1:2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  <c r="U1529" s="84"/>
      <c r="V1529" s="85"/>
      <c r="W1529" s="82"/>
      <c r="X1529" s="86"/>
      <c r="Y1529" s="87"/>
      <c r="Z1529" s="87"/>
    </row>
    <row r="1530" spans="1:2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  <c r="U1530" s="84"/>
      <c r="V1530" s="85"/>
      <c r="W1530" s="82"/>
      <c r="X1530" s="86"/>
      <c r="Y1530" s="87"/>
      <c r="Z1530" s="87"/>
    </row>
    <row r="1531" spans="1:2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  <c r="U1531" s="84"/>
      <c r="V1531" s="85"/>
      <c r="W1531" s="82"/>
      <c r="X1531" s="86"/>
      <c r="Y1531" s="87"/>
      <c r="Z1531" s="87"/>
    </row>
    <row r="1532" spans="1:2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  <c r="U1532" s="84"/>
      <c r="V1532" s="85"/>
      <c r="W1532" s="82"/>
      <c r="X1532" s="86"/>
      <c r="Y1532" s="87"/>
      <c r="Z1532" s="87"/>
    </row>
    <row r="1533" spans="1:2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  <c r="U1533" s="84"/>
      <c r="V1533" s="85"/>
      <c r="W1533" s="82"/>
      <c r="X1533" s="86"/>
      <c r="Y1533" s="87"/>
      <c r="Z1533" s="87"/>
    </row>
    <row r="1534" spans="1:2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  <c r="U1534" s="84"/>
      <c r="V1534" s="85"/>
      <c r="W1534" s="82"/>
      <c r="X1534" s="86"/>
      <c r="Y1534" s="87"/>
      <c r="Z1534" s="87"/>
    </row>
    <row r="1535" spans="1:2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  <c r="U1535" s="84"/>
      <c r="V1535" s="85"/>
      <c r="W1535" s="82"/>
      <c r="X1535" s="86"/>
      <c r="Y1535" s="87"/>
      <c r="Z1535" s="87"/>
    </row>
    <row r="1536" spans="1:2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  <c r="U1536" s="84"/>
      <c r="V1536" s="85"/>
      <c r="W1536" s="82"/>
      <c r="X1536" s="86"/>
      <c r="Y1536" s="87"/>
      <c r="Z1536" s="87"/>
    </row>
    <row r="1537" spans="1:2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  <c r="U1537" s="84"/>
      <c r="V1537" s="85"/>
      <c r="W1537" s="82"/>
      <c r="X1537" s="86"/>
      <c r="Y1537" s="87"/>
      <c r="Z1537" s="87"/>
    </row>
    <row r="1538" spans="1:2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  <c r="U1538" s="84"/>
      <c r="V1538" s="85"/>
      <c r="W1538" s="82"/>
      <c r="X1538" s="86"/>
      <c r="Y1538" s="87"/>
      <c r="Z1538" s="87"/>
    </row>
    <row r="1539" spans="1:2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  <c r="U1539" s="84"/>
      <c r="V1539" s="85"/>
      <c r="W1539" s="82"/>
      <c r="X1539" s="86"/>
      <c r="Y1539" s="87"/>
      <c r="Z1539" s="87"/>
    </row>
    <row r="1540" spans="1:2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  <c r="U1540" s="84"/>
      <c r="V1540" s="85"/>
      <c r="W1540" s="82"/>
      <c r="X1540" s="86"/>
      <c r="Y1540" s="87"/>
      <c r="Z1540" s="87"/>
    </row>
    <row r="1541" spans="1:2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  <c r="U1541" s="84"/>
      <c r="V1541" s="85"/>
      <c r="W1541" s="82"/>
      <c r="X1541" s="86"/>
      <c r="Y1541" s="87"/>
      <c r="Z1541" s="87"/>
    </row>
    <row r="1542" spans="1:2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  <c r="U1542" s="84"/>
      <c r="V1542" s="85"/>
      <c r="W1542" s="82"/>
      <c r="X1542" s="86"/>
      <c r="Y1542" s="87"/>
      <c r="Z1542" s="87"/>
    </row>
    <row r="1543" spans="1:2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  <c r="U1543" s="84"/>
      <c r="V1543" s="85"/>
      <c r="W1543" s="82"/>
      <c r="X1543" s="86"/>
      <c r="Y1543" s="87"/>
      <c r="Z1543" s="87"/>
    </row>
    <row r="1544" spans="1:2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  <c r="U1544" s="84"/>
      <c r="V1544" s="85"/>
      <c r="W1544" s="82"/>
      <c r="X1544" s="86"/>
      <c r="Y1544" s="87"/>
      <c r="Z1544" s="87"/>
    </row>
    <row r="1545" spans="1:2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  <c r="U1545" s="84"/>
      <c r="V1545" s="85"/>
      <c r="W1545" s="82"/>
      <c r="X1545" s="86"/>
      <c r="Y1545" s="87"/>
      <c r="Z1545" s="87"/>
    </row>
    <row r="1546" spans="1:2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  <c r="U1546" s="84"/>
      <c r="V1546" s="85"/>
      <c r="W1546" s="82"/>
      <c r="X1546" s="86"/>
      <c r="Y1546" s="87"/>
      <c r="Z1546" s="87"/>
    </row>
    <row r="1547" spans="1:2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  <c r="U1547" s="84"/>
      <c r="V1547" s="85"/>
      <c r="W1547" s="82"/>
      <c r="X1547" s="86"/>
      <c r="Y1547" s="87"/>
      <c r="Z1547" s="87"/>
    </row>
    <row r="1548" spans="1:2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  <c r="U1548" s="84"/>
      <c r="V1548" s="85"/>
      <c r="W1548" s="82"/>
      <c r="X1548" s="86"/>
      <c r="Y1548" s="87"/>
      <c r="Z1548" s="87"/>
    </row>
    <row r="1549" spans="1:2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  <c r="U1549" s="84"/>
      <c r="V1549" s="85"/>
      <c r="W1549" s="82"/>
      <c r="X1549" s="86"/>
      <c r="Y1549" s="87"/>
      <c r="Z1549" s="87"/>
    </row>
    <row r="1550" spans="1:2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  <c r="U1550" s="84"/>
      <c r="V1550" s="85"/>
      <c r="W1550" s="82"/>
      <c r="X1550" s="86"/>
      <c r="Y1550" s="87"/>
      <c r="Z1550" s="87"/>
    </row>
    <row r="1551" spans="1:2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  <c r="U1551" s="84"/>
      <c r="V1551" s="85"/>
      <c r="W1551" s="82"/>
      <c r="X1551" s="86"/>
      <c r="Y1551" s="87"/>
      <c r="Z1551" s="87"/>
    </row>
    <row r="1552" spans="1:2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  <c r="U1552" s="84"/>
      <c r="V1552" s="85"/>
      <c r="W1552" s="82"/>
      <c r="X1552" s="86"/>
      <c r="Y1552" s="87"/>
      <c r="Z1552" s="87"/>
    </row>
    <row r="1553" spans="1:2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  <c r="U1553" s="84"/>
      <c r="V1553" s="85"/>
      <c r="W1553" s="82"/>
      <c r="X1553" s="86"/>
      <c r="Y1553" s="87"/>
      <c r="Z1553" s="87"/>
    </row>
    <row r="1554" spans="1:2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  <c r="U1554" s="84"/>
      <c r="V1554" s="85"/>
      <c r="W1554" s="82"/>
      <c r="X1554" s="86"/>
      <c r="Y1554" s="87"/>
      <c r="Z1554" s="87"/>
    </row>
    <row r="1555" spans="1:2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  <c r="U1555" s="84"/>
      <c r="V1555" s="85"/>
      <c r="W1555" s="82"/>
      <c r="X1555" s="86"/>
      <c r="Y1555" s="87"/>
      <c r="Z1555" s="87"/>
    </row>
    <row r="1556" spans="1:2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  <c r="U1556" s="84"/>
      <c r="V1556" s="85"/>
      <c r="W1556" s="82"/>
      <c r="X1556" s="86"/>
      <c r="Y1556" s="87"/>
      <c r="Z1556" s="87"/>
    </row>
    <row r="1557" spans="1:2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  <c r="U1557" s="84"/>
      <c r="V1557" s="85"/>
      <c r="W1557" s="82"/>
      <c r="X1557" s="86"/>
      <c r="Y1557" s="87"/>
      <c r="Z1557" s="87"/>
    </row>
    <row r="1558" spans="1:2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  <c r="U1558" s="84"/>
      <c r="V1558" s="85"/>
      <c r="W1558" s="82"/>
      <c r="X1558" s="86"/>
      <c r="Y1558" s="87"/>
      <c r="Z1558" s="87"/>
    </row>
    <row r="1559" spans="1:2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  <c r="U1559" s="84"/>
      <c r="V1559" s="85"/>
      <c r="W1559" s="82"/>
      <c r="X1559" s="86"/>
      <c r="Y1559" s="87"/>
      <c r="Z1559" s="87"/>
    </row>
    <row r="1560" spans="1:2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  <c r="U1560" s="84"/>
      <c r="V1560" s="85"/>
      <c r="W1560" s="82"/>
      <c r="X1560" s="86"/>
      <c r="Y1560" s="87"/>
      <c r="Z1560" s="87"/>
    </row>
    <row r="1561" spans="1:2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  <c r="U1561" s="84"/>
      <c r="V1561" s="85"/>
      <c r="W1561" s="82"/>
      <c r="X1561" s="86"/>
      <c r="Y1561" s="87"/>
      <c r="Z1561" s="87"/>
    </row>
    <row r="1562" spans="1:2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  <c r="U1562" s="84"/>
      <c r="V1562" s="85"/>
      <c r="W1562" s="82"/>
      <c r="X1562" s="86"/>
      <c r="Y1562" s="87"/>
      <c r="Z1562" s="87"/>
    </row>
    <row r="1563" spans="1:2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  <c r="U1563" s="84"/>
      <c r="V1563" s="85"/>
      <c r="W1563" s="82"/>
      <c r="X1563" s="86"/>
      <c r="Y1563" s="87"/>
      <c r="Z1563" s="87"/>
    </row>
    <row r="1564" spans="1:2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  <c r="U1564" s="84"/>
      <c r="V1564" s="85"/>
      <c r="W1564" s="82"/>
      <c r="X1564" s="86"/>
      <c r="Y1564" s="87"/>
      <c r="Z1564" s="87"/>
    </row>
    <row r="1565" spans="1:2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  <c r="U1565" s="84"/>
      <c r="V1565" s="85"/>
      <c r="W1565" s="82"/>
      <c r="X1565" s="86"/>
      <c r="Y1565" s="87"/>
      <c r="Z1565" s="87"/>
    </row>
    <row r="1566" spans="1:2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  <c r="U1566" s="84"/>
      <c r="V1566" s="85"/>
      <c r="W1566" s="82"/>
      <c r="X1566" s="86"/>
      <c r="Y1566" s="87"/>
      <c r="Z1566" s="87"/>
    </row>
    <row r="1567" spans="1:2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  <c r="U1567" s="84"/>
      <c r="V1567" s="85"/>
      <c r="W1567" s="82"/>
      <c r="X1567" s="86"/>
      <c r="Y1567" s="87"/>
      <c r="Z1567" s="87"/>
    </row>
    <row r="1568" spans="1:2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  <c r="U1568" s="84"/>
      <c r="V1568" s="85"/>
      <c r="W1568" s="82"/>
      <c r="X1568" s="86"/>
      <c r="Y1568" s="87"/>
      <c r="Z1568" s="87"/>
    </row>
    <row r="1569" spans="1:2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  <c r="U1569" s="84"/>
      <c r="V1569" s="85"/>
      <c r="W1569" s="82"/>
      <c r="X1569" s="86"/>
      <c r="Y1569" s="87"/>
      <c r="Z1569" s="87"/>
    </row>
    <row r="1570" spans="1:2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  <c r="U1570" s="84"/>
      <c r="V1570" s="85"/>
      <c r="W1570" s="82"/>
      <c r="X1570" s="86"/>
      <c r="Y1570" s="87"/>
      <c r="Z1570" s="87"/>
    </row>
    <row r="1571" spans="1:2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  <c r="U1571" s="84"/>
      <c r="V1571" s="85"/>
      <c r="W1571" s="82"/>
      <c r="X1571" s="86"/>
      <c r="Y1571" s="87"/>
      <c r="Z1571" s="87"/>
    </row>
    <row r="1572" spans="1:2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  <c r="U1572" s="84"/>
      <c r="V1572" s="85"/>
      <c r="W1572" s="82"/>
      <c r="X1572" s="86"/>
      <c r="Y1572" s="87"/>
      <c r="Z1572" s="87"/>
    </row>
    <row r="1573" spans="1:2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  <c r="U1573" s="84"/>
      <c r="V1573" s="85"/>
      <c r="W1573" s="82"/>
      <c r="X1573" s="86"/>
      <c r="Y1573" s="87"/>
      <c r="Z1573" s="87"/>
    </row>
    <row r="1574" spans="1:2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  <c r="U1574" s="84"/>
      <c r="V1574" s="85"/>
      <c r="W1574" s="82"/>
      <c r="X1574" s="86"/>
      <c r="Y1574" s="87"/>
      <c r="Z1574" s="87"/>
    </row>
    <row r="1575" spans="1:2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  <c r="U1575" s="84"/>
      <c r="V1575" s="85"/>
      <c r="W1575" s="82"/>
      <c r="X1575" s="86"/>
      <c r="Y1575" s="87"/>
      <c r="Z1575" s="87"/>
    </row>
    <row r="1576" spans="1:2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  <c r="U1576" s="84"/>
      <c r="V1576" s="85"/>
      <c r="W1576" s="82"/>
      <c r="X1576" s="86"/>
      <c r="Y1576" s="87"/>
      <c r="Z1576" s="87"/>
    </row>
    <row r="1577" spans="1:2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  <c r="U1577" s="84"/>
      <c r="V1577" s="85"/>
      <c r="W1577" s="82"/>
      <c r="X1577" s="86"/>
      <c r="Y1577" s="87"/>
      <c r="Z1577" s="87"/>
    </row>
    <row r="1578" spans="1:2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  <c r="U1578" s="84"/>
      <c r="V1578" s="85"/>
      <c r="W1578" s="82"/>
      <c r="X1578" s="86"/>
      <c r="Y1578" s="87"/>
      <c r="Z1578" s="87"/>
    </row>
    <row r="1579" spans="1:2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  <c r="U1579" s="84"/>
      <c r="V1579" s="85"/>
      <c r="W1579" s="82"/>
      <c r="X1579" s="86"/>
      <c r="Y1579" s="87"/>
      <c r="Z1579" s="87"/>
    </row>
    <row r="1580" spans="1:2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  <c r="U1580" s="84"/>
      <c r="V1580" s="85"/>
      <c r="W1580" s="82"/>
      <c r="X1580" s="86"/>
      <c r="Y1580" s="87"/>
      <c r="Z1580" s="87"/>
    </row>
    <row r="1581" spans="1:2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  <c r="U1581" s="84"/>
      <c r="V1581" s="85"/>
      <c r="W1581" s="82"/>
      <c r="X1581" s="86"/>
      <c r="Y1581" s="87"/>
      <c r="Z1581" s="87"/>
    </row>
    <row r="1582" spans="1:2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  <c r="U1582" s="84"/>
      <c r="V1582" s="85"/>
      <c r="W1582" s="82"/>
      <c r="X1582" s="86"/>
      <c r="Y1582" s="87"/>
      <c r="Z1582" s="87"/>
    </row>
    <row r="1583" spans="1:2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  <c r="U1583" s="84"/>
      <c r="V1583" s="85"/>
      <c r="W1583" s="82"/>
      <c r="X1583" s="86"/>
      <c r="Y1583" s="87"/>
      <c r="Z1583" s="87"/>
    </row>
    <row r="1584" spans="1:2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  <c r="U1584" s="84"/>
      <c r="V1584" s="85"/>
      <c r="W1584" s="82"/>
      <c r="X1584" s="86"/>
      <c r="Y1584" s="87"/>
      <c r="Z1584" s="87"/>
    </row>
    <row r="1585" spans="1:2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  <c r="U1585" s="84"/>
      <c r="V1585" s="85"/>
      <c r="W1585" s="82"/>
      <c r="X1585" s="86"/>
      <c r="Y1585" s="87"/>
      <c r="Z1585" s="87"/>
    </row>
    <row r="1586" spans="1:2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  <c r="U1586" s="84"/>
      <c r="V1586" s="85"/>
      <c r="W1586" s="82"/>
      <c r="X1586" s="86"/>
      <c r="Y1586" s="87"/>
      <c r="Z1586" s="87"/>
    </row>
    <row r="1587" spans="1:2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  <c r="U1587" s="84"/>
      <c r="V1587" s="85"/>
      <c r="W1587" s="82"/>
      <c r="X1587" s="86"/>
      <c r="Y1587" s="87"/>
      <c r="Z1587" s="87"/>
    </row>
    <row r="1588" spans="1:2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  <c r="U1588" s="84"/>
      <c r="V1588" s="85"/>
      <c r="W1588" s="82"/>
      <c r="X1588" s="86"/>
      <c r="Y1588" s="87"/>
      <c r="Z1588" s="87"/>
    </row>
    <row r="1589" spans="1:2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  <c r="U1589" s="84"/>
      <c r="V1589" s="85"/>
      <c r="W1589" s="82"/>
      <c r="X1589" s="86"/>
      <c r="Y1589" s="87"/>
      <c r="Z1589" s="87"/>
    </row>
    <row r="1590" spans="1:2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  <c r="U1590" s="84"/>
      <c r="V1590" s="85"/>
      <c r="W1590" s="82"/>
      <c r="X1590" s="86"/>
      <c r="Y1590" s="87"/>
      <c r="Z1590" s="87"/>
    </row>
    <row r="1591" spans="1:2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  <c r="U1591" s="84"/>
      <c r="V1591" s="85"/>
      <c r="W1591" s="82"/>
      <c r="X1591" s="86"/>
      <c r="Y1591" s="87"/>
      <c r="Z1591" s="87"/>
    </row>
    <row r="1592" spans="1:2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  <c r="U1592" s="84"/>
      <c r="V1592" s="85"/>
      <c r="W1592" s="82"/>
      <c r="X1592" s="86"/>
      <c r="Y1592" s="87"/>
      <c r="Z1592" s="87"/>
    </row>
    <row r="1593" spans="1:2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  <c r="U1593" s="84"/>
      <c r="V1593" s="85"/>
      <c r="W1593" s="82"/>
      <c r="X1593" s="86"/>
      <c r="Y1593" s="87"/>
      <c r="Z1593" s="87"/>
    </row>
    <row r="1594" spans="1:2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  <c r="U1594" s="84"/>
      <c r="V1594" s="85"/>
      <c r="W1594" s="82"/>
      <c r="X1594" s="86"/>
      <c r="Y1594" s="87"/>
      <c r="Z1594" s="87"/>
    </row>
    <row r="1595" spans="1:2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  <c r="U1595" s="84"/>
      <c r="V1595" s="85"/>
      <c r="W1595" s="82"/>
      <c r="X1595" s="86"/>
      <c r="Y1595" s="87"/>
      <c r="Z1595" s="87"/>
    </row>
    <row r="1596" spans="1:2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  <c r="U1596" s="84"/>
      <c r="V1596" s="85"/>
      <c r="W1596" s="82"/>
      <c r="X1596" s="86"/>
      <c r="Y1596" s="87"/>
      <c r="Z1596" s="87"/>
    </row>
    <row r="1597" spans="1:2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  <c r="U1597" s="84"/>
      <c r="V1597" s="85"/>
      <c r="W1597" s="82"/>
      <c r="X1597" s="86"/>
      <c r="Y1597" s="87"/>
      <c r="Z1597" s="87"/>
    </row>
    <row r="1598" spans="1:2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  <c r="U1598" s="84"/>
      <c r="V1598" s="85"/>
      <c r="W1598" s="82"/>
      <c r="X1598" s="86"/>
      <c r="Y1598" s="87"/>
      <c r="Z1598" s="87"/>
    </row>
    <row r="1599" spans="1:2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  <c r="U1599" s="84"/>
      <c r="V1599" s="85"/>
      <c r="W1599" s="82"/>
      <c r="X1599" s="86"/>
      <c r="Y1599" s="87"/>
      <c r="Z1599" s="87"/>
    </row>
    <row r="1600" spans="1:2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  <c r="U1600" s="84"/>
      <c r="V1600" s="85"/>
      <c r="W1600" s="82"/>
      <c r="X1600" s="86"/>
      <c r="Y1600" s="87"/>
      <c r="Z1600" s="87"/>
    </row>
    <row r="1601" spans="1:2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  <c r="U1601" s="84"/>
      <c r="V1601" s="85"/>
      <c r="W1601" s="82"/>
      <c r="X1601" s="86"/>
      <c r="Y1601" s="87"/>
      <c r="Z1601" s="87"/>
    </row>
    <row r="1602" spans="1:2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  <c r="U1602" s="84"/>
      <c r="V1602" s="85"/>
      <c r="W1602" s="82"/>
      <c r="X1602" s="86"/>
      <c r="Y1602" s="87"/>
      <c r="Z1602" s="87"/>
    </row>
    <row r="1603" spans="1:2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  <c r="U1603" s="84"/>
      <c r="V1603" s="85"/>
      <c r="W1603" s="82"/>
      <c r="X1603" s="86"/>
      <c r="Y1603" s="87"/>
      <c r="Z1603" s="87"/>
    </row>
    <row r="1604" spans="1:2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  <c r="U1604" s="84"/>
      <c r="V1604" s="85"/>
      <c r="W1604" s="82"/>
      <c r="X1604" s="86"/>
      <c r="Y1604" s="87"/>
      <c r="Z1604" s="87"/>
    </row>
    <row r="1605" spans="1:2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  <c r="U1605" s="84"/>
      <c r="V1605" s="85"/>
      <c r="W1605" s="82"/>
      <c r="X1605" s="86"/>
      <c r="Y1605" s="87"/>
      <c r="Z1605" s="87"/>
    </row>
    <row r="1606" spans="1:2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  <c r="U1606" s="84"/>
      <c r="V1606" s="85"/>
      <c r="W1606" s="82"/>
      <c r="X1606" s="86"/>
      <c r="Y1606" s="87"/>
      <c r="Z1606" s="87"/>
    </row>
    <row r="1607" spans="1:2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  <c r="U1607" s="84"/>
      <c r="V1607" s="85"/>
      <c r="W1607" s="82"/>
      <c r="X1607" s="86"/>
      <c r="Y1607" s="87"/>
      <c r="Z1607" s="87"/>
    </row>
    <row r="1608" spans="1:2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  <c r="U1608" s="84"/>
      <c r="V1608" s="85"/>
      <c r="W1608" s="82"/>
      <c r="X1608" s="86"/>
      <c r="Y1608" s="87"/>
      <c r="Z1608" s="87"/>
    </row>
    <row r="1609" spans="1:2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  <c r="U1609" s="84"/>
      <c r="V1609" s="85"/>
      <c r="W1609" s="82"/>
      <c r="X1609" s="86"/>
      <c r="Y1609" s="87"/>
      <c r="Z1609" s="87"/>
    </row>
    <row r="1610" spans="1:2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  <c r="U1610" s="84"/>
      <c r="V1610" s="85"/>
      <c r="W1610" s="82"/>
      <c r="X1610" s="86"/>
      <c r="Y1610" s="87"/>
      <c r="Z1610" s="87"/>
    </row>
    <row r="1611" spans="1:2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  <c r="U1611" s="84"/>
      <c r="V1611" s="85"/>
      <c r="W1611" s="82"/>
      <c r="X1611" s="86"/>
      <c r="Y1611" s="87"/>
      <c r="Z1611" s="87"/>
    </row>
    <row r="1612" spans="1:2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  <c r="U1612" s="84"/>
      <c r="V1612" s="85"/>
      <c r="W1612" s="82"/>
      <c r="X1612" s="86"/>
      <c r="Y1612" s="87"/>
      <c r="Z1612" s="87"/>
    </row>
    <row r="1613" spans="1:2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  <c r="U1613" s="84"/>
      <c r="V1613" s="85"/>
      <c r="W1613" s="82"/>
      <c r="X1613" s="86"/>
      <c r="Y1613" s="87"/>
      <c r="Z1613" s="87"/>
    </row>
    <row r="1614" spans="1:2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  <c r="U1614" s="84"/>
      <c r="V1614" s="85"/>
      <c r="W1614" s="82"/>
      <c r="X1614" s="86"/>
      <c r="Y1614" s="87"/>
      <c r="Z1614" s="87"/>
    </row>
    <row r="1615" spans="1:2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  <c r="U1615" s="84"/>
      <c r="V1615" s="85"/>
      <c r="W1615" s="82"/>
      <c r="X1615" s="86"/>
      <c r="Y1615" s="87"/>
      <c r="Z1615" s="87"/>
    </row>
    <row r="1616" spans="1:2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  <c r="U1616" s="84"/>
      <c r="V1616" s="85"/>
      <c r="W1616" s="82"/>
      <c r="X1616" s="86"/>
      <c r="Y1616" s="87"/>
      <c r="Z1616" s="87"/>
    </row>
    <row r="1617" spans="1:2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  <c r="U1617" s="84"/>
      <c r="V1617" s="85"/>
      <c r="W1617" s="82"/>
      <c r="X1617" s="86"/>
      <c r="Y1617" s="87"/>
      <c r="Z1617" s="87"/>
    </row>
    <row r="1618" spans="1:2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  <c r="U1618" s="84"/>
      <c r="V1618" s="85"/>
      <c r="W1618" s="82"/>
      <c r="X1618" s="86"/>
      <c r="Y1618" s="87"/>
      <c r="Z1618" s="87"/>
    </row>
    <row r="1619" spans="1:2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  <c r="U1619" s="84"/>
      <c r="V1619" s="85"/>
      <c r="W1619" s="82"/>
      <c r="X1619" s="86"/>
      <c r="Y1619" s="87"/>
      <c r="Z1619" s="87"/>
    </row>
    <row r="1620" spans="1:2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  <c r="U1620" s="84"/>
      <c r="V1620" s="85"/>
      <c r="W1620" s="82"/>
      <c r="X1620" s="86"/>
      <c r="Y1620" s="87"/>
      <c r="Z1620" s="87"/>
    </row>
    <row r="1621" spans="1:2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  <c r="U1621" s="84"/>
      <c r="V1621" s="85"/>
      <c r="W1621" s="82"/>
      <c r="X1621" s="86"/>
      <c r="Y1621" s="87"/>
      <c r="Z1621" s="87"/>
    </row>
    <row r="1622" spans="1:2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  <c r="U1622" s="84"/>
      <c r="V1622" s="85"/>
      <c r="W1622" s="82"/>
      <c r="X1622" s="86"/>
      <c r="Y1622" s="87"/>
      <c r="Z1622" s="87"/>
    </row>
    <row r="1623" spans="1:2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  <c r="U1623" s="84"/>
      <c r="V1623" s="85"/>
      <c r="W1623" s="82"/>
      <c r="X1623" s="86"/>
      <c r="Y1623" s="87"/>
      <c r="Z1623" s="87"/>
    </row>
    <row r="1624" spans="1:2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  <c r="U1624" s="84"/>
      <c r="V1624" s="85"/>
      <c r="W1624" s="82"/>
      <c r="X1624" s="86"/>
      <c r="Y1624" s="87"/>
      <c r="Z1624" s="87"/>
    </row>
    <row r="1625" spans="1:2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  <c r="U1625" s="84"/>
      <c r="V1625" s="85"/>
      <c r="W1625" s="82"/>
      <c r="X1625" s="86"/>
      <c r="Y1625" s="87"/>
      <c r="Z1625" s="87"/>
    </row>
    <row r="1626" spans="1:2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  <c r="U1626" s="84"/>
      <c r="V1626" s="85"/>
      <c r="W1626" s="82"/>
      <c r="X1626" s="86"/>
      <c r="Y1626" s="87"/>
      <c r="Z1626" s="87"/>
    </row>
    <row r="1627" spans="1:2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  <c r="U1627" s="84"/>
      <c r="V1627" s="85"/>
      <c r="W1627" s="82"/>
      <c r="X1627" s="86"/>
      <c r="Y1627" s="87"/>
      <c r="Z1627" s="87"/>
    </row>
    <row r="1628" spans="1:2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  <c r="U1628" s="84"/>
      <c r="V1628" s="85"/>
      <c r="W1628" s="82"/>
      <c r="X1628" s="86"/>
      <c r="Y1628" s="87"/>
      <c r="Z1628" s="87"/>
    </row>
    <row r="1629" spans="1:2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  <c r="U1629" s="84"/>
      <c r="V1629" s="85"/>
      <c r="W1629" s="82"/>
      <c r="X1629" s="86"/>
      <c r="Y1629" s="87"/>
      <c r="Z1629" s="87"/>
    </row>
    <row r="1630" spans="1:2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  <c r="U1630" s="84"/>
      <c r="V1630" s="85"/>
      <c r="W1630" s="82"/>
      <c r="X1630" s="86"/>
      <c r="Y1630" s="87"/>
      <c r="Z1630" s="87"/>
    </row>
    <row r="1631" spans="1:2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  <c r="U1631" s="84"/>
      <c r="V1631" s="85"/>
      <c r="W1631" s="82"/>
      <c r="X1631" s="86"/>
      <c r="Y1631" s="87"/>
      <c r="Z1631" s="87"/>
    </row>
    <row r="1632" spans="1:2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  <c r="U1632" s="84"/>
      <c r="V1632" s="85"/>
      <c r="W1632" s="82"/>
      <c r="X1632" s="86"/>
      <c r="Y1632" s="87"/>
      <c r="Z1632" s="87"/>
    </row>
    <row r="1633" spans="1:2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  <c r="U1633" s="84"/>
      <c r="V1633" s="85"/>
      <c r="W1633" s="82"/>
      <c r="X1633" s="86"/>
      <c r="Y1633" s="87"/>
      <c r="Z1633" s="87"/>
    </row>
    <row r="1634" spans="1:2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  <c r="U1634" s="84"/>
      <c r="V1634" s="85"/>
      <c r="W1634" s="82"/>
      <c r="X1634" s="86"/>
      <c r="Y1634" s="87"/>
      <c r="Z1634" s="87"/>
    </row>
    <row r="1635" spans="1:2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  <c r="U1635" s="84"/>
      <c r="V1635" s="85"/>
      <c r="W1635" s="82"/>
      <c r="X1635" s="86"/>
      <c r="Y1635" s="87"/>
      <c r="Z1635" s="87"/>
    </row>
    <row r="1636" spans="1:2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  <c r="U1636" s="84"/>
      <c r="V1636" s="85"/>
      <c r="W1636" s="82"/>
      <c r="X1636" s="86"/>
      <c r="Y1636" s="87"/>
      <c r="Z1636" s="87"/>
    </row>
    <row r="1637" spans="1:2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  <c r="U1637" s="84"/>
      <c r="V1637" s="85"/>
      <c r="W1637" s="82"/>
      <c r="X1637" s="86"/>
      <c r="Y1637" s="87"/>
      <c r="Z1637" s="87"/>
    </row>
    <row r="1638" spans="1:2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  <c r="U1638" s="84"/>
      <c r="V1638" s="85"/>
      <c r="W1638" s="82"/>
      <c r="X1638" s="86"/>
      <c r="Y1638" s="87"/>
      <c r="Z1638" s="87"/>
    </row>
    <row r="1639" spans="1:2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  <c r="U1639" s="84"/>
      <c r="V1639" s="85"/>
      <c r="W1639" s="82"/>
      <c r="X1639" s="86"/>
      <c r="Y1639" s="87"/>
      <c r="Z1639" s="87"/>
    </row>
    <row r="1640" spans="1:2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  <c r="U1640" s="84"/>
      <c r="V1640" s="85"/>
      <c r="W1640" s="82"/>
      <c r="X1640" s="86"/>
      <c r="Y1640" s="87"/>
      <c r="Z1640" s="87"/>
    </row>
    <row r="1641" spans="1:2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  <c r="U1641" s="84"/>
      <c r="V1641" s="85"/>
      <c r="W1641" s="82"/>
      <c r="X1641" s="86"/>
      <c r="Y1641" s="87"/>
      <c r="Z1641" s="87"/>
    </row>
    <row r="1642" spans="1:2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  <c r="U1642" s="84"/>
      <c r="V1642" s="85"/>
      <c r="W1642" s="82"/>
      <c r="X1642" s="86"/>
      <c r="Y1642" s="87"/>
      <c r="Z1642" s="87"/>
    </row>
    <row r="1643" spans="1:2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  <c r="U1643" s="84"/>
      <c r="V1643" s="85"/>
      <c r="W1643" s="82"/>
      <c r="X1643" s="86"/>
      <c r="Y1643" s="87"/>
      <c r="Z1643" s="87"/>
    </row>
    <row r="1644" spans="1:2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  <c r="U1644" s="84"/>
      <c r="V1644" s="85"/>
      <c r="W1644" s="82"/>
      <c r="X1644" s="86"/>
      <c r="Y1644" s="87"/>
      <c r="Z1644" s="87"/>
    </row>
    <row r="1645" spans="1:2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  <c r="U1645" s="84"/>
      <c r="V1645" s="85"/>
      <c r="W1645" s="82"/>
      <c r="X1645" s="86"/>
      <c r="Y1645" s="87"/>
      <c r="Z1645" s="87"/>
    </row>
    <row r="1646" spans="1:2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  <c r="U1646" s="84"/>
      <c r="V1646" s="85"/>
      <c r="W1646" s="82"/>
      <c r="X1646" s="86"/>
      <c r="Y1646" s="87"/>
      <c r="Z1646" s="87"/>
    </row>
    <row r="1647" spans="1:2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  <c r="U1647" s="84"/>
      <c r="V1647" s="85"/>
      <c r="W1647" s="82"/>
      <c r="X1647" s="86"/>
      <c r="Y1647" s="87"/>
      <c r="Z1647" s="87"/>
    </row>
    <row r="1648" spans="1:2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  <c r="U1648" s="84"/>
      <c r="V1648" s="85"/>
      <c r="W1648" s="82"/>
      <c r="X1648" s="86"/>
      <c r="Y1648" s="87"/>
      <c r="Z1648" s="87"/>
    </row>
    <row r="1649" spans="1:2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  <c r="U1649" s="84"/>
      <c r="V1649" s="85"/>
      <c r="W1649" s="82"/>
      <c r="X1649" s="86"/>
      <c r="Y1649" s="87"/>
      <c r="Z1649" s="87"/>
    </row>
    <row r="1650" spans="1:2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  <c r="U1650" s="84"/>
      <c r="V1650" s="85"/>
      <c r="W1650" s="82"/>
      <c r="X1650" s="86"/>
      <c r="Y1650" s="87"/>
      <c r="Z1650" s="87"/>
    </row>
    <row r="1651" spans="1:2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  <c r="U1651" s="84"/>
      <c r="V1651" s="85"/>
      <c r="W1651" s="82"/>
      <c r="X1651" s="86"/>
      <c r="Y1651" s="87"/>
      <c r="Z1651" s="87"/>
    </row>
    <row r="1652" spans="1:2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  <c r="U1652" s="84"/>
      <c r="V1652" s="85"/>
      <c r="W1652" s="82"/>
      <c r="X1652" s="86"/>
      <c r="Y1652" s="87"/>
      <c r="Z1652" s="87"/>
    </row>
    <row r="1653" spans="1:2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  <c r="U1653" s="84"/>
      <c r="V1653" s="85"/>
      <c r="W1653" s="82"/>
      <c r="X1653" s="86"/>
      <c r="Y1653" s="87"/>
      <c r="Z1653" s="87"/>
    </row>
    <row r="1654" spans="1:2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  <c r="U1654" s="84"/>
      <c r="V1654" s="85"/>
      <c r="W1654" s="82"/>
      <c r="X1654" s="86"/>
      <c r="Y1654" s="87"/>
      <c r="Z1654" s="87"/>
    </row>
    <row r="1655" spans="1:2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  <c r="U1655" s="84"/>
      <c r="V1655" s="85"/>
      <c r="W1655" s="82"/>
      <c r="X1655" s="86"/>
      <c r="Y1655" s="87"/>
      <c r="Z1655" s="87"/>
    </row>
    <row r="1656" spans="1:2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  <c r="U1656" s="84"/>
      <c r="V1656" s="85"/>
      <c r="W1656" s="82"/>
      <c r="X1656" s="86"/>
      <c r="Y1656" s="87"/>
      <c r="Z1656" s="87"/>
    </row>
    <row r="1657" spans="1:2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  <c r="U1657" s="84"/>
      <c r="V1657" s="85"/>
      <c r="W1657" s="82"/>
      <c r="X1657" s="86"/>
      <c r="Y1657" s="87"/>
      <c r="Z1657" s="87"/>
    </row>
    <row r="1658" spans="1:2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  <c r="U1658" s="84"/>
      <c r="V1658" s="85"/>
      <c r="W1658" s="82"/>
      <c r="X1658" s="86"/>
      <c r="Y1658" s="87"/>
      <c r="Z1658" s="87"/>
    </row>
    <row r="1659" spans="1:2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  <c r="U1659" s="84"/>
      <c r="V1659" s="85"/>
      <c r="W1659" s="82"/>
      <c r="X1659" s="86"/>
      <c r="Y1659" s="87"/>
      <c r="Z1659" s="87"/>
    </row>
    <row r="1660" spans="1:2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  <c r="U1660" s="84"/>
      <c r="V1660" s="85"/>
      <c r="W1660" s="82"/>
      <c r="X1660" s="86"/>
      <c r="Y1660" s="87"/>
      <c r="Z1660" s="87"/>
    </row>
    <row r="1661" spans="1:2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  <c r="U1661" s="84"/>
      <c r="V1661" s="85"/>
      <c r="W1661" s="82"/>
      <c r="X1661" s="86"/>
      <c r="Y1661" s="87"/>
      <c r="Z1661" s="87"/>
    </row>
    <row r="1662" spans="1:2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  <c r="U1662" s="84"/>
      <c r="V1662" s="85"/>
      <c r="W1662" s="82"/>
      <c r="X1662" s="86"/>
      <c r="Y1662" s="87"/>
      <c r="Z1662" s="87"/>
    </row>
    <row r="1663" spans="1:2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  <c r="U1663" s="84"/>
      <c r="V1663" s="85"/>
      <c r="W1663" s="82"/>
      <c r="X1663" s="86"/>
      <c r="Y1663" s="87"/>
      <c r="Z1663" s="87"/>
    </row>
    <row r="1664" spans="1:2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  <c r="U1664" s="84"/>
      <c r="V1664" s="85"/>
      <c r="W1664" s="82"/>
      <c r="X1664" s="86"/>
      <c r="Y1664" s="87"/>
      <c r="Z1664" s="87"/>
    </row>
    <row r="1665" spans="1:2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  <c r="U1665" s="84"/>
      <c r="V1665" s="85"/>
      <c r="W1665" s="82"/>
      <c r="X1665" s="86"/>
      <c r="Y1665" s="87"/>
      <c r="Z1665" s="87"/>
    </row>
    <row r="1666" spans="1:2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  <c r="U1666" s="84"/>
      <c r="V1666" s="85"/>
      <c r="W1666" s="82"/>
      <c r="X1666" s="86"/>
      <c r="Y1666" s="87"/>
      <c r="Z1666" s="87"/>
    </row>
    <row r="1667" spans="1:2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  <c r="U1667" s="84"/>
      <c r="V1667" s="85"/>
      <c r="W1667" s="82"/>
      <c r="X1667" s="86"/>
      <c r="Y1667" s="87"/>
      <c r="Z1667" s="87"/>
    </row>
    <row r="1668" spans="1:2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  <c r="U1668" s="84"/>
      <c r="V1668" s="85"/>
      <c r="W1668" s="82"/>
      <c r="X1668" s="86"/>
      <c r="Y1668" s="87"/>
      <c r="Z1668" s="87"/>
    </row>
    <row r="1669" spans="1:2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  <c r="U1669" s="84"/>
      <c r="V1669" s="85"/>
      <c r="W1669" s="82"/>
      <c r="X1669" s="86"/>
      <c r="Y1669" s="87"/>
      <c r="Z1669" s="87"/>
    </row>
    <row r="1670" spans="1:2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  <c r="U1670" s="84"/>
      <c r="V1670" s="85"/>
      <c r="W1670" s="82"/>
      <c r="X1670" s="86"/>
      <c r="Y1670" s="87"/>
      <c r="Z1670" s="87"/>
    </row>
    <row r="1671" spans="1:2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  <c r="U1671" s="84"/>
      <c r="V1671" s="85"/>
      <c r="W1671" s="82"/>
      <c r="X1671" s="86"/>
      <c r="Y1671" s="87"/>
      <c r="Z1671" s="87"/>
    </row>
    <row r="1672" spans="1:2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  <c r="U1672" s="84"/>
      <c r="V1672" s="85"/>
      <c r="W1672" s="82"/>
      <c r="X1672" s="86"/>
      <c r="Y1672" s="87"/>
      <c r="Z1672" s="87"/>
    </row>
    <row r="1673" spans="1:2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  <c r="U1673" s="84"/>
      <c r="V1673" s="85"/>
      <c r="W1673" s="82"/>
      <c r="X1673" s="86"/>
      <c r="Y1673" s="87"/>
      <c r="Z1673" s="87"/>
    </row>
    <row r="1674" spans="1:2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  <c r="U1674" s="84"/>
      <c r="V1674" s="85"/>
      <c r="W1674" s="82"/>
      <c r="X1674" s="86"/>
      <c r="Y1674" s="87"/>
      <c r="Z1674" s="87"/>
    </row>
    <row r="1675" spans="1:2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  <c r="U1675" s="84"/>
      <c r="V1675" s="85"/>
      <c r="W1675" s="82"/>
      <c r="X1675" s="86"/>
      <c r="Y1675" s="87"/>
      <c r="Z1675" s="87"/>
    </row>
    <row r="1676" spans="1:2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  <c r="U1676" s="84"/>
      <c r="V1676" s="85"/>
      <c r="W1676" s="82"/>
      <c r="X1676" s="86"/>
      <c r="Y1676" s="87"/>
      <c r="Z1676" s="87"/>
    </row>
    <row r="1677" spans="1:2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  <c r="U1677" s="84"/>
      <c r="V1677" s="85"/>
      <c r="W1677" s="82"/>
      <c r="X1677" s="86"/>
      <c r="Y1677" s="87"/>
      <c r="Z1677" s="87"/>
    </row>
    <row r="1678" spans="1:2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  <c r="U1678" s="84"/>
      <c r="V1678" s="85"/>
      <c r="W1678" s="82"/>
      <c r="X1678" s="86"/>
      <c r="Y1678" s="87"/>
      <c r="Z1678" s="87"/>
    </row>
    <row r="1679" spans="1:2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  <c r="U1679" s="84"/>
      <c r="V1679" s="85"/>
      <c r="W1679" s="82"/>
      <c r="X1679" s="86"/>
      <c r="Y1679" s="87"/>
      <c r="Z1679" s="87"/>
    </row>
    <row r="1680" spans="1:2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  <c r="U1680" s="84"/>
      <c r="V1680" s="85"/>
      <c r="W1680" s="82"/>
      <c r="X1680" s="86"/>
      <c r="Y1680" s="87"/>
      <c r="Z1680" s="87"/>
    </row>
    <row r="1681" spans="1:2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  <c r="U1681" s="84"/>
      <c r="V1681" s="85"/>
      <c r="W1681" s="82"/>
      <c r="X1681" s="86"/>
      <c r="Y1681" s="87"/>
      <c r="Z1681" s="87"/>
    </row>
    <row r="1682" spans="1:2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  <c r="U1682" s="84"/>
      <c r="V1682" s="85"/>
      <c r="W1682" s="82"/>
      <c r="X1682" s="86"/>
      <c r="Y1682" s="87"/>
      <c r="Z1682" s="87"/>
    </row>
    <row r="1683" spans="1:2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  <c r="U1683" s="84"/>
      <c r="V1683" s="85"/>
      <c r="W1683" s="82"/>
      <c r="X1683" s="86"/>
      <c r="Y1683" s="87"/>
      <c r="Z1683" s="87"/>
    </row>
    <row r="1684" spans="1:2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  <c r="U1684" s="84"/>
      <c r="V1684" s="85"/>
      <c r="W1684" s="82"/>
      <c r="X1684" s="86"/>
      <c r="Y1684" s="87"/>
      <c r="Z1684" s="87"/>
    </row>
    <row r="1685" spans="1:2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  <c r="U1685" s="84"/>
      <c r="V1685" s="85"/>
      <c r="W1685" s="82"/>
      <c r="X1685" s="86"/>
      <c r="Y1685" s="87"/>
      <c r="Z1685" s="87"/>
    </row>
    <row r="1686" spans="1:2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  <c r="U1686" s="84"/>
      <c r="V1686" s="85"/>
      <c r="W1686" s="82"/>
      <c r="X1686" s="86"/>
      <c r="Y1686" s="87"/>
      <c r="Z1686" s="87"/>
    </row>
    <row r="1687" spans="1:2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  <c r="U1687" s="84"/>
      <c r="V1687" s="85"/>
      <c r="W1687" s="82"/>
      <c r="X1687" s="86"/>
      <c r="Y1687" s="87"/>
      <c r="Z1687" s="87"/>
    </row>
    <row r="1688" spans="1:2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  <c r="U1688" s="84"/>
      <c r="V1688" s="85"/>
      <c r="W1688" s="82"/>
      <c r="X1688" s="86"/>
      <c r="Y1688" s="87"/>
      <c r="Z1688" s="87"/>
    </row>
    <row r="1689" spans="1:2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  <c r="U1689" s="84"/>
      <c r="V1689" s="85"/>
      <c r="W1689" s="82"/>
      <c r="X1689" s="86"/>
      <c r="Y1689" s="87"/>
      <c r="Z1689" s="87"/>
    </row>
    <row r="1690" spans="1:2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  <c r="U1690" s="84"/>
      <c r="V1690" s="85"/>
      <c r="W1690" s="82"/>
      <c r="X1690" s="86"/>
      <c r="Y1690" s="87"/>
      <c r="Z1690" s="87"/>
    </row>
    <row r="1691" spans="1:2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  <c r="U1691" s="84"/>
      <c r="V1691" s="85"/>
      <c r="W1691" s="82"/>
      <c r="X1691" s="86"/>
      <c r="Y1691" s="87"/>
      <c r="Z1691" s="87"/>
    </row>
    <row r="1692" spans="1:2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  <c r="U1692" s="84"/>
      <c r="V1692" s="85"/>
      <c r="W1692" s="82"/>
      <c r="X1692" s="86"/>
      <c r="Y1692" s="87"/>
      <c r="Z1692" s="87"/>
    </row>
    <row r="1693" spans="1:2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  <c r="U1693" s="84"/>
      <c r="V1693" s="85"/>
      <c r="W1693" s="82"/>
      <c r="X1693" s="86"/>
      <c r="Y1693" s="87"/>
      <c r="Z1693" s="87"/>
    </row>
    <row r="1694" spans="1:2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  <c r="U1694" s="84"/>
      <c r="V1694" s="85"/>
      <c r="W1694" s="82"/>
      <c r="X1694" s="86"/>
      <c r="Y1694" s="87"/>
      <c r="Z1694" s="87"/>
    </row>
    <row r="1695" spans="1:2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  <c r="U1695" s="84"/>
      <c r="V1695" s="85"/>
      <c r="W1695" s="82"/>
      <c r="X1695" s="86"/>
      <c r="Y1695" s="87"/>
      <c r="Z1695" s="87"/>
    </row>
    <row r="1696" spans="1:2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  <c r="U1696" s="84"/>
      <c r="V1696" s="85"/>
      <c r="W1696" s="82"/>
      <c r="X1696" s="86"/>
      <c r="Y1696" s="87"/>
      <c r="Z1696" s="87"/>
    </row>
    <row r="1697" spans="1:2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  <c r="U1697" s="84"/>
      <c r="V1697" s="85"/>
      <c r="W1697" s="82"/>
      <c r="X1697" s="86"/>
      <c r="Y1697" s="87"/>
      <c r="Z1697" s="87"/>
    </row>
    <row r="1698" spans="1:2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  <c r="U1698" s="84"/>
      <c r="V1698" s="85"/>
      <c r="W1698" s="82"/>
      <c r="X1698" s="86"/>
      <c r="Y1698" s="87"/>
      <c r="Z1698" s="87"/>
    </row>
    <row r="1699" spans="1:2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  <c r="U1699" s="84"/>
      <c r="V1699" s="85"/>
      <c r="W1699" s="82"/>
      <c r="X1699" s="86"/>
      <c r="Y1699" s="87"/>
      <c r="Z1699" s="87"/>
    </row>
    <row r="1700" spans="1:2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  <c r="U1700" s="84"/>
      <c r="V1700" s="85"/>
      <c r="W1700" s="82"/>
      <c r="X1700" s="86"/>
      <c r="Y1700" s="87"/>
      <c r="Z1700" s="87"/>
    </row>
    <row r="1701" spans="1:2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  <c r="U1701" s="84"/>
      <c r="V1701" s="85"/>
      <c r="W1701" s="82"/>
      <c r="X1701" s="86"/>
      <c r="Y1701" s="87"/>
      <c r="Z1701" s="87"/>
    </row>
    <row r="1702" spans="1:2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  <c r="U1702" s="84"/>
      <c r="V1702" s="85"/>
      <c r="W1702" s="82"/>
      <c r="X1702" s="86"/>
      <c r="Y1702" s="87"/>
      <c r="Z1702" s="87"/>
    </row>
    <row r="1703" spans="1:2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  <c r="U1703" s="84"/>
      <c r="V1703" s="85"/>
      <c r="W1703" s="82"/>
      <c r="X1703" s="86"/>
      <c r="Y1703" s="87"/>
      <c r="Z1703" s="87"/>
    </row>
    <row r="1704" spans="1:2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  <c r="U1704" s="84"/>
      <c r="V1704" s="85"/>
      <c r="W1704" s="82"/>
      <c r="X1704" s="86"/>
      <c r="Y1704" s="87"/>
      <c r="Z1704" s="87"/>
    </row>
    <row r="1705" spans="1:2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  <c r="U1705" s="84"/>
      <c r="V1705" s="85"/>
      <c r="W1705" s="82"/>
      <c r="X1705" s="86"/>
      <c r="Y1705" s="87"/>
      <c r="Z1705" s="87"/>
    </row>
    <row r="1706" spans="1:2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  <c r="U1706" s="84"/>
      <c r="V1706" s="85"/>
      <c r="W1706" s="82"/>
      <c r="X1706" s="86"/>
      <c r="Y1706" s="87"/>
      <c r="Z1706" s="87"/>
    </row>
    <row r="1707" spans="1:2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  <c r="U1707" s="84"/>
      <c r="V1707" s="85"/>
      <c r="W1707" s="82"/>
      <c r="X1707" s="86"/>
      <c r="Y1707" s="87"/>
      <c r="Z1707" s="87"/>
    </row>
    <row r="1708" spans="1:2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  <c r="U1708" s="84"/>
      <c r="V1708" s="85"/>
      <c r="W1708" s="82"/>
      <c r="X1708" s="86"/>
      <c r="Y1708" s="87"/>
      <c r="Z1708" s="87"/>
    </row>
    <row r="1709" spans="1:2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  <c r="U1709" s="84"/>
      <c r="V1709" s="85"/>
      <c r="W1709" s="82"/>
      <c r="X1709" s="86"/>
      <c r="Y1709" s="87"/>
      <c r="Z1709" s="87"/>
    </row>
    <row r="1710" spans="1:2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  <c r="U1710" s="84"/>
      <c r="V1710" s="85"/>
      <c r="W1710" s="82"/>
      <c r="X1710" s="86"/>
      <c r="Y1710" s="87"/>
      <c r="Z1710" s="87"/>
    </row>
    <row r="1711" spans="1:2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  <c r="U1711" s="84"/>
      <c r="V1711" s="85"/>
      <c r="W1711" s="82"/>
      <c r="X1711" s="86"/>
      <c r="Y1711" s="87"/>
      <c r="Z1711" s="87"/>
    </row>
    <row r="1712" spans="1:2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  <c r="U1712" s="84"/>
      <c r="V1712" s="85"/>
      <c r="W1712" s="82"/>
      <c r="X1712" s="86"/>
      <c r="Y1712" s="87"/>
      <c r="Z1712" s="87"/>
    </row>
    <row r="1713" spans="1:2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  <c r="U1713" s="84"/>
      <c r="V1713" s="85"/>
      <c r="W1713" s="82"/>
      <c r="X1713" s="86"/>
      <c r="Y1713" s="87"/>
      <c r="Z1713" s="87"/>
    </row>
    <row r="1714" spans="1:2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  <c r="U1714" s="84"/>
      <c r="V1714" s="85"/>
      <c r="W1714" s="82"/>
      <c r="X1714" s="86"/>
      <c r="Y1714" s="87"/>
      <c r="Z1714" s="87"/>
    </row>
    <row r="1715" spans="1:2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  <c r="U1715" s="84"/>
      <c r="V1715" s="85"/>
      <c r="W1715" s="82"/>
      <c r="X1715" s="86"/>
      <c r="Y1715" s="87"/>
      <c r="Z1715" s="87"/>
    </row>
    <row r="1716" spans="1:2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  <c r="U1716" s="84"/>
      <c r="V1716" s="85"/>
      <c r="W1716" s="82"/>
      <c r="X1716" s="86"/>
      <c r="Y1716" s="87"/>
      <c r="Z1716" s="87"/>
    </row>
    <row r="1717" spans="1:2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  <c r="U1717" s="84"/>
      <c r="V1717" s="85"/>
      <c r="W1717" s="82"/>
      <c r="X1717" s="86"/>
      <c r="Y1717" s="87"/>
      <c r="Z1717" s="87"/>
    </row>
    <row r="1718" spans="1:2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  <c r="U1718" s="84"/>
      <c r="V1718" s="85"/>
      <c r="W1718" s="82"/>
      <c r="X1718" s="86"/>
      <c r="Y1718" s="87"/>
      <c r="Z1718" s="87"/>
    </row>
    <row r="1719" spans="1:2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  <c r="U1719" s="84"/>
      <c r="V1719" s="85"/>
      <c r="W1719" s="82"/>
      <c r="X1719" s="86"/>
      <c r="Y1719" s="87"/>
      <c r="Z1719" s="87"/>
    </row>
    <row r="1720" spans="1:2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  <c r="U1720" s="84"/>
      <c r="V1720" s="85"/>
      <c r="W1720" s="82"/>
      <c r="X1720" s="86"/>
      <c r="Y1720" s="87"/>
      <c r="Z1720" s="87"/>
    </row>
    <row r="1721" spans="1:2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  <c r="U1721" s="84"/>
      <c r="V1721" s="85"/>
      <c r="W1721" s="82"/>
      <c r="X1721" s="86"/>
      <c r="Y1721" s="87"/>
      <c r="Z1721" s="87"/>
    </row>
    <row r="1722" spans="1:2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  <c r="U1722" s="84"/>
      <c r="V1722" s="85"/>
      <c r="W1722" s="82"/>
      <c r="X1722" s="86"/>
      <c r="Y1722" s="87"/>
      <c r="Z1722" s="87"/>
    </row>
    <row r="1723" spans="1:2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  <c r="U1723" s="84"/>
      <c r="V1723" s="85"/>
      <c r="W1723" s="82"/>
      <c r="X1723" s="86"/>
      <c r="Y1723" s="87"/>
      <c r="Z1723" s="87"/>
    </row>
    <row r="1724" spans="1:2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  <c r="U1724" s="84"/>
      <c r="V1724" s="85"/>
      <c r="W1724" s="82"/>
      <c r="X1724" s="86"/>
      <c r="Y1724" s="87"/>
      <c r="Z1724" s="87"/>
    </row>
    <row r="1725" spans="1:2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  <c r="U1725" s="84"/>
      <c r="V1725" s="85"/>
      <c r="W1725" s="82"/>
      <c r="X1725" s="86"/>
      <c r="Y1725" s="87"/>
      <c r="Z1725" s="87"/>
    </row>
    <row r="1726" spans="1:2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  <c r="U1726" s="84"/>
      <c r="V1726" s="85"/>
      <c r="W1726" s="82"/>
      <c r="X1726" s="86"/>
      <c r="Y1726" s="87"/>
      <c r="Z1726" s="87"/>
    </row>
    <row r="1727" spans="1:2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  <c r="U1727" s="84"/>
      <c r="V1727" s="85"/>
      <c r="W1727" s="82"/>
      <c r="X1727" s="86"/>
      <c r="Y1727" s="87"/>
      <c r="Z1727" s="87"/>
    </row>
    <row r="1728" spans="1:2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  <c r="U1728" s="84"/>
      <c r="V1728" s="85"/>
      <c r="W1728" s="82"/>
      <c r="X1728" s="86"/>
      <c r="Y1728" s="87"/>
      <c r="Z1728" s="87"/>
    </row>
    <row r="1729" spans="1:2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  <c r="U1729" s="84"/>
      <c r="V1729" s="85"/>
      <c r="W1729" s="82"/>
      <c r="X1729" s="86"/>
      <c r="Y1729" s="87"/>
      <c r="Z1729" s="87"/>
    </row>
    <row r="1730" spans="1:2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  <c r="U1730" s="84"/>
      <c r="V1730" s="85"/>
      <c r="W1730" s="82"/>
      <c r="X1730" s="86"/>
      <c r="Y1730" s="87"/>
      <c r="Z1730" s="87"/>
    </row>
    <row r="1731" spans="1:2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  <c r="U1731" s="84"/>
      <c r="V1731" s="85"/>
      <c r="W1731" s="82"/>
      <c r="X1731" s="86"/>
      <c r="Y1731" s="87"/>
      <c r="Z1731" s="87"/>
    </row>
    <row r="1732" spans="1:2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  <c r="U1732" s="84"/>
      <c r="V1732" s="85"/>
      <c r="W1732" s="82"/>
      <c r="X1732" s="86"/>
      <c r="Y1732" s="87"/>
      <c r="Z1732" s="87"/>
    </row>
    <row r="1733" spans="1:2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  <c r="U1733" s="84"/>
      <c r="V1733" s="85"/>
      <c r="W1733" s="82"/>
      <c r="X1733" s="86"/>
      <c r="Y1733" s="87"/>
      <c r="Z1733" s="87"/>
    </row>
    <row r="1734" spans="1:2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  <c r="U1734" s="84"/>
      <c r="V1734" s="85"/>
      <c r="W1734" s="82"/>
      <c r="X1734" s="86"/>
      <c r="Y1734" s="87"/>
      <c r="Z1734" s="87"/>
    </row>
    <row r="1735" spans="1:2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  <c r="U1735" s="84"/>
      <c r="V1735" s="85"/>
      <c r="W1735" s="82"/>
      <c r="X1735" s="86"/>
      <c r="Y1735" s="87"/>
      <c r="Z1735" s="87"/>
    </row>
    <row r="1736" spans="1:2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  <c r="U1736" s="84"/>
      <c r="V1736" s="85"/>
      <c r="W1736" s="82"/>
      <c r="X1736" s="86"/>
      <c r="Y1736" s="87"/>
      <c r="Z1736" s="87"/>
    </row>
    <row r="1737" spans="1:2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  <c r="U1737" s="84"/>
      <c r="V1737" s="85"/>
      <c r="W1737" s="82"/>
      <c r="X1737" s="86"/>
      <c r="Y1737" s="87"/>
      <c r="Z1737" s="87"/>
    </row>
    <row r="1738" spans="1:2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  <c r="U1738" s="84"/>
      <c r="V1738" s="85"/>
      <c r="W1738" s="82"/>
      <c r="X1738" s="86"/>
      <c r="Y1738" s="87"/>
      <c r="Z1738" s="87"/>
    </row>
    <row r="1739" spans="1:2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  <c r="U1739" s="84"/>
      <c r="V1739" s="85"/>
      <c r="W1739" s="82"/>
      <c r="X1739" s="86"/>
      <c r="Y1739" s="87"/>
      <c r="Z1739" s="87"/>
    </row>
    <row r="1740" spans="1:2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  <c r="U1740" s="84"/>
      <c r="V1740" s="85"/>
      <c r="W1740" s="82"/>
      <c r="X1740" s="86"/>
      <c r="Y1740" s="87"/>
      <c r="Z1740" s="87"/>
    </row>
    <row r="1741" spans="1:2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  <c r="U1741" s="84"/>
      <c r="V1741" s="85"/>
      <c r="W1741" s="82"/>
      <c r="X1741" s="86"/>
      <c r="Y1741" s="87"/>
      <c r="Z1741" s="87"/>
    </row>
    <row r="1742" spans="1:2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  <c r="U1742" s="84"/>
      <c r="V1742" s="85"/>
      <c r="W1742" s="82"/>
      <c r="X1742" s="86"/>
      <c r="Y1742" s="87"/>
      <c r="Z1742" s="87"/>
    </row>
    <row r="1743" spans="1:2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  <c r="U1743" s="84"/>
      <c r="V1743" s="85"/>
      <c r="W1743" s="82"/>
      <c r="X1743" s="86"/>
      <c r="Y1743" s="87"/>
      <c r="Z1743" s="87"/>
    </row>
    <row r="1744" spans="1:2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  <c r="U1744" s="84"/>
      <c r="V1744" s="85"/>
      <c r="W1744" s="82"/>
      <c r="X1744" s="86"/>
      <c r="Y1744" s="87"/>
      <c r="Z1744" s="87"/>
    </row>
    <row r="1745" spans="1:2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  <c r="U1745" s="84"/>
      <c r="V1745" s="85"/>
      <c r="W1745" s="82"/>
      <c r="X1745" s="86"/>
      <c r="Y1745" s="87"/>
      <c r="Z1745" s="87"/>
    </row>
    <row r="1746" spans="1:2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  <c r="U1746" s="84"/>
      <c r="V1746" s="85"/>
      <c r="W1746" s="82"/>
      <c r="X1746" s="86"/>
      <c r="Y1746" s="87"/>
      <c r="Z1746" s="87"/>
    </row>
    <row r="1747" spans="1:2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  <c r="U1747" s="84"/>
      <c r="V1747" s="85"/>
      <c r="W1747" s="82"/>
      <c r="X1747" s="86"/>
      <c r="Y1747" s="87"/>
      <c r="Z1747" s="87"/>
    </row>
    <row r="1748" spans="1:2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  <c r="U1748" s="84"/>
      <c r="V1748" s="85"/>
      <c r="W1748" s="82"/>
      <c r="X1748" s="86"/>
      <c r="Y1748" s="87"/>
      <c r="Z1748" s="87"/>
    </row>
    <row r="1749" spans="1:2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  <c r="U1749" s="84"/>
      <c r="V1749" s="85"/>
      <c r="W1749" s="82"/>
      <c r="X1749" s="86"/>
      <c r="Y1749" s="87"/>
      <c r="Z1749" s="87"/>
    </row>
    <row r="1750" spans="1:2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  <c r="U1750" s="84"/>
      <c r="V1750" s="85"/>
      <c r="W1750" s="82"/>
      <c r="X1750" s="86"/>
      <c r="Y1750" s="87"/>
      <c r="Z1750" s="87"/>
    </row>
    <row r="1751" spans="1:2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  <c r="U1751" s="84"/>
      <c r="V1751" s="85"/>
      <c r="W1751" s="82"/>
      <c r="X1751" s="86"/>
      <c r="Y1751" s="87"/>
      <c r="Z1751" s="87"/>
    </row>
    <row r="1752" spans="1:2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  <c r="U1752" s="84"/>
      <c r="V1752" s="85"/>
      <c r="W1752" s="82"/>
      <c r="X1752" s="86"/>
      <c r="Y1752" s="87"/>
      <c r="Z1752" s="87"/>
    </row>
    <row r="1753" spans="1:2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  <c r="U1753" s="84"/>
      <c r="V1753" s="85"/>
      <c r="W1753" s="82"/>
      <c r="X1753" s="86"/>
      <c r="Y1753" s="87"/>
      <c r="Z1753" s="87"/>
    </row>
    <row r="1754" spans="1:2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  <c r="U1754" s="84"/>
      <c r="V1754" s="85"/>
      <c r="W1754" s="82"/>
      <c r="X1754" s="86"/>
      <c r="Y1754" s="87"/>
      <c r="Z1754" s="87"/>
    </row>
    <row r="1755" spans="1:2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  <c r="U1755" s="84"/>
      <c r="V1755" s="85"/>
      <c r="W1755" s="82"/>
      <c r="X1755" s="86"/>
      <c r="Y1755" s="87"/>
      <c r="Z1755" s="87"/>
    </row>
    <row r="1756" spans="1:2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  <c r="U1756" s="84"/>
      <c r="V1756" s="85"/>
      <c r="W1756" s="82"/>
      <c r="X1756" s="86"/>
      <c r="Y1756" s="87"/>
      <c r="Z1756" s="87"/>
    </row>
    <row r="1757" spans="1:2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  <c r="U1757" s="84"/>
      <c r="V1757" s="85"/>
      <c r="W1757" s="82"/>
      <c r="X1757" s="86"/>
      <c r="Y1757" s="87"/>
      <c r="Z1757" s="87"/>
    </row>
    <row r="1758" spans="1:2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  <c r="U1758" s="84"/>
      <c r="V1758" s="85"/>
      <c r="W1758" s="82"/>
      <c r="X1758" s="86"/>
      <c r="Y1758" s="87"/>
      <c r="Z1758" s="87"/>
    </row>
    <row r="1759" spans="1:2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  <c r="U1759" s="84"/>
      <c r="V1759" s="85"/>
      <c r="W1759" s="82"/>
      <c r="X1759" s="86"/>
      <c r="Y1759" s="87"/>
      <c r="Z1759" s="87"/>
    </row>
    <row r="1760" spans="1:2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  <c r="U1760" s="84"/>
      <c r="V1760" s="85"/>
      <c r="W1760" s="82"/>
      <c r="X1760" s="86"/>
      <c r="Y1760" s="87"/>
      <c r="Z1760" s="87"/>
    </row>
    <row r="1761" spans="1:2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  <c r="U1761" s="84"/>
      <c r="V1761" s="85"/>
      <c r="W1761" s="82"/>
      <c r="X1761" s="86"/>
      <c r="Y1761" s="87"/>
      <c r="Z1761" s="87"/>
    </row>
    <row r="1762" spans="1:2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  <c r="U1762" s="84"/>
      <c r="V1762" s="85"/>
      <c r="W1762" s="82"/>
      <c r="X1762" s="86"/>
      <c r="Y1762" s="87"/>
      <c r="Z1762" s="87"/>
    </row>
    <row r="1763" spans="1:2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  <c r="U1763" s="84"/>
      <c r="V1763" s="85"/>
      <c r="W1763" s="82"/>
      <c r="X1763" s="86"/>
      <c r="Y1763" s="87"/>
      <c r="Z1763" s="87"/>
    </row>
    <row r="1764" spans="1:2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  <c r="U1764" s="84"/>
      <c r="V1764" s="85"/>
      <c r="W1764" s="82"/>
      <c r="X1764" s="86"/>
      <c r="Y1764" s="87"/>
      <c r="Z1764" s="87"/>
    </row>
    <row r="1765" spans="1:2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  <c r="U1765" s="84"/>
      <c r="V1765" s="85"/>
      <c r="W1765" s="82"/>
      <c r="X1765" s="86"/>
      <c r="Y1765" s="87"/>
      <c r="Z1765" s="87"/>
    </row>
    <row r="1766" spans="1:2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  <c r="U1766" s="84"/>
      <c r="V1766" s="85"/>
      <c r="W1766" s="82"/>
      <c r="X1766" s="86"/>
      <c r="Y1766" s="87"/>
      <c r="Z1766" s="87"/>
    </row>
    <row r="1767" spans="1:2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  <c r="U1767" s="84"/>
      <c r="V1767" s="85"/>
      <c r="W1767" s="82"/>
      <c r="X1767" s="86"/>
      <c r="Y1767" s="87"/>
      <c r="Z1767" s="87"/>
    </row>
    <row r="1768" spans="1:2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  <c r="U1768" s="84"/>
      <c r="V1768" s="85"/>
      <c r="W1768" s="82"/>
      <c r="X1768" s="86"/>
      <c r="Y1768" s="87"/>
      <c r="Z1768" s="87"/>
    </row>
    <row r="1769" spans="1:2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  <c r="U1769" s="84"/>
      <c r="V1769" s="85"/>
      <c r="W1769" s="82"/>
      <c r="X1769" s="86"/>
      <c r="Y1769" s="87"/>
      <c r="Z1769" s="87"/>
    </row>
    <row r="1770" spans="1:2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  <c r="U1770" s="84"/>
      <c r="V1770" s="85"/>
      <c r="W1770" s="82"/>
      <c r="X1770" s="86"/>
      <c r="Y1770" s="87"/>
      <c r="Z1770" s="87"/>
    </row>
    <row r="1771" spans="1:2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  <c r="U1771" s="84"/>
      <c r="V1771" s="85"/>
      <c r="W1771" s="82"/>
      <c r="X1771" s="86"/>
      <c r="Y1771" s="87"/>
      <c r="Z1771" s="87"/>
    </row>
    <row r="1772" spans="1:2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  <c r="U1772" s="84"/>
      <c r="V1772" s="85"/>
      <c r="W1772" s="82"/>
      <c r="X1772" s="86"/>
      <c r="Y1772" s="87"/>
      <c r="Z1772" s="87"/>
    </row>
    <row r="1773" spans="1:2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  <c r="U1773" s="84"/>
      <c r="V1773" s="85"/>
      <c r="W1773" s="82"/>
      <c r="X1773" s="86"/>
      <c r="Y1773" s="87"/>
      <c r="Z1773" s="87"/>
    </row>
    <row r="1774" spans="1:2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  <c r="U1774" s="84"/>
      <c r="V1774" s="85"/>
      <c r="W1774" s="82"/>
      <c r="X1774" s="86"/>
      <c r="Y1774" s="87"/>
      <c r="Z1774" s="87"/>
    </row>
    <row r="1775" spans="1:2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  <c r="U1775" s="84"/>
      <c r="V1775" s="85"/>
      <c r="W1775" s="82"/>
      <c r="X1775" s="86"/>
      <c r="Y1775" s="87"/>
      <c r="Z1775" s="87"/>
    </row>
    <row r="1776" spans="1:2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  <c r="U1776" s="84"/>
      <c r="V1776" s="85"/>
      <c r="W1776" s="82"/>
      <c r="X1776" s="86"/>
      <c r="Y1776" s="87"/>
      <c r="Z1776" s="87"/>
    </row>
    <row r="1777" spans="1:2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  <c r="U1777" s="84"/>
      <c r="V1777" s="85"/>
      <c r="W1777" s="82"/>
      <c r="X1777" s="86"/>
      <c r="Y1777" s="87"/>
      <c r="Z1777" s="87"/>
    </row>
    <row r="1778" spans="1:2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  <c r="U1778" s="84"/>
      <c r="V1778" s="85"/>
      <c r="W1778" s="82"/>
      <c r="X1778" s="86"/>
      <c r="Y1778" s="87"/>
      <c r="Z1778" s="87"/>
    </row>
    <row r="1779" spans="1:2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  <c r="U1779" s="84"/>
      <c r="V1779" s="85"/>
      <c r="W1779" s="82"/>
      <c r="X1779" s="86"/>
      <c r="Y1779" s="87"/>
      <c r="Z1779" s="87"/>
    </row>
    <row r="1780" spans="1:2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  <c r="U1780" s="84"/>
      <c r="V1780" s="85"/>
      <c r="W1780" s="82"/>
      <c r="X1780" s="86"/>
      <c r="Y1780" s="87"/>
      <c r="Z1780" s="87"/>
    </row>
    <row r="1781" spans="1:2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  <c r="U1781" s="84"/>
      <c r="V1781" s="85"/>
      <c r="W1781" s="82"/>
      <c r="X1781" s="86"/>
      <c r="Y1781" s="87"/>
      <c r="Z1781" s="87"/>
    </row>
    <row r="1782" spans="1:2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  <c r="U1782" s="84"/>
      <c r="V1782" s="85"/>
      <c r="W1782" s="82"/>
      <c r="X1782" s="86"/>
      <c r="Y1782" s="87"/>
      <c r="Z1782" s="87"/>
    </row>
    <row r="1783" spans="1:2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  <c r="U1783" s="84"/>
      <c r="V1783" s="85"/>
      <c r="W1783" s="82"/>
      <c r="X1783" s="86"/>
      <c r="Y1783" s="87"/>
      <c r="Z1783" s="87"/>
    </row>
    <row r="1784" spans="1:2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  <c r="U1784" s="84"/>
      <c r="V1784" s="85"/>
      <c r="W1784" s="82"/>
      <c r="X1784" s="86"/>
      <c r="Y1784" s="87"/>
      <c r="Z1784" s="87"/>
    </row>
    <row r="1785" spans="1:2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  <c r="U1785" s="84"/>
      <c r="V1785" s="85"/>
      <c r="W1785" s="82"/>
      <c r="X1785" s="86"/>
      <c r="Y1785" s="87"/>
      <c r="Z1785" s="87"/>
    </row>
    <row r="1786" spans="1:2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  <c r="U1786" s="84"/>
      <c r="V1786" s="85"/>
      <c r="W1786" s="82"/>
      <c r="X1786" s="86"/>
      <c r="Y1786" s="87"/>
      <c r="Z1786" s="87"/>
    </row>
    <row r="1787" spans="1:2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  <c r="U1787" s="84"/>
      <c r="V1787" s="85"/>
      <c r="W1787" s="82"/>
      <c r="X1787" s="86"/>
      <c r="Y1787" s="87"/>
      <c r="Z1787" s="87"/>
    </row>
    <row r="1788" spans="1:2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  <c r="U1788" s="84"/>
      <c r="V1788" s="85"/>
      <c r="W1788" s="82"/>
      <c r="X1788" s="86"/>
      <c r="Y1788" s="87"/>
      <c r="Z1788" s="87"/>
    </row>
    <row r="1789" spans="1:2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  <c r="U1789" s="84"/>
      <c r="V1789" s="85"/>
      <c r="W1789" s="82"/>
      <c r="X1789" s="86"/>
      <c r="Y1789" s="87"/>
      <c r="Z1789" s="87"/>
    </row>
    <row r="1790" spans="1:2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  <c r="U1790" s="84"/>
      <c r="V1790" s="85"/>
      <c r="W1790" s="82"/>
      <c r="X1790" s="86"/>
      <c r="Y1790" s="87"/>
      <c r="Z1790" s="87"/>
    </row>
    <row r="1791" spans="1:2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  <c r="U1791" s="84"/>
      <c r="V1791" s="85"/>
      <c r="W1791" s="82"/>
      <c r="X1791" s="86"/>
      <c r="Y1791" s="87"/>
      <c r="Z1791" s="87"/>
    </row>
    <row r="1792" spans="1:2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  <c r="U1792" s="84"/>
      <c r="V1792" s="85"/>
      <c r="W1792" s="82"/>
      <c r="X1792" s="86"/>
      <c r="Y1792" s="87"/>
      <c r="Z1792" s="87"/>
    </row>
    <row r="1793" spans="1:2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  <c r="U1793" s="84"/>
      <c r="V1793" s="85"/>
      <c r="W1793" s="82"/>
      <c r="X1793" s="86"/>
      <c r="Y1793" s="87"/>
      <c r="Z1793" s="87"/>
    </row>
    <row r="1794" spans="1:2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  <c r="U1794" s="84"/>
      <c r="V1794" s="85"/>
      <c r="W1794" s="82"/>
      <c r="X1794" s="86"/>
      <c r="Y1794" s="87"/>
      <c r="Z1794" s="87"/>
    </row>
    <row r="1795" spans="1:2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  <c r="U1795" s="84"/>
      <c r="V1795" s="85"/>
      <c r="W1795" s="82"/>
      <c r="X1795" s="86"/>
      <c r="Y1795" s="87"/>
      <c r="Z1795" s="87"/>
    </row>
    <row r="1796" spans="1:2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  <c r="U1796" s="84"/>
      <c r="V1796" s="85"/>
      <c r="W1796" s="82"/>
      <c r="X1796" s="86"/>
      <c r="Y1796" s="87"/>
      <c r="Z1796" s="87"/>
    </row>
    <row r="1797" spans="1:2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  <c r="U1797" s="84"/>
      <c r="V1797" s="85"/>
      <c r="W1797" s="82"/>
      <c r="X1797" s="86"/>
      <c r="Y1797" s="87"/>
      <c r="Z1797" s="87"/>
    </row>
    <row r="1798" spans="1:2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  <c r="U1798" s="84"/>
      <c r="V1798" s="85"/>
      <c r="W1798" s="82"/>
      <c r="X1798" s="86"/>
      <c r="Y1798" s="87"/>
      <c r="Z1798" s="87"/>
    </row>
    <row r="1799" spans="1:2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  <c r="U1799" s="84"/>
      <c r="V1799" s="85"/>
      <c r="W1799" s="82"/>
      <c r="X1799" s="86"/>
      <c r="Y1799" s="87"/>
      <c r="Z1799" s="87"/>
    </row>
    <row r="1800" spans="1:2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  <c r="U1800" s="84"/>
      <c r="V1800" s="85"/>
      <c r="W1800" s="82"/>
      <c r="X1800" s="86"/>
      <c r="Y1800" s="87"/>
      <c r="Z1800" s="87"/>
    </row>
    <row r="1801" spans="1:2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  <c r="U1801" s="84"/>
      <c r="V1801" s="85"/>
      <c r="W1801" s="82"/>
      <c r="X1801" s="86"/>
      <c r="Y1801" s="87"/>
      <c r="Z1801" s="87"/>
    </row>
    <row r="1802" spans="1:2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  <c r="U1802" s="84"/>
      <c r="V1802" s="85"/>
      <c r="W1802" s="82"/>
      <c r="X1802" s="86"/>
      <c r="Y1802" s="87"/>
      <c r="Z1802" s="87"/>
    </row>
    <row r="1803" spans="1:2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  <c r="U1803" s="84"/>
      <c r="V1803" s="85"/>
      <c r="W1803" s="82"/>
      <c r="X1803" s="86"/>
      <c r="Y1803" s="87"/>
      <c r="Z1803" s="87"/>
    </row>
    <row r="1804" spans="1:2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  <c r="U1804" s="84"/>
      <c r="V1804" s="85"/>
      <c r="W1804" s="82"/>
      <c r="X1804" s="86"/>
      <c r="Y1804" s="87"/>
      <c r="Z1804" s="87"/>
    </row>
    <row r="1805" spans="1:2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  <c r="U1805" s="84"/>
      <c r="V1805" s="85"/>
      <c r="W1805" s="82"/>
      <c r="X1805" s="86"/>
      <c r="Y1805" s="87"/>
      <c r="Z1805" s="87"/>
    </row>
    <row r="1806" spans="1:2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  <c r="U1806" s="84"/>
      <c r="V1806" s="85"/>
      <c r="W1806" s="82"/>
      <c r="X1806" s="86"/>
      <c r="Y1806" s="87"/>
      <c r="Z1806" s="87"/>
    </row>
    <row r="1807" spans="1:2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  <c r="U1807" s="84"/>
      <c r="V1807" s="85"/>
      <c r="W1807" s="82"/>
      <c r="X1807" s="86"/>
      <c r="Y1807" s="87"/>
      <c r="Z1807" s="87"/>
    </row>
    <row r="1808" spans="1:2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  <c r="U1808" s="84"/>
      <c r="V1808" s="85"/>
      <c r="W1808" s="82"/>
      <c r="X1808" s="86"/>
      <c r="Y1808" s="87"/>
      <c r="Z1808" s="87"/>
    </row>
    <row r="1809" spans="1:2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  <c r="U1809" s="84"/>
      <c r="V1809" s="85"/>
      <c r="W1809" s="82"/>
      <c r="X1809" s="86"/>
      <c r="Y1809" s="87"/>
      <c r="Z1809" s="87"/>
    </row>
    <row r="1810" spans="1:2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  <c r="U1810" s="84"/>
      <c r="V1810" s="85"/>
      <c r="W1810" s="82"/>
      <c r="X1810" s="86"/>
      <c r="Y1810" s="87"/>
      <c r="Z1810" s="87"/>
    </row>
    <row r="1811" spans="1:2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  <c r="U1811" s="84"/>
      <c r="V1811" s="85"/>
      <c r="W1811" s="82"/>
      <c r="X1811" s="86"/>
      <c r="Y1811" s="87"/>
      <c r="Z1811" s="87"/>
    </row>
    <row r="1812" spans="1:2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  <c r="U1812" s="84"/>
      <c r="V1812" s="85"/>
      <c r="W1812" s="82"/>
      <c r="X1812" s="86"/>
      <c r="Y1812" s="87"/>
      <c r="Z1812" s="87"/>
    </row>
    <row r="1813" spans="1:2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  <c r="U1813" s="84"/>
      <c r="V1813" s="85"/>
      <c r="W1813" s="82"/>
      <c r="X1813" s="86"/>
      <c r="Y1813" s="87"/>
      <c r="Z1813" s="87"/>
    </row>
    <row r="1814" spans="1:2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  <c r="U1814" s="84"/>
      <c r="V1814" s="85"/>
      <c r="W1814" s="82"/>
      <c r="X1814" s="86"/>
      <c r="Y1814" s="87"/>
      <c r="Z1814" s="87"/>
    </row>
    <row r="1815" spans="1:2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  <c r="U1815" s="84"/>
      <c r="V1815" s="85"/>
      <c r="W1815" s="82"/>
      <c r="X1815" s="86"/>
      <c r="Y1815" s="87"/>
      <c r="Z1815" s="87"/>
    </row>
    <row r="1816" spans="1:2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  <c r="U1816" s="84"/>
      <c r="V1816" s="85"/>
      <c r="W1816" s="82"/>
      <c r="X1816" s="86"/>
      <c r="Y1816" s="87"/>
      <c r="Z1816" s="87"/>
    </row>
    <row r="1817" spans="1:2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  <c r="U1817" s="84"/>
      <c r="V1817" s="85"/>
      <c r="W1817" s="82"/>
      <c r="X1817" s="86"/>
      <c r="Y1817" s="87"/>
      <c r="Z1817" s="87"/>
    </row>
    <row r="1818" spans="1:2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  <c r="U1818" s="84"/>
      <c r="V1818" s="85"/>
      <c r="W1818" s="82"/>
      <c r="X1818" s="86"/>
      <c r="Y1818" s="87"/>
      <c r="Z1818" s="87"/>
    </row>
    <row r="1819" spans="1:2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  <c r="U1819" s="84"/>
      <c r="V1819" s="85"/>
      <c r="W1819" s="82"/>
      <c r="X1819" s="86"/>
      <c r="Y1819" s="87"/>
      <c r="Z1819" s="87"/>
    </row>
    <row r="1820" spans="1:2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  <c r="U1820" s="84"/>
      <c r="V1820" s="85"/>
      <c r="W1820" s="82"/>
      <c r="X1820" s="86"/>
      <c r="Y1820" s="87"/>
      <c r="Z1820" s="87"/>
    </row>
    <row r="1821" spans="1:2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  <c r="U1821" s="84"/>
      <c r="V1821" s="85"/>
      <c r="W1821" s="82"/>
      <c r="X1821" s="86"/>
      <c r="Y1821" s="87"/>
      <c r="Z1821" s="87"/>
    </row>
    <row r="1822" spans="1:2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  <c r="U1822" s="84"/>
      <c r="V1822" s="85"/>
      <c r="W1822" s="82"/>
      <c r="X1822" s="86"/>
      <c r="Y1822" s="87"/>
      <c r="Z1822" s="87"/>
    </row>
    <row r="1823" spans="1:2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  <c r="U1823" s="84"/>
      <c r="V1823" s="85"/>
      <c r="W1823" s="82"/>
      <c r="X1823" s="86"/>
      <c r="Y1823" s="87"/>
      <c r="Z1823" s="87"/>
    </row>
    <row r="1824" spans="1:2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  <c r="U1824" s="84"/>
      <c r="V1824" s="85"/>
      <c r="W1824" s="82"/>
      <c r="X1824" s="86"/>
      <c r="Y1824" s="87"/>
      <c r="Z1824" s="87"/>
    </row>
    <row r="1825" spans="1:2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  <c r="U1825" s="84"/>
      <c r="V1825" s="85"/>
      <c r="W1825" s="82"/>
      <c r="X1825" s="86"/>
      <c r="Y1825" s="87"/>
      <c r="Z1825" s="87"/>
    </row>
    <row r="1826" spans="1:2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  <c r="U1826" s="84"/>
      <c r="V1826" s="85"/>
      <c r="W1826" s="82"/>
      <c r="X1826" s="86"/>
      <c r="Y1826" s="87"/>
      <c r="Z1826" s="87"/>
    </row>
    <row r="1827" spans="1:2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  <c r="U1827" s="84"/>
      <c r="V1827" s="85"/>
      <c r="W1827" s="82"/>
      <c r="X1827" s="86"/>
      <c r="Y1827" s="87"/>
      <c r="Z1827" s="87"/>
    </row>
    <row r="1828" spans="1:2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  <c r="U1828" s="84"/>
      <c r="V1828" s="85"/>
      <c r="W1828" s="82"/>
      <c r="X1828" s="86"/>
      <c r="Y1828" s="87"/>
      <c r="Z1828" s="87"/>
    </row>
    <row r="1829" spans="1:2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  <c r="U1829" s="84"/>
      <c r="V1829" s="85"/>
      <c r="W1829" s="82"/>
      <c r="X1829" s="86"/>
      <c r="Y1829" s="87"/>
      <c r="Z1829" s="87"/>
    </row>
    <row r="1830" spans="1:2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  <c r="U1830" s="84"/>
      <c r="V1830" s="85"/>
      <c r="W1830" s="82"/>
      <c r="X1830" s="86"/>
      <c r="Y1830" s="87"/>
      <c r="Z1830" s="87"/>
    </row>
    <row r="1831" spans="1:2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  <c r="U1831" s="84"/>
      <c r="V1831" s="85"/>
      <c r="W1831" s="82"/>
      <c r="X1831" s="86"/>
      <c r="Y1831" s="87"/>
      <c r="Z1831" s="87"/>
    </row>
    <row r="1832" spans="1:2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  <c r="U1832" s="84"/>
      <c r="V1832" s="85"/>
      <c r="W1832" s="82"/>
      <c r="X1832" s="86"/>
      <c r="Y1832" s="87"/>
      <c r="Z1832" s="87"/>
    </row>
    <row r="1833" spans="1:2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  <c r="U1833" s="84"/>
      <c r="V1833" s="85"/>
      <c r="W1833" s="82"/>
      <c r="X1833" s="86"/>
      <c r="Y1833" s="87"/>
      <c r="Z1833" s="87"/>
    </row>
    <row r="1834" spans="1:2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  <c r="U1834" s="84"/>
      <c r="V1834" s="85"/>
      <c r="W1834" s="82"/>
      <c r="X1834" s="86"/>
      <c r="Y1834" s="87"/>
      <c r="Z1834" s="87"/>
    </row>
    <row r="1835" spans="1:2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  <c r="U1835" s="84"/>
      <c r="V1835" s="85"/>
      <c r="W1835" s="82"/>
      <c r="X1835" s="86"/>
      <c r="Y1835" s="87"/>
      <c r="Z1835" s="87"/>
    </row>
    <row r="1836" spans="1:2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  <c r="U1836" s="84"/>
      <c r="V1836" s="85"/>
      <c r="W1836" s="82"/>
      <c r="X1836" s="86"/>
      <c r="Y1836" s="87"/>
      <c r="Z1836" s="87"/>
    </row>
    <row r="1837" spans="1:2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  <c r="U1837" s="84"/>
      <c r="V1837" s="85"/>
      <c r="W1837" s="82"/>
      <c r="X1837" s="86"/>
      <c r="Y1837" s="87"/>
      <c r="Z1837" s="87"/>
    </row>
    <row r="1838" spans="1:2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  <c r="U1838" s="84"/>
      <c r="V1838" s="85"/>
      <c r="W1838" s="82"/>
      <c r="X1838" s="86"/>
      <c r="Y1838" s="87"/>
      <c r="Z1838" s="87"/>
    </row>
    <row r="1839" spans="1:2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  <c r="U1839" s="84"/>
      <c r="V1839" s="85"/>
      <c r="W1839" s="82"/>
      <c r="X1839" s="86"/>
      <c r="Y1839" s="87"/>
      <c r="Z1839" s="87"/>
    </row>
    <row r="1840" spans="1:2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  <c r="U1840" s="84"/>
      <c r="V1840" s="85"/>
      <c r="W1840" s="82"/>
      <c r="X1840" s="86"/>
      <c r="Y1840" s="87"/>
      <c r="Z1840" s="87"/>
    </row>
    <row r="1841" spans="1:2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  <c r="U1841" s="84"/>
      <c r="V1841" s="85"/>
      <c r="W1841" s="82"/>
      <c r="X1841" s="86"/>
      <c r="Y1841" s="87"/>
      <c r="Z1841" s="87"/>
    </row>
    <row r="1842" spans="1:2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  <c r="U1842" s="84"/>
      <c r="V1842" s="85"/>
      <c r="W1842" s="82"/>
      <c r="X1842" s="86"/>
      <c r="Y1842" s="87"/>
      <c r="Z1842" s="87"/>
    </row>
    <row r="1843" spans="1:2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  <c r="U1843" s="84"/>
      <c r="V1843" s="85"/>
      <c r="W1843" s="82"/>
      <c r="X1843" s="86"/>
      <c r="Y1843" s="87"/>
      <c r="Z1843" s="87"/>
    </row>
    <row r="1844" spans="1:2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  <c r="U1844" s="84"/>
      <c r="V1844" s="85"/>
      <c r="W1844" s="82"/>
      <c r="X1844" s="86"/>
      <c r="Y1844" s="87"/>
      <c r="Z1844" s="87"/>
    </row>
    <row r="1845" spans="1:2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  <c r="U1845" s="84"/>
      <c r="V1845" s="85"/>
      <c r="W1845" s="82"/>
      <c r="X1845" s="86"/>
      <c r="Y1845" s="87"/>
      <c r="Z1845" s="87"/>
    </row>
    <row r="1846" spans="1:2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  <c r="U1846" s="84"/>
      <c r="V1846" s="85"/>
      <c r="W1846" s="82"/>
      <c r="X1846" s="86"/>
      <c r="Y1846" s="87"/>
      <c r="Z1846" s="87"/>
    </row>
    <row r="1847" spans="1:2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  <c r="U1847" s="84"/>
      <c r="V1847" s="85"/>
      <c r="W1847" s="82"/>
      <c r="X1847" s="86"/>
      <c r="Y1847" s="87"/>
      <c r="Z1847" s="87"/>
    </row>
    <row r="1848" spans="1:2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  <c r="U1848" s="84"/>
      <c r="V1848" s="85"/>
      <c r="W1848" s="82"/>
      <c r="X1848" s="86"/>
      <c r="Y1848" s="87"/>
      <c r="Z1848" s="87"/>
    </row>
    <row r="1849" spans="1:2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  <c r="U1849" s="84"/>
      <c r="V1849" s="85"/>
      <c r="W1849" s="82"/>
      <c r="X1849" s="86"/>
      <c r="Y1849" s="87"/>
      <c r="Z1849" s="87"/>
    </row>
    <row r="1850" spans="1:2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  <c r="U1850" s="84"/>
      <c r="V1850" s="85"/>
      <c r="W1850" s="82"/>
      <c r="X1850" s="86"/>
      <c r="Y1850" s="87"/>
      <c r="Z1850" s="87"/>
    </row>
    <row r="1851" spans="1:2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  <c r="U1851" s="84"/>
      <c r="V1851" s="85"/>
      <c r="W1851" s="82"/>
      <c r="X1851" s="86"/>
      <c r="Y1851" s="87"/>
      <c r="Z1851" s="87"/>
    </row>
    <row r="1852" spans="1:2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  <c r="U1852" s="84"/>
      <c r="V1852" s="85"/>
      <c r="W1852" s="82"/>
      <c r="X1852" s="86"/>
      <c r="Y1852" s="87"/>
      <c r="Z1852" s="87"/>
    </row>
    <row r="1853" spans="1:2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  <c r="U1853" s="84"/>
      <c r="V1853" s="85"/>
      <c r="W1853" s="82"/>
      <c r="X1853" s="86"/>
      <c r="Y1853" s="87"/>
      <c r="Z1853" s="87"/>
    </row>
    <row r="1854" spans="1:2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  <c r="U1854" s="84"/>
      <c r="V1854" s="85"/>
      <c r="W1854" s="82"/>
      <c r="X1854" s="86"/>
      <c r="Y1854" s="87"/>
      <c r="Z1854" s="87"/>
    </row>
    <row r="1855" spans="1:2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  <c r="U1855" s="84"/>
      <c r="V1855" s="85"/>
      <c r="W1855" s="82"/>
      <c r="X1855" s="86"/>
      <c r="Y1855" s="87"/>
      <c r="Z1855" s="87"/>
    </row>
    <row r="1856" spans="1:2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  <c r="U1856" s="84"/>
      <c r="V1856" s="85"/>
      <c r="W1856" s="82"/>
      <c r="X1856" s="86"/>
      <c r="Y1856" s="87"/>
      <c r="Z1856" s="87"/>
    </row>
    <row r="1857" spans="1:2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  <c r="U1857" s="84"/>
      <c r="V1857" s="85"/>
      <c r="W1857" s="82"/>
      <c r="X1857" s="86"/>
      <c r="Y1857" s="87"/>
      <c r="Z1857" s="87"/>
    </row>
    <row r="1858" spans="1:2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  <c r="U1858" s="84"/>
      <c r="V1858" s="85"/>
      <c r="W1858" s="82"/>
      <c r="X1858" s="86"/>
      <c r="Y1858" s="87"/>
      <c r="Z1858" s="87"/>
    </row>
    <row r="1859" spans="1:2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  <c r="U1859" s="84"/>
      <c r="V1859" s="85"/>
      <c r="W1859" s="82"/>
      <c r="X1859" s="86"/>
      <c r="Y1859" s="87"/>
      <c r="Z1859" s="87"/>
    </row>
    <row r="1860" spans="1:2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  <c r="U1860" s="84"/>
      <c r="V1860" s="85"/>
      <c r="W1860" s="82"/>
      <c r="X1860" s="86"/>
      <c r="Y1860" s="87"/>
      <c r="Z1860" s="87"/>
    </row>
    <row r="1861" spans="1:2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  <c r="U1861" s="84"/>
      <c r="V1861" s="85"/>
      <c r="W1861" s="82"/>
      <c r="X1861" s="86"/>
      <c r="Y1861" s="87"/>
      <c r="Z1861" s="87"/>
    </row>
    <row r="1862" spans="1:2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  <c r="U1862" s="84"/>
      <c r="V1862" s="85"/>
      <c r="W1862" s="82"/>
      <c r="X1862" s="86"/>
      <c r="Y1862" s="87"/>
      <c r="Z1862" s="87"/>
    </row>
    <row r="1863" spans="1:2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  <c r="U1863" s="84"/>
      <c r="V1863" s="85"/>
      <c r="W1863" s="82"/>
      <c r="X1863" s="86"/>
      <c r="Y1863" s="87"/>
      <c r="Z1863" s="87"/>
    </row>
    <row r="1864" spans="1:2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  <c r="U1864" s="84"/>
      <c r="V1864" s="85"/>
      <c r="W1864" s="82"/>
      <c r="X1864" s="86"/>
      <c r="Y1864" s="87"/>
      <c r="Z1864" s="87"/>
    </row>
    <row r="1865" spans="1:2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  <c r="U1865" s="84"/>
      <c r="V1865" s="85"/>
      <c r="W1865" s="82"/>
      <c r="X1865" s="86"/>
      <c r="Y1865" s="87"/>
      <c r="Z1865" s="87"/>
    </row>
    <row r="1866" spans="1:2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  <c r="U1866" s="84"/>
      <c r="V1866" s="85"/>
      <c r="W1866" s="82"/>
      <c r="X1866" s="86"/>
      <c r="Y1866" s="87"/>
      <c r="Z1866" s="87"/>
    </row>
    <row r="1867" spans="1:2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  <c r="U1867" s="84"/>
      <c r="V1867" s="85"/>
      <c r="W1867" s="82"/>
      <c r="X1867" s="86"/>
      <c r="Y1867" s="87"/>
      <c r="Z1867" s="87"/>
    </row>
    <row r="1868" spans="1:2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  <c r="U1868" s="84"/>
      <c r="V1868" s="85"/>
      <c r="W1868" s="82"/>
      <c r="X1868" s="86"/>
      <c r="Y1868" s="87"/>
      <c r="Z1868" s="87"/>
    </row>
    <row r="1869" spans="1:2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  <c r="U1869" s="84"/>
      <c r="V1869" s="85"/>
      <c r="W1869" s="82"/>
      <c r="X1869" s="86"/>
      <c r="Y1869" s="87"/>
      <c r="Z1869" s="87"/>
    </row>
    <row r="1870" spans="1:2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  <c r="U1870" s="84"/>
      <c r="V1870" s="85"/>
      <c r="W1870" s="82"/>
      <c r="X1870" s="86"/>
      <c r="Y1870" s="87"/>
      <c r="Z1870" s="87"/>
    </row>
    <row r="1871" spans="1:2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  <c r="U1871" s="84"/>
      <c r="V1871" s="85"/>
      <c r="W1871" s="82"/>
      <c r="X1871" s="86"/>
      <c r="Y1871" s="87"/>
      <c r="Z1871" s="87"/>
    </row>
    <row r="1872" spans="1:2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  <c r="U1872" s="84"/>
      <c r="V1872" s="85"/>
      <c r="W1872" s="82"/>
      <c r="X1872" s="86"/>
      <c r="Y1872" s="87"/>
      <c r="Z1872" s="87"/>
    </row>
    <row r="1873" spans="1:2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  <c r="U1873" s="84"/>
      <c r="V1873" s="85"/>
      <c r="W1873" s="82"/>
      <c r="X1873" s="86"/>
      <c r="Y1873" s="87"/>
      <c r="Z1873" s="87"/>
    </row>
    <row r="1874" spans="1:2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  <c r="U1874" s="84"/>
      <c r="V1874" s="85"/>
      <c r="W1874" s="82"/>
      <c r="X1874" s="86"/>
      <c r="Y1874" s="87"/>
      <c r="Z1874" s="87"/>
    </row>
    <row r="1875" spans="1:2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  <c r="U1875" s="84"/>
      <c r="V1875" s="85"/>
      <c r="W1875" s="82"/>
      <c r="X1875" s="86"/>
      <c r="Y1875" s="87"/>
      <c r="Z1875" s="87"/>
    </row>
    <row r="1876" spans="1:2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  <c r="U1876" s="84"/>
      <c r="V1876" s="85"/>
      <c r="W1876" s="82"/>
      <c r="X1876" s="86"/>
      <c r="Y1876" s="87"/>
      <c r="Z1876" s="87"/>
    </row>
    <row r="1877" spans="1:2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  <c r="U1877" s="84"/>
      <c r="V1877" s="85"/>
      <c r="W1877" s="82"/>
      <c r="X1877" s="86"/>
      <c r="Y1877" s="87"/>
      <c r="Z1877" s="87"/>
    </row>
    <row r="1878" spans="1:2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  <c r="U1878" s="84"/>
      <c r="V1878" s="85"/>
      <c r="W1878" s="82"/>
      <c r="X1878" s="86"/>
      <c r="Y1878" s="87"/>
      <c r="Z1878" s="87"/>
    </row>
    <row r="1879" spans="1:2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  <c r="U1879" s="84"/>
      <c r="V1879" s="85"/>
      <c r="W1879" s="82"/>
      <c r="X1879" s="86"/>
      <c r="Y1879" s="87"/>
      <c r="Z1879" s="87"/>
    </row>
    <row r="1880" spans="1:2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  <c r="U1880" s="84"/>
      <c r="V1880" s="85"/>
      <c r="W1880" s="82"/>
      <c r="X1880" s="86"/>
      <c r="Y1880" s="87"/>
      <c r="Z1880" s="87"/>
    </row>
    <row r="1881" spans="1:2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  <c r="U1881" s="84"/>
      <c r="V1881" s="85"/>
      <c r="W1881" s="82"/>
      <c r="X1881" s="86"/>
      <c r="Y1881" s="87"/>
      <c r="Z1881" s="87"/>
    </row>
    <row r="1882" spans="1:2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  <c r="U1882" s="84"/>
      <c r="V1882" s="85"/>
      <c r="W1882" s="82"/>
      <c r="X1882" s="86"/>
      <c r="Y1882" s="87"/>
      <c r="Z1882" s="87"/>
    </row>
    <row r="1883" spans="1:2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  <c r="U1883" s="84"/>
      <c r="V1883" s="85"/>
      <c r="W1883" s="82"/>
      <c r="X1883" s="86"/>
      <c r="Y1883" s="87"/>
      <c r="Z1883" s="87"/>
    </row>
    <row r="1884" spans="1:2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  <c r="U1884" s="84"/>
      <c r="V1884" s="85"/>
      <c r="W1884" s="82"/>
      <c r="X1884" s="86"/>
      <c r="Y1884" s="87"/>
      <c r="Z1884" s="87"/>
    </row>
    <row r="1885" spans="1:2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  <c r="U1885" s="84"/>
      <c r="V1885" s="85"/>
      <c r="W1885" s="82"/>
      <c r="X1885" s="86"/>
      <c r="Y1885" s="87"/>
      <c r="Z1885" s="87"/>
    </row>
    <row r="1886" spans="1:2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  <c r="U1886" s="84"/>
      <c r="V1886" s="85"/>
      <c r="W1886" s="82"/>
      <c r="X1886" s="86"/>
      <c r="Y1886" s="87"/>
      <c r="Z1886" s="87"/>
    </row>
    <row r="1887" spans="1:2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  <c r="U1887" s="84"/>
      <c r="V1887" s="85"/>
      <c r="W1887" s="82"/>
      <c r="X1887" s="86"/>
      <c r="Y1887" s="87"/>
      <c r="Z1887" s="87"/>
    </row>
    <row r="1888" spans="1:2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  <c r="U1888" s="84"/>
      <c r="V1888" s="85"/>
      <c r="W1888" s="82"/>
      <c r="X1888" s="86"/>
      <c r="Y1888" s="87"/>
      <c r="Z1888" s="87"/>
    </row>
    <row r="1889" spans="1:2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  <c r="U1889" s="84"/>
      <c r="V1889" s="85"/>
      <c r="W1889" s="82"/>
      <c r="X1889" s="86"/>
      <c r="Y1889" s="87"/>
      <c r="Z1889" s="87"/>
    </row>
    <row r="1890" spans="1:2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  <c r="U1890" s="84"/>
      <c r="V1890" s="85"/>
      <c r="W1890" s="82"/>
      <c r="X1890" s="86"/>
      <c r="Y1890" s="87"/>
      <c r="Z1890" s="87"/>
    </row>
    <row r="1891" spans="1:2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  <c r="U1891" s="84"/>
      <c r="V1891" s="85"/>
      <c r="W1891" s="82"/>
      <c r="X1891" s="86"/>
      <c r="Y1891" s="87"/>
      <c r="Z1891" s="87"/>
    </row>
    <row r="1892" spans="1:2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  <c r="U1892" s="84"/>
      <c r="V1892" s="85"/>
      <c r="W1892" s="82"/>
      <c r="X1892" s="86"/>
      <c r="Y1892" s="87"/>
      <c r="Z1892" s="87"/>
    </row>
    <row r="1893" spans="1:2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  <c r="U1893" s="84"/>
      <c r="V1893" s="85"/>
      <c r="W1893" s="82"/>
      <c r="X1893" s="86"/>
      <c r="Y1893" s="87"/>
      <c r="Z1893" s="87"/>
    </row>
    <row r="1894" spans="1:2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  <c r="U1894" s="84"/>
      <c r="V1894" s="85"/>
      <c r="W1894" s="82"/>
      <c r="X1894" s="86"/>
      <c r="Y1894" s="87"/>
      <c r="Z1894" s="87"/>
    </row>
    <row r="1895" spans="1:2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  <c r="U1895" s="84"/>
      <c r="V1895" s="85"/>
      <c r="W1895" s="82"/>
      <c r="X1895" s="86"/>
      <c r="Y1895" s="87"/>
      <c r="Z1895" s="87"/>
    </row>
    <row r="1896" spans="1:2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  <c r="U1896" s="84"/>
      <c r="V1896" s="85"/>
      <c r="W1896" s="82"/>
      <c r="X1896" s="86"/>
      <c r="Y1896" s="87"/>
      <c r="Z1896" s="87"/>
    </row>
    <row r="1897" spans="1:2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  <c r="U1897" s="84"/>
      <c r="V1897" s="85"/>
      <c r="W1897" s="82"/>
      <c r="X1897" s="86"/>
      <c r="Y1897" s="87"/>
      <c r="Z1897" s="87"/>
    </row>
    <row r="1898" spans="1:2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  <c r="U1898" s="84"/>
      <c r="V1898" s="85"/>
      <c r="W1898" s="82"/>
      <c r="X1898" s="86"/>
      <c r="Y1898" s="87"/>
      <c r="Z1898" s="87"/>
    </row>
    <row r="1899" spans="1:2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  <c r="U1899" s="84"/>
      <c r="V1899" s="85"/>
      <c r="W1899" s="82"/>
      <c r="X1899" s="86"/>
      <c r="Y1899" s="87"/>
      <c r="Z1899" s="87"/>
    </row>
    <row r="1900" spans="1:2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  <c r="U1900" s="84"/>
      <c r="V1900" s="85"/>
      <c r="W1900" s="82"/>
      <c r="X1900" s="86"/>
      <c r="Y1900" s="87"/>
      <c r="Z1900" s="87"/>
    </row>
    <row r="1901" spans="1:2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  <c r="U1901" s="84"/>
      <c r="V1901" s="85"/>
      <c r="W1901" s="82"/>
      <c r="X1901" s="86"/>
      <c r="Y1901" s="87"/>
      <c r="Z1901" s="87"/>
    </row>
    <row r="1902" spans="1:2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  <c r="U1902" s="84"/>
      <c r="V1902" s="85"/>
      <c r="W1902" s="82"/>
      <c r="X1902" s="86"/>
      <c r="Y1902" s="87"/>
      <c r="Z1902" s="87"/>
    </row>
    <row r="1903" spans="1:2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  <c r="U1903" s="84"/>
      <c r="V1903" s="85"/>
      <c r="W1903" s="82"/>
      <c r="X1903" s="86"/>
      <c r="Y1903" s="87"/>
      <c r="Z1903" s="87"/>
    </row>
    <row r="1904" spans="1:2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  <c r="U1904" s="84"/>
      <c r="V1904" s="85"/>
      <c r="W1904" s="82"/>
      <c r="X1904" s="86"/>
      <c r="Y1904" s="87"/>
      <c r="Z1904" s="87"/>
    </row>
    <row r="1905" spans="1:2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  <c r="U1905" s="84"/>
      <c r="V1905" s="85"/>
      <c r="W1905" s="82"/>
      <c r="X1905" s="86"/>
      <c r="Y1905" s="87"/>
      <c r="Z1905" s="87"/>
    </row>
    <row r="1906" spans="1:2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  <c r="U1906" s="84"/>
      <c r="V1906" s="85"/>
      <c r="W1906" s="82"/>
      <c r="X1906" s="86"/>
      <c r="Y1906" s="87"/>
      <c r="Z1906" s="87"/>
    </row>
    <row r="1907" spans="1:2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  <c r="U1907" s="84"/>
      <c r="V1907" s="85"/>
      <c r="W1907" s="82"/>
      <c r="X1907" s="86"/>
      <c r="Y1907" s="87"/>
      <c r="Z1907" s="87"/>
    </row>
    <row r="1908" spans="1:2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  <c r="U1908" s="84"/>
      <c r="V1908" s="85"/>
      <c r="W1908" s="82"/>
      <c r="X1908" s="86"/>
      <c r="Y1908" s="87"/>
      <c r="Z1908" s="87"/>
    </row>
    <row r="1909" spans="1:2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  <c r="U1909" s="84"/>
      <c r="V1909" s="85"/>
      <c r="W1909" s="82"/>
      <c r="X1909" s="86"/>
      <c r="Y1909" s="87"/>
      <c r="Z1909" s="87"/>
    </row>
    <row r="1910" spans="1:2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  <c r="U1910" s="84"/>
      <c r="V1910" s="85"/>
      <c r="W1910" s="82"/>
      <c r="X1910" s="86"/>
      <c r="Y1910" s="87"/>
      <c r="Z1910" s="87"/>
    </row>
    <row r="1911" spans="1:2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  <c r="U1911" s="84"/>
      <c r="V1911" s="85"/>
      <c r="W1911" s="82"/>
      <c r="X1911" s="86"/>
      <c r="Y1911" s="87"/>
      <c r="Z1911" s="87"/>
    </row>
    <row r="1912" spans="1:2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  <c r="U1912" s="84"/>
      <c r="V1912" s="85"/>
      <c r="W1912" s="82"/>
      <c r="X1912" s="86"/>
      <c r="Y1912" s="87"/>
      <c r="Z1912" s="87"/>
    </row>
    <row r="1913" spans="1:2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  <c r="U1913" s="84"/>
      <c r="V1913" s="85"/>
      <c r="W1913" s="82"/>
      <c r="X1913" s="86"/>
      <c r="Y1913" s="87"/>
      <c r="Z1913" s="87"/>
    </row>
    <row r="1914" spans="1:2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  <c r="U1914" s="84"/>
      <c r="V1914" s="85"/>
      <c r="W1914" s="82"/>
      <c r="X1914" s="86"/>
      <c r="Y1914" s="87"/>
      <c r="Z1914" s="87"/>
    </row>
    <row r="1915" spans="1:2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  <c r="U1915" s="84"/>
      <c r="V1915" s="85"/>
      <c r="W1915" s="82"/>
      <c r="X1915" s="86"/>
      <c r="Y1915" s="87"/>
      <c r="Z1915" s="87"/>
    </row>
    <row r="1916" spans="1:2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  <c r="U1916" s="84"/>
      <c r="V1916" s="85"/>
      <c r="W1916" s="82"/>
      <c r="X1916" s="86"/>
      <c r="Y1916" s="87"/>
      <c r="Z1916" s="87"/>
    </row>
    <row r="1917" spans="1:2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  <c r="U1917" s="84"/>
      <c r="V1917" s="85"/>
      <c r="W1917" s="82"/>
      <c r="X1917" s="86"/>
      <c r="Y1917" s="87"/>
      <c r="Z1917" s="87"/>
    </row>
    <row r="1918" spans="1:2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  <c r="U1918" s="84"/>
      <c r="V1918" s="85"/>
      <c r="W1918" s="82"/>
      <c r="X1918" s="86"/>
      <c r="Y1918" s="87"/>
      <c r="Z1918" s="87"/>
    </row>
    <row r="1919" spans="1:2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  <c r="U1919" s="84"/>
      <c r="V1919" s="85"/>
      <c r="W1919" s="82"/>
      <c r="X1919" s="86"/>
      <c r="Y1919" s="87"/>
      <c r="Z1919" s="87"/>
    </row>
    <row r="1920" spans="1:2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  <c r="U1920" s="84"/>
      <c r="V1920" s="85"/>
      <c r="W1920" s="82"/>
      <c r="X1920" s="86"/>
      <c r="Y1920" s="87"/>
      <c r="Z1920" s="87"/>
    </row>
    <row r="1921" spans="1:2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  <c r="U1921" s="84"/>
      <c r="V1921" s="85"/>
      <c r="W1921" s="82"/>
      <c r="X1921" s="86"/>
      <c r="Y1921" s="87"/>
      <c r="Z1921" s="87"/>
    </row>
    <row r="1922" spans="1:2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  <c r="U1922" s="84"/>
      <c r="V1922" s="85"/>
      <c r="W1922" s="82"/>
      <c r="X1922" s="86"/>
      <c r="Y1922" s="87"/>
      <c r="Z1922" s="87"/>
    </row>
    <row r="1923" spans="1:2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  <c r="U1923" s="84"/>
      <c r="V1923" s="85"/>
      <c r="W1923" s="82"/>
      <c r="X1923" s="86"/>
      <c r="Y1923" s="87"/>
      <c r="Z1923" s="87"/>
    </row>
    <row r="1924" spans="1:2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  <c r="U1924" s="84"/>
      <c r="V1924" s="85"/>
      <c r="W1924" s="82"/>
      <c r="X1924" s="86"/>
      <c r="Y1924" s="87"/>
      <c r="Z1924" s="87"/>
    </row>
    <row r="1925" spans="1:2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  <c r="U1925" s="84"/>
      <c r="V1925" s="85"/>
      <c r="W1925" s="82"/>
      <c r="X1925" s="86"/>
      <c r="Y1925" s="87"/>
      <c r="Z1925" s="87"/>
    </row>
    <row r="1926" spans="1:2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  <c r="U1926" s="84"/>
      <c r="V1926" s="85"/>
      <c r="W1926" s="82"/>
      <c r="X1926" s="86"/>
      <c r="Y1926" s="87"/>
      <c r="Z1926" s="87"/>
    </row>
    <row r="1927" spans="1:2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  <c r="U1927" s="84"/>
      <c r="V1927" s="85"/>
      <c r="W1927" s="82"/>
      <c r="X1927" s="86"/>
      <c r="Y1927" s="87"/>
      <c r="Z1927" s="87"/>
    </row>
    <row r="1928" spans="1:2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  <c r="U1928" s="84"/>
      <c r="V1928" s="85"/>
      <c r="W1928" s="82"/>
      <c r="X1928" s="86"/>
      <c r="Y1928" s="87"/>
      <c r="Z1928" s="87"/>
    </row>
    <row r="1929" spans="1:2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  <c r="U1929" s="84"/>
      <c r="V1929" s="85"/>
      <c r="W1929" s="82"/>
      <c r="X1929" s="86"/>
      <c r="Y1929" s="87"/>
      <c r="Z1929" s="87"/>
    </row>
    <row r="1930" spans="1:2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  <c r="U1930" s="84"/>
      <c r="V1930" s="85"/>
      <c r="W1930" s="82"/>
      <c r="X1930" s="86"/>
      <c r="Y1930" s="87"/>
      <c r="Z1930" s="87"/>
    </row>
    <row r="1931" spans="1:2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  <c r="U1931" s="84"/>
      <c r="V1931" s="85"/>
      <c r="W1931" s="82"/>
      <c r="X1931" s="86"/>
      <c r="Y1931" s="87"/>
      <c r="Z1931" s="87"/>
    </row>
    <row r="1932" spans="1:2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  <c r="U1932" s="84"/>
      <c r="V1932" s="85"/>
      <c r="W1932" s="82"/>
      <c r="X1932" s="86"/>
      <c r="Y1932" s="87"/>
      <c r="Z1932" s="87"/>
    </row>
    <row r="1933" spans="1:2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  <c r="U1933" s="84"/>
      <c r="V1933" s="85"/>
      <c r="W1933" s="82"/>
      <c r="X1933" s="86"/>
      <c r="Y1933" s="87"/>
      <c r="Z1933" s="87"/>
    </row>
    <row r="1934" spans="1:2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  <c r="U1934" s="84"/>
      <c r="V1934" s="85"/>
      <c r="W1934" s="82"/>
      <c r="X1934" s="86"/>
      <c r="Y1934" s="87"/>
      <c r="Z1934" s="87"/>
    </row>
    <row r="1935" spans="1:2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  <c r="U1935" s="84"/>
      <c r="V1935" s="85"/>
      <c r="W1935" s="82"/>
      <c r="X1935" s="86"/>
      <c r="Y1935" s="87"/>
      <c r="Z1935" s="87"/>
    </row>
    <row r="1936" spans="1:2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  <c r="U1936" s="84"/>
      <c r="V1936" s="85"/>
      <c r="W1936" s="82"/>
      <c r="X1936" s="86"/>
      <c r="Y1936" s="87"/>
      <c r="Z1936" s="87"/>
    </row>
    <row r="1937" spans="1:2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  <c r="U1937" s="84"/>
      <c r="V1937" s="85"/>
      <c r="W1937" s="82"/>
      <c r="X1937" s="86"/>
      <c r="Y1937" s="87"/>
      <c r="Z1937" s="87"/>
    </row>
    <row r="1938" spans="1:2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  <c r="U1938" s="84"/>
      <c r="V1938" s="85"/>
      <c r="W1938" s="82"/>
      <c r="X1938" s="86"/>
      <c r="Y1938" s="87"/>
      <c r="Z1938" s="87"/>
    </row>
    <row r="1939" spans="1:2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  <c r="U1939" s="84"/>
      <c r="V1939" s="85"/>
      <c r="W1939" s="82"/>
      <c r="X1939" s="86"/>
      <c r="Y1939" s="87"/>
      <c r="Z1939" s="87"/>
    </row>
    <row r="1940" spans="1:2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  <c r="U1940" s="84"/>
      <c r="V1940" s="85"/>
      <c r="W1940" s="82"/>
      <c r="X1940" s="86"/>
      <c r="Y1940" s="87"/>
      <c r="Z1940" s="87"/>
    </row>
    <row r="1941" spans="1:2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  <c r="U1941" s="84"/>
      <c r="V1941" s="85"/>
      <c r="W1941" s="82"/>
      <c r="X1941" s="86"/>
      <c r="Y1941" s="87"/>
      <c r="Z1941" s="87"/>
    </row>
    <row r="1942" spans="1:2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  <c r="U1942" s="84"/>
      <c r="V1942" s="85"/>
      <c r="W1942" s="82"/>
      <c r="X1942" s="86"/>
      <c r="Y1942" s="87"/>
      <c r="Z1942" s="87"/>
    </row>
    <row r="1943" spans="1:2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  <c r="U1943" s="84"/>
      <c r="V1943" s="85"/>
      <c r="W1943" s="82"/>
      <c r="X1943" s="86"/>
      <c r="Y1943" s="87"/>
      <c r="Z1943" s="87"/>
    </row>
    <row r="1944" spans="1:2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  <c r="U1944" s="84"/>
      <c r="V1944" s="85"/>
      <c r="W1944" s="82"/>
      <c r="X1944" s="86"/>
      <c r="Y1944" s="87"/>
      <c r="Z1944" s="87"/>
    </row>
    <row r="1945" spans="1:2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  <c r="U1945" s="84"/>
      <c r="V1945" s="85"/>
      <c r="W1945" s="82"/>
      <c r="X1945" s="86"/>
      <c r="Y1945" s="87"/>
      <c r="Z1945" s="87"/>
    </row>
    <row r="1946" spans="1:2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  <c r="U1946" s="84"/>
      <c r="V1946" s="85"/>
      <c r="W1946" s="82"/>
      <c r="X1946" s="86"/>
      <c r="Y1946" s="87"/>
      <c r="Z1946" s="87"/>
    </row>
    <row r="1947" spans="1:2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  <c r="U1947" s="84"/>
      <c r="V1947" s="85"/>
      <c r="W1947" s="82"/>
      <c r="X1947" s="86"/>
      <c r="Y1947" s="87"/>
      <c r="Z1947" s="87"/>
    </row>
    <row r="1948" spans="1:2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  <c r="U1948" s="84"/>
      <c r="V1948" s="85"/>
      <c r="W1948" s="82"/>
      <c r="X1948" s="86"/>
      <c r="Y1948" s="87"/>
      <c r="Z1948" s="87"/>
    </row>
    <row r="1949" spans="1:2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  <c r="U1949" s="84"/>
      <c r="V1949" s="85"/>
      <c r="W1949" s="82"/>
      <c r="X1949" s="86"/>
      <c r="Y1949" s="87"/>
      <c r="Z1949" s="87"/>
    </row>
    <row r="1950" spans="1:2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  <c r="U1950" s="84"/>
      <c r="V1950" s="85"/>
      <c r="W1950" s="82"/>
      <c r="X1950" s="86"/>
      <c r="Y1950" s="87"/>
      <c r="Z1950" s="87"/>
    </row>
    <row r="1951" spans="1:2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  <c r="U1951" s="84"/>
      <c r="V1951" s="85"/>
      <c r="W1951" s="82"/>
      <c r="X1951" s="86"/>
      <c r="Y1951" s="87"/>
      <c r="Z1951" s="87"/>
    </row>
    <row r="1952" spans="1:2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  <c r="U1952" s="84"/>
      <c r="V1952" s="85"/>
      <c r="W1952" s="82"/>
      <c r="X1952" s="86"/>
      <c r="Y1952" s="87"/>
      <c r="Z1952" s="87"/>
    </row>
    <row r="1953" spans="1:2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  <c r="U1953" s="84"/>
      <c r="V1953" s="85"/>
      <c r="W1953" s="82"/>
      <c r="X1953" s="86"/>
      <c r="Y1953" s="87"/>
      <c r="Z1953" s="87"/>
    </row>
    <row r="1954" spans="1:2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  <c r="U1954" s="84"/>
      <c r="V1954" s="85"/>
      <c r="W1954" s="82"/>
      <c r="X1954" s="86"/>
      <c r="Y1954" s="87"/>
      <c r="Z1954" s="87"/>
    </row>
    <row r="1955" spans="1:2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  <c r="U1955" s="84"/>
      <c r="V1955" s="85"/>
      <c r="W1955" s="82"/>
      <c r="X1955" s="86"/>
      <c r="Y1955" s="87"/>
      <c r="Z1955" s="87"/>
    </row>
    <row r="1956" spans="1:2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  <c r="U1956" s="84"/>
      <c r="V1956" s="85"/>
      <c r="W1956" s="82"/>
      <c r="X1956" s="86"/>
      <c r="Y1956" s="87"/>
      <c r="Z1956" s="87"/>
    </row>
    <row r="1957" spans="1:2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  <c r="U1957" s="84"/>
      <c r="V1957" s="85"/>
      <c r="W1957" s="82"/>
      <c r="X1957" s="86"/>
      <c r="Y1957" s="87"/>
      <c r="Z1957" s="87"/>
    </row>
    <row r="1958" spans="1:2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  <c r="U1958" s="84"/>
      <c r="V1958" s="85"/>
      <c r="W1958" s="82"/>
      <c r="X1958" s="86"/>
      <c r="Y1958" s="87"/>
      <c r="Z1958" s="87"/>
    </row>
    <row r="1959" spans="1:2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  <c r="U1959" s="84"/>
      <c r="V1959" s="85"/>
      <c r="W1959" s="82"/>
      <c r="X1959" s="86"/>
      <c r="Y1959" s="87"/>
      <c r="Z1959" s="87"/>
    </row>
    <row r="1960" spans="1:2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  <c r="U1960" s="84"/>
      <c r="V1960" s="85"/>
      <c r="W1960" s="82"/>
      <c r="X1960" s="86"/>
      <c r="Y1960" s="87"/>
      <c r="Z1960" s="87"/>
    </row>
    <row r="1961" spans="1:2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  <c r="U1961" s="84"/>
      <c r="V1961" s="85"/>
      <c r="W1961" s="82"/>
      <c r="X1961" s="86"/>
      <c r="Y1961" s="87"/>
      <c r="Z1961" s="87"/>
    </row>
    <row r="1962" spans="1:2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  <c r="U1962" s="84"/>
      <c r="V1962" s="85"/>
      <c r="W1962" s="82"/>
      <c r="X1962" s="86"/>
      <c r="Y1962" s="87"/>
      <c r="Z1962" s="87"/>
    </row>
    <row r="1963" spans="1:2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  <c r="U1963" s="84"/>
      <c r="V1963" s="85"/>
      <c r="W1963" s="82"/>
      <c r="X1963" s="86"/>
      <c r="Y1963" s="87"/>
      <c r="Z1963" s="87"/>
    </row>
    <row r="1964" spans="1:2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  <c r="U1964" s="84"/>
      <c r="V1964" s="85"/>
      <c r="W1964" s="82"/>
      <c r="X1964" s="86"/>
      <c r="Y1964" s="87"/>
      <c r="Z1964" s="87"/>
    </row>
    <row r="1965" spans="1:2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  <c r="U1965" s="84"/>
      <c r="V1965" s="85"/>
      <c r="W1965" s="82"/>
      <c r="X1965" s="86"/>
      <c r="Y1965" s="87"/>
      <c r="Z1965" s="87"/>
    </row>
    <row r="1966" spans="1:2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  <c r="U1966" s="84"/>
      <c r="V1966" s="85"/>
      <c r="W1966" s="82"/>
      <c r="X1966" s="86"/>
      <c r="Y1966" s="87"/>
      <c r="Z1966" s="87"/>
    </row>
    <row r="1967" spans="1:2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  <c r="U1967" s="84"/>
      <c r="V1967" s="85"/>
      <c r="W1967" s="82"/>
      <c r="X1967" s="86"/>
      <c r="Y1967" s="87"/>
      <c r="Z1967" s="87"/>
    </row>
    <row r="1968" spans="1:2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  <c r="U1968" s="84"/>
      <c r="V1968" s="85"/>
      <c r="W1968" s="82"/>
      <c r="X1968" s="86"/>
      <c r="Y1968" s="87"/>
      <c r="Z1968" s="87"/>
    </row>
    <row r="1969" spans="1:2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  <c r="U1969" s="84"/>
      <c r="V1969" s="85"/>
      <c r="W1969" s="82"/>
      <c r="X1969" s="86"/>
      <c r="Y1969" s="87"/>
      <c r="Z1969" s="87"/>
    </row>
    <row r="1970" spans="1:2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  <c r="U1970" s="84"/>
      <c r="V1970" s="85"/>
      <c r="W1970" s="82"/>
      <c r="X1970" s="86"/>
      <c r="Y1970" s="87"/>
      <c r="Z1970" s="87"/>
    </row>
    <row r="1971" spans="1:2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  <c r="U1971" s="84"/>
      <c r="V1971" s="85"/>
      <c r="W1971" s="82"/>
      <c r="X1971" s="86"/>
      <c r="Y1971" s="87"/>
      <c r="Z1971" s="87"/>
    </row>
    <row r="1972" spans="1:2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  <c r="U1972" s="84"/>
      <c r="V1972" s="85"/>
      <c r="W1972" s="82"/>
      <c r="X1972" s="86"/>
      <c r="Y1972" s="87"/>
      <c r="Z1972" s="87"/>
    </row>
    <row r="1973" spans="1:2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  <c r="U1973" s="84"/>
      <c r="V1973" s="85"/>
      <c r="W1973" s="82"/>
      <c r="X1973" s="86"/>
      <c r="Y1973" s="87"/>
      <c r="Z1973" s="87"/>
    </row>
    <row r="1974" spans="1:2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  <c r="U1974" s="84"/>
      <c r="V1974" s="85"/>
      <c r="W1974" s="82"/>
      <c r="X1974" s="86"/>
      <c r="Y1974" s="87"/>
      <c r="Z1974" s="87"/>
    </row>
    <row r="1975" spans="1:2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  <c r="U1975" s="84"/>
      <c r="V1975" s="85"/>
      <c r="W1975" s="82"/>
      <c r="X1975" s="86"/>
      <c r="Y1975" s="87"/>
      <c r="Z1975" s="87"/>
    </row>
    <row r="1976" spans="1:2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  <c r="U1976" s="84"/>
      <c r="V1976" s="85"/>
      <c r="W1976" s="82"/>
      <c r="X1976" s="86"/>
      <c r="Y1976" s="87"/>
      <c r="Z1976" s="87"/>
    </row>
    <row r="1977" spans="1:2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  <c r="U1977" s="84"/>
      <c r="V1977" s="85"/>
      <c r="W1977" s="82"/>
      <c r="X1977" s="86"/>
      <c r="Y1977" s="87"/>
      <c r="Z1977" s="87"/>
    </row>
    <row r="1978" spans="1:2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  <c r="U1978" s="84"/>
      <c r="V1978" s="85"/>
      <c r="W1978" s="82"/>
      <c r="X1978" s="86"/>
      <c r="Y1978" s="87"/>
      <c r="Z1978" s="87"/>
    </row>
    <row r="1979" spans="1:2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  <c r="U1979" s="84"/>
      <c r="V1979" s="85"/>
      <c r="W1979" s="82"/>
      <c r="X1979" s="86"/>
      <c r="Y1979" s="87"/>
      <c r="Z1979" s="87"/>
    </row>
    <row r="1980" spans="1:2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  <c r="U1980" s="84"/>
      <c r="V1980" s="85"/>
      <c r="W1980" s="82"/>
      <c r="X1980" s="86"/>
      <c r="Y1980" s="87"/>
      <c r="Z1980" s="87"/>
    </row>
    <row r="1981" spans="1:2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  <c r="U1981" s="84"/>
      <c r="V1981" s="85"/>
      <c r="W1981" s="82"/>
      <c r="X1981" s="86"/>
      <c r="Y1981" s="87"/>
      <c r="Z1981" s="87"/>
    </row>
    <row r="1982" spans="1:2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  <c r="U1982" s="84"/>
      <c r="V1982" s="85"/>
      <c r="W1982" s="82"/>
      <c r="X1982" s="86"/>
      <c r="Y1982" s="87"/>
      <c r="Z1982" s="87"/>
    </row>
    <row r="1983" spans="1:2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  <c r="U1983" s="84"/>
      <c r="V1983" s="85"/>
      <c r="W1983" s="82"/>
      <c r="X1983" s="86"/>
      <c r="Y1983" s="87"/>
      <c r="Z1983" s="87"/>
    </row>
    <row r="1984" spans="1:2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  <c r="U1984" s="84"/>
      <c r="V1984" s="85"/>
      <c r="W1984" s="82"/>
      <c r="X1984" s="86"/>
      <c r="Y1984" s="87"/>
      <c r="Z1984" s="87"/>
    </row>
    <row r="1985" spans="1:2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  <c r="U1985" s="84"/>
      <c r="V1985" s="85"/>
      <c r="W1985" s="82"/>
      <c r="X1985" s="86"/>
      <c r="Y1985" s="87"/>
      <c r="Z1985" s="87"/>
    </row>
    <row r="1986" spans="1:2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  <c r="U1986" s="84"/>
      <c r="V1986" s="85"/>
      <c r="W1986" s="82"/>
      <c r="X1986" s="86"/>
      <c r="Y1986" s="87"/>
      <c r="Z1986" s="87"/>
    </row>
    <row r="1987" spans="1:2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  <c r="U1987" s="84"/>
      <c r="V1987" s="85"/>
      <c r="W1987" s="82"/>
      <c r="X1987" s="86"/>
      <c r="Y1987" s="87"/>
      <c r="Z1987" s="87"/>
    </row>
    <row r="1988" spans="1:2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  <c r="U1988" s="84"/>
      <c r="V1988" s="85"/>
      <c r="W1988" s="82"/>
      <c r="X1988" s="86"/>
      <c r="Y1988" s="87"/>
      <c r="Z1988" s="87"/>
    </row>
    <row r="1989" spans="1:2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  <c r="U1989" s="84"/>
      <c r="V1989" s="85"/>
      <c r="W1989" s="82"/>
      <c r="X1989" s="86"/>
      <c r="Y1989" s="87"/>
      <c r="Z1989" s="87"/>
    </row>
    <row r="1990" spans="1:2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  <c r="U1990" s="84"/>
      <c r="V1990" s="85"/>
      <c r="W1990" s="82"/>
      <c r="X1990" s="86"/>
      <c r="Y1990" s="87"/>
      <c r="Z1990" s="87"/>
    </row>
    <row r="1991" spans="1:2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  <c r="U1991" s="84"/>
      <c r="V1991" s="85"/>
      <c r="W1991" s="82"/>
      <c r="X1991" s="86"/>
      <c r="Y1991" s="87"/>
      <c r="Z1991" s="87"/>
    </row>
    <row r="1992" spans="1:2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  <c r="U1992" s="84"/>
      <c r="V1992" s="85"/>
      <c r="W1992" s="82"/>
      <c r="X1992" s="86"/>
      <c r="Y1992" s="87"/>
      <c r="Z1992" s="87"/>
    </row>
    <row r="1993" spans="1:2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  <c r="U1993" s="84"/>
      <c r="V1993" s="85"/>
      <c r="W1993" s="82"/>
      <c r="X1993" s="86"/>
      <c r="Y1993" s="87"/>
      <c r="Z1993" s="87"/>
    </row>
    <row r="1994" spans="1:2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  <c r="U1994" s="84"/>
      <c r="V1994" s="85"/>
      <c r="W1994" s="82"/>
      <c r="X1994" s="86"/>
      <c r="Y1994" s="87"/>
      <c r="Z1994" s="87"/>
    </row>
    <row r="1995" spans="1:2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  <c r="U1995" s="84"/>
      <c r="V1995" s="85"/>
      <c r="W1995" s="82"/>
      <c r="X1995" s="86"/>
      <c r="Y1995" s="87"/>
      <c r="Z1995" s="87"/>
    </row>
    <row r="1996" spans="1:2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  <c r="U1996" s="84"/>
      <c r="V1996" s="85"/>
      <c r="W1996" s="82"/>
      <c r="X1996" s="86"/>
      <c r="Y1996" s="87"/>
      <c r="Z1996" s="87"/>
    </row>
    <row r="1997" spans="1:2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  <c r="U1997" s="84"/>
      <c r="V1997" s="85"/>
      <c r="W1997" s="82"/>
      <c r="X1997" s="86"/>
      <c r="Y1997" s="87"/>
      <c r="Z1997" s="87"/>
    </row>
    <row r="1998" spans="1:2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  <c r="U1998" s="84"/>
      <c r="V1998" s="85"/>
      <c r="W1998" s="82"/>
      <c r="X1998" s="86"/>
      <c r="Y1998" s="87"/>
      <c r="Z1998" s="87"/>
    </row>
    <row r="1999" spans="1:2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  <c r="U1999" s="84"/>
      <c r="V1999" s="85"/>
      <c r="W1999" s="82"/>
      <c r="X1999" s="86"/>
      <c r="Y1999" s="87"/>
      <c r="Z1999" s="87"/>
    </row>
    <row r="2000" spans="1:2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  <c r="U2000" s="84"/>
      <c r="V2000" s="85"/>
      <c r="W2000" s="82"/>
      <c r="X2000" s="86"/>
      <c r="Y2000" s="87"/>
      <c r="Z2000" s="87"/>
    </row>
    <row r="2001" spans="1:2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  <c r="U2001" s="84"/>
      <c r="V2001" s="85"/>
      <c r="W2001" s="82"/>
      <c r="X2001" s="86"/>
      <c r="Y2001" s="87"/>
      <c r="Z2001" s="87"/>
    </row>
    <row r="2002" spans="1:2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  <c r="U2002" s="84"/>
      <c r="V2002" s="85"/>
      <c r="W2002" s="82"/>
      <c r="X2002" s="86"/>
      <c r="Y2002" s="87"/>
      <c r="Z2002" s="87"/>
    </row>
    <row r="2003" spans="1:2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  <c r="U2003" s="84"/>
      <c r="V2003" s="85"/>
      <c r="W2003" s="82"/>
      <c r="X2003" s="86"/>
      <c r="Y2003" s="87"/>
      <c r="Z2003" s="87"/>
    </row>
    <row r="2004" spans="1:2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  <c r="U2004" s="84"/>
      <c r="V2004" s="85"/>
      <c r="W2004" s="82"/>
      <c r="X2004" s="86"/>
      <c r="Y2004" s="87"/>
      <c r="Z2004" s="87"/>
    </row>
    <row r="2005" spans="1:2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  <c r="U2005" s="84"/>
      <c r="V2005" s="85"/>
      <c r="W2005" s="82"/>
      <c r="X2005" s="86"/>
      <c r="Y2005" s="87"/>
      <c r="Z2005" s="87"/>
    </row>
    <row r="2006" spans="1:2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  <c r="U2006" s="84"/>
      <c r="V2006" s="85"/>
      <c r="W2006" s="82"/>
      <c r="X2006" s="86"/>
      <c r="Y2006" s="87"/>
      <c r="Z2006" s="87"/>
    </row>
    <row r="2007" spans="1:2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  <c r="U2007" s="84"/>
      <c r="V2007" s="85"/>
      <c r="W2007" s="82"/>
      <c r="X2007" s="86"/>
      <c r="Y2007" s="87"/>
      <c r="Z2007" s="87"/>
    </row>
    <row r="2008" spans="1:2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  <c r="U2008" s="84"/>
      <c r="V2008" s="85"/>
      <c r="W2008" s="82"/>
      <c r="X2008" s="86"/>
      <c r="Y2008" s="87"/>
      <c r="Z2008" s="87"/>
    </row>
    <row r="2009" spans="1:2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  <c r="U2009" s="84"/>
      <c r="V2009" s="85"/>
      <c r="W2009" s="82"/>
      <c r="X2009" s="86"/>
      <c r="Y2009" s="87"/>
      <c r="Z2009" s="87"/>
    </row>
    <row r="2010" spans="1:2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  <c r="U2010" s="84"/>
      <c r="V2010" s="85"/>
      <c r="W2010" s="82"/>
      <c r="X2010" s="86"/>
      <c r="Y2010" s="87"/>
      <c r="Z2010" s="87"/>
    </row>
    <row r="2011" spans="1:2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  <c r="U2011" s="84"/>
      <c r="V2011" s="85"/>
      <c r="W2011" s="82"/>
      <c r="X2011" s="86"/>
      <c r="Y2011" s="87"/>
      <c r="Z2011" s="87"/>
    </row>
    <row r="2012" spans="1:2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  <c r="U2012" s="84"/>
      <c r="V2012" s="85"/>
      <c r="W2012" s="82"/>
      <c r="X2012" s="86"/>
      <c r="Y2012" s="87"/>
      <c r="Z2012" s="87"/>
    </row>
    <row r="2013" spans="1:2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  <c r="U2013" s="84"/>
      <c r="V2013" s="85"/>
      <c r="W2013" s="82"/>
      <c r="X2013" s="86"/>
      <c r="Y2013" s="87"/>
      <c r="Z2013" s="87"/>
    </row>
    <row r="2014" spans="1:2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  <c r="U2014" s="84"/>
      <c r="V2014" s="85"/>
      <c r="W2014" s="82"/>
      <c r="X2014" s="86"/>
      <c r="Y2014" s="87"/>
      <c r="Z2014" s="87"/>
    </row>
    <row r="2015" spans="1:2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  <c r="U2015" s="84"/>
      <c r="V2015" s="85"/>
      <c r="W2015" s="82"/>
      <c r="X2015" s="86"/>
      <c r="Y2015" s="87"/>
      <c r="Z2015" s="87"/>
    </row>
    <row r="2016" spans="1:2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  <c r="U2016" s="84"/>
      <c r="V2016" s="85"/>
      <c r="W2016" s="82"/>
      <c r="X2016" s="86"/>
      <c r="Y2016" s="87"/>
      <c r="Z2016" s="87"/>
    </row>
    <row r="2017" spans="1:2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  <c r="U2017" s="84"/>
      <c r="V2017" s="85"/>
      <c r="W2017" s="82"/>
      <c r="X2017" s="86"/>
      <c r="Y2017" s="87"/>
      <c r="Z2017" s="87"/>
    </row>
    <row r="2018" spans="1:2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  <c r="U2018" s="84"/>
      <c r="V2018" s="85"/>
      <c r="W2018" s="82"/>
      <c r="X2018" s="86"/>
      <c r="Y2018" s="87"/>
      <c r="Z2018" s="87"/>
    </row>
    <row r="2019" spans="1:2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  <c r="U2019" s="84"/>
      <c r="V2019" s="85"/>
      <c r="W2019" s="82"/>
      <c r="X2019" s="86"/>
      <c r="Y2019" s="87"/>
      <c r="Z2019" s="87"/>
    </row>
    <row r="2020" spans="1:2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  <c r="U2020" s="84"/>
      <c r="V2020" s="85"/>
      <c r="W2020" s="82"/>
      <c r="X2020" s="86"/>
      <c r="Y2020" s="87"/>
      <c r="Z2020" s="87"/>
    </row>
    <row r="2021" spans="1:2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  <c r="U2021" s="84"/>
      <c r="V2021" s="85"/>
      <c r="W2021" s="82"/>
      <c r="X2021" s="86"/>
      <c r="Y2021" s="87"/>
      <c r="Z2021" s="87"/>
    </row>
    <row r="2022" spans="1:2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  <c r="U2022" s="84"/>
      <c r="V2022" s="85"/>
      <c r="W2022" s="82"/>
      <c r="X2022" s="86"/>
      <c r="Y2022" s="87"/>
      <c r="Z2022" s="87"/>
    </row>
    <row r="2023" spans="1:2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  <c r="U2023" s="84"/>
      <c r="V2023" s="85"/>
      <c r="W2023" s="82"/>
      <c r="X2023" s="86"/>
      <c r="Y2023" s="87"/>
      <c r="Z2023" s="87"/>
    </row>
    <row r="2024" spans="1:2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  <c r="U2024" s="84"/>
      <c r="V2024" s="85"/>
      <c r="W2024" s="82"/>
      <c r="X2024" s="86"/>
      <c r="Y2024" s="87"/>
      <c r="Z2024" s="87"/>
    </row>
    <row r="2025" spans="1:2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  <c r="U2025" s="84"/>
      <c r="V2025" s="85"/>
      <c r="W2025" s="82"/>
      <c r="X2025" s="86"/>
      <c r="Y2025" s="87"/>
      <c r="Z2025" s="87"/>
    </row>
    <row r="2026" spans="1:2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  <c r="U2026" s="84"/>
      <c r="V2026" s="85"/>
      <c r="W2026" s="82"/>
      <c r="X2026" s="86"/>
      <c r="Y2026" s="87"/>
      <c r="Z2026" s="87"/>
    </row>
    <row r="2027" spans="1:2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  <c r="U2027" s="84"/>
      <c r="V2027" s="85"/>
      <c r="W2027" s="82"/>
      <c r="X2027" s="86"/>
      <c r="Y2027" s="87"/>
      <c r="Z2027" s="87"/>
    </row>
    <row r="2028" spans="1:2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  <c r="U2028" s="84"/>
      <c r="V2028" s="85"/>
      <c r="W2028" s="82"/>
      <c r="X2028" s="86"/>
      <c r="Y2028" s="87"/>
      <c r="Z2028" s="87"/>
    </row>
    <row r="2029" spans="1:2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  <c r="U2029" s="84"/>
      <c r="V2029" s="85"/>
      <c r="W2029" s="82"/>
      <c r="X2029" s="86"/>
      <c r="Y2029" s="87"/>
      <c r="Z2029" s="87"/>
    </row>
    <row r="2030" spans="1:2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  <c r="U2030" s="84"/>
      <c r="V2030" s="85"/>
      <c r="W2030" s="82"/>
      <c r="X2030" s="86"/>
      <c r="Y2030" s="87"/>
      <c r="Z2030" s="87"/>
    </row>
    <row r="2031" spans="1:2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  <c r="U2031" s="84"/>
      <c r="V2031" s="85"/>
      <c r="W2031" s="82"/>
      <c r="X2031" s="86"/>
      <c r="Y2031" s="87"/>
      <c r="Z2031" s="87"/>
    </row>
    <row r="2032" spans="1:2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  <c r="U2032" s="84"/>
      <c r="V2032" s="85"/>
      <c r="W2032" s="82"/>
      <c r="X2032" s="86"/>
      <c r="Y2032" s="87"/>
      <c r="Z2032" s="87"/>
    </row>
    <row r="2033" spans="1:2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  <c r="U2033" s="84"/>
      <c r="V2033" s="85"/>
      <c r="W2033" s="82"/>
      <c r="X2033" s="86"/>
      <c r="Y2033" s="87"/>
      <c r="Z2033" s="87"/>
    </row>
    <row r="2034" spans="1:2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  <c r="U2034" s="84"/>
      <c r="V2034" s="85"/>
      <c r="W2034" s="82"/>
      <c r="X2034" s="86"/>
      <c r="Y2034" s="87"/>
      <c r="Z2034" s="87"/>
    </row>
    <row r="2035" spans="1:2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  <c r="U2035" s="84"/>
      <c r="V2035" s="85"/>
      <c r="W2035" s="82"/>
      <c r="X2035" s="86"/>
      <c r="Y2035" s="87"/>
      <c r="Z2035" s="87"/>
    </row>
    <row r="2036" spans="1:2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  <c r="U2036" s="84"/>
      <c r="V2036" s="85"/>
      <c r="W2036" s="82"/>
      <c r="X2036" s="86"/>
      <c r="Y2036" s="87"/>
      <c r="Z2036" s="87"/>
    </row>
    <row r="2037" spans="1:2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  <c r="U2037" s="84"/>
      <c r="V2037" s="85"/>
      <c r="W2037" s="82"/>
      <c r="X2037" s="86"/>
      <c r="Y2037" s="87"/>
      <c r="Z2037" s="87"/>
    </row>
    <row r="2038" spans="1:2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  <c r="U2038" s="84"/>
      <c r="V2038" s="85"/>
      <c r="W2038" s="82"/>
      <c r="X2038" s="86"/>
      <c r="Y2038" s="87"/>
      <c r="Z2038" s="87"/>
    </row>
    <row r="2039" spans="1:2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  <c r="U2039" s="84"/>
      <c r="V2039" s="85"/>
      <c r="W2039" s="82"/>
      <c r="X2039" s="86"/>
      <c r="Y2039" s="87"/>
      <c r="Z2039" s="87"/>
    </row>
    <row r="2040" spans="1:2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  <c r="U2040" s="84"/>
      <c r="V2040" s="85"/>
      <c r="W2040" s="82"/>
      <c r="X2040" s="86"/>
      <c r="Y2040" s="87"/>
      <c r="Z2040" s="87"/>
    </row>
    <row r="2041" spans="1:2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  <c r="U2041" s="84"/>
      <c r="V2041" s="85"/>
      <c r="W2041" s="82"/>
      <c r="X2041" s="86"/>
      <c r="Y2041" s="87"/>
      <c r="Z2041" s="87"/>
    </row>
    <row r="2042" spans="1:2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  <c r="U2042" s="84"/>
      <c r="V2042" s="85"/>
      <c r="W2042" s="82"/>
      <c r="X2042" s="86"/>
      <c r="Y2042" s="87"/>
      <c r="Z2042" s="87"/>
    </row>
    <row r="2043" spans="1:2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  <c r="U2043" s="84"/>
      <c r="V2043" s="85"/>
      <c r="W2043" s="82"/>
      <c r="X2043" s="86"/>
      <c r="Y2043" s="87"/>
      <c r="Z2043" s="87"/>
    </row>
    <row r="2044" spans="1:2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  <c r="U2044" s="84"/>
      <c r="V2044" s="85"/>
      <c r="W2044" s="82"/>
      <c r="X2044" s="86"/>
      <c r="Y2044" s="87"/>
      <c r="Z2044" s="87"/>
    </row>
    <row r="2045" spans="1:2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  <c r="U2045" s="84"/>
      <c r="V2045" s="85"/>
      <c r="W2045" s="82"/>
      <c r="X2045" s="86"/>
      <c r="Y2045" s="87"/>
      <c r="Z2045" s="87"/>
    </row>
    <row r="2046" spans="1:2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  <c r="U2046" s="84"/>
      <c r="V2046" s="85"/>
      <c r="W2046" s="82"/>
      <c r="X2046" s="86"/>
      <c r="Y2046" s="87"/>
      <c r="Z2046" s="87"/>
    </row>
    <row r="2047" spans="1:2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  <c r="U2047" s="84"/>
      <c r="V2047" s="85"/>
      <c r="W2047" s="82"/>
      <c r="X2047" s="86"/>
      <c r="Y2047" s="87"/>
      <c r="Z2047" s="87"/>
    </row>
    <row r="2048" spans="1:2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  <c r="U2048" s="84"/>
      <c r="V2048" s="85"/>
      <c r="W2048" s="82"/>
      <c r="X2048" s="86"/>
      <c r="Y2048" s="87"/>
      <c r="Z2048" s="87"/>
    </row>
    <row r="2049" spans="1:2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  <c r="U2049" s="84"/>
      <c r="V2049" s="85"/>
      <c r="W2049" s="82"/>
      <c r="X2049" s="86"/>
      <c r="Y2049" s="87"/>
      <c r="Z2049" s="87"/>
    </row>
    <row r="2050" spans="1:2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  <c r="U2050" s="84"/>
      <c r="V2050" s="85"/>
      <c r="W2050" s="82"/>
      <c r="X2050" s="86"/>
      <c r="Y2050" s="87"/>
      <c r="Z2050" s="87"/>
    </row>
    <row r="2051" spans="1:2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  <c r="U2051" s="84"/>
      <c r="V2051" s="85"/>
      <c r="W2051" s="82"/>
      <c r="X2051" s="86"/>
      <c r="Y2051" s="87"/>
      <c r="Z2051" s="87"/>
    </row>
    <row r="2052" spans="1:2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  <c r="U2052" s="84"/>
      <c r="V2052" s="85"/>
      <c r="W2052" s="82"/>
      <c r="X2052" s="86"/>
      <c r="Y2052" s="87"/>
      <c r="Z2052" s="87"/>
    </row>
    <row r="2053" spans="1:2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  <c r="U2053" s="84"/>
      <c r="V2053" s="85"/>
      <c r="W2053" s="82"/>
      <c r="X2053" s="86"/>
      <c r="Y2053" s="87"/>
      <c r="Z2053" s="87"/>
    </row>
    <row r="2054" spans="1:2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  <c r="U2054" s="84"/>
      <c r="V2054" s="85"/>
      <c r="W2054" s="82"/>
      <c r="X2054" s="86"/>
      <c r="Y2054" s="87"/>
      <c r="Z2054" s="87"/>
    </row>
    <row r="2055" spans="1:2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  <c r="U2055" s="84"/>
      <c r="V2055" s="85"/>
      <c r="W2055" s="82"/>
      <c r="X2055" s="86"/>
      <c r="Y2055" s="87"/>
      <c r="Z2055" s="87"/>
    </row>
    <row r="2056" spans="1:2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  <c r="U2056" s="84"/>
      <c r="V2056" s="85"/>
      <c r="W2056" s="82"/>
      <c r="X2056" s="86"/>
      <c r="Y2056" s="87"/>
      <c r="Z2056" s="87"/>
    </row>
    <row r="2057" spans="1:2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  <c r="U2057" s="84"/>
      <c r="V2057" s="85"/>
      <c r="W2057" s="82"/>
      <c r="X2057" s="86"/>
      <c r="Y2057" s="87"/>
      <c r="Z2057" s="87"/>
    </row>
    <row r="2058" spans="1:2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  <c r="U2058" s="84"/>
      <c r="V2058" s="85"/>
      <c r="W2058" s="82"/>
      <c r="X2058" s="86"/>
      <c r="Y2058" s="87"/>
      <c r="Z2058" s="87"/>
    </row>
    <row r="2059" spans="1:2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  <c r="U2059" s="84"/>
      <c r="V2059" s="85"/>
      <c r="W2059" s="82"/>
      <c r="X2059" s="86"/>
      <c r="Y2059" s="87"/>
      <c r="Z2059" s="87"/>
    </row>
    <row r="2060" spans="1:2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  <c r="U2060" s="84"/>
      <c r="V2060" s="85"/>
      <c r="W2060" s="82"/>
      <c r="X2060" s="86"/>
      <c r="Y2060" s="87"/>
      <c r="Z2060" s="87"/>
    </row>
    <row r="2061" spans="1:2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  <c r="U2061" s="84"/>
      <c r="V2061" s="85"/>
      <c r="W2061" s="82"/>
      <c r="X2061" s="86"/>
      <c r="Y2061" s="87"/>
      <c r="Z2061" s="87"/>
    </row>
    <row r="2062" spans="1:2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  <c r="U2062" s="84"/>
      <c r="V2062" s="85"/>
      <c r="W2062" s="82"/>
      <c r="X2062" s="86"/>
      <c r="Y2062" s="87"/>
      <c r="Z2062" s="87"/>
    </row>
    <row r="2063" spans="1:2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  <c r="U2063" s="84"/>
      <c r="V2063" s="85"/>
      <c r="W2063" s="82"/>
      <c r="X2063" s="86"/>
      <c r="Y2063" s="87"/>
      <c r="Z2063" s="87"/>
    </row>
    <row r="2064" spans="1:2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  <c r="U2064" s="84"/>
      <c r="V2064" s="85"/>
      <c r="W2064" s="82"/>
      <c r="X2064" s="86"/>
      <c r="Y2064" s="87"/>
      <c r="Z2064" s="87"/>
    </row>
    <row r="2065" spans="1:2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  <c r="U2065" s="84"/>
      <c r="V2065" s="85"/>
      <c r="W2065" s="82"/>
      <c r="X2065" s="86"/>
      <c r="Y2065" s="87"/>
      <c r="Z2065" s="87"/>
    </row>
    <row r="2066" spans="1:2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  <c r="U2066" s="84"/>
      <c r="V2066" s="85"/>
      <c r="W2066" s="82"/>
      <c r="X2066" s="86"/>
      <c r="Y2066" s="87"/>
      <c r="Z2066" s="87"/>
    </row>
    <row r="2067" spans="1:2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  <c r="U2067" s="84"/>
      <c r="V2067" s="85"/>
      <c r="W2067" s="82"/>
      <c r="X2067" s="86"/>
      <c r="Y2067" s="87"/>
      <c r="Z2067" s="87"/>
    </row>
    <row r="2068" spans="1:2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  <c r="U2068" s="84"/>
      <c r="V2068" s="85"/>
      <c r="W2068" s="82"/>
      <c r="X2068" s="86"/>
      <c r="Y2068" s="87"/>
      <c r="Z2068" s="87"/>
    </row>
    <row r="2069" spans="1:2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  <c r="U2069" s="84"/>
      <c r="V2069" s="85"/>
      <c r="W2069" s="82"/>
      <c r="X2069" s="86"/>
      <c r="Y2069" s="87"/>
      <c r="Z2069" s="87"/>
    </row>
    <row r="2070" spans="1:2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  <c r="U2070" s="84"/>
      <c r="V2070" s="85"/>
      <c r="W2070" s="82"/>
      <c r="X2070" s="86"/>
      <c r="Y2070" s="87"/>
      <c r="Z2070" s="87"/>
    </row>
    <row r="2071" spans="1:2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  <c r="U2071" s="84"/>
      <c r="V2071" s="85"/>
      <c r="W2071" s="82"/>
      <c r="X2071" s="86"/>
      <c r="Y2071" s="87"/>
      <c r="Z2071" s="87"/>
    </row>
    <row r="2072" spans="1:2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  <c r="U2072" s="84"/>
      <c r="V2072" s="85"/>
      <c r="W2072" s="82"/>
      <c r="X2072" s="86"/>
      <c r="Y2072" s="87"/>
      <c r="Z2072" s="87"/>
    </row>
    <row r="2073" spans="1:2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  <c r="U2073" s="84"/>
      <c r="V2073" s="85"/>
      <c r="W2073" s="82"/>
      <c r="X2073" s="86"/>
      <c r="Y2073" s="87"/>
      <c r="Z2073" s="87"/>
    </row>
    <row r="2074" spans="1:2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  <c r="U2074" s="84"/>
      <c r="V2074" s="85"/>
      <c r="W2074" s="82"/>
      <c r="X2074" s="86"/>
      <c r="Y2074" s="87"/>
      <c r="Z2074" s="87"/>
    </row>
    <row r="2075" spans="1:2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  <c r="U2075" s="84"/>
      <c r="V2075" s="85"/>
      <c r="W2075" s="82"/>
      <c r="X2075" s="86"/>
      <c r="Y2075" s="87"/>
      <c r="Z2075" s="87"/>
    </row>
    <row r="2076" spans="1:2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  <c r="U2076" s="84"/>
      <c r="V2076" s="85"/>
      <c r="W2076" s="82"/>
      <c r="X2076" s="86"/>
      <c r="Y2076" s="87"/>
      <c r="Z2076" s="87"/>
    </row>
    <row r="2077" spans="1:2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  <c r="U2077" s="84"/>
      <c r="V2077" s="85"/>
      <c r="W2077" s="82"/>
      <c r="X2077" s="86"/>
      <c r="Y2077" s="87"/>
      <c r="Z2077" s="87"/>
    </row>
    <row r="2078" spans="1:2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  <c r="U2078" s="84"/>
      <c r="V2078" s="85"/>
      <c r="W2078" s="82"/>
      <c r="X2078" s="86"/>
      <c r="Y2078" s="87"/>
      <c r="Z2078" s="87"/>
    </row>
    <row r="2079" spans="1:2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  <c r="U2079" s="84"/>
      <c r="V2079" s="85"/>
      <c r="W2079" s="82"/>
      <c r="X2079" s="86"/>
      <c r="Y2079" s="87"/>
      <c r="Z2079" s="87"/>
    </row>
    <row r="2080" spans="1:2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  <c r="U2080" s="84"/>
      <c r="V2080" s="85"/>
      <c r="W2080" s="82"/>
      <c r="X2080" s="86"/>
      <c r="Y2080" s="87"/>
      <c r="Z2080" s="87"/>
    </row>
    <row r="2081" spans="1:2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  <c r="U2081" s="84"/>
      <c r="V2081" s="85"/>
      <c r="W2081" s="82"/>
      <c r="X2081" s="86"/>
      <c r="Y2081" s="87"/>
      <c r="Z2081" s="87"/>
    </row>
    <row r="2082" spans="1:2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  <c r="U2082" s="84"/>
      <c r="V2082" s="85"/>
      <c r="W2082" s="82"/>
      <c r="X2082" s="86"/>
      <c r="Y2082" s="87"/>
      <c r="Z2082" s="87"/>
    </row>
    <row r="2083" spans="1:2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  <c r="U2083" s="84"/>
      <c r="V2083" s="85"/>
      <c r="W2083" s="82"/>
      <c r="X2083" s="86"/>
      <c r="Y2083" s="87"/>
      <c r="Z2083" s="87"/>
    </row>
    <row r="2084" spans="1:2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  <c r="U2084" s="84"/>
      <c r="V2084" s="85"/>
      <c r="W2084" s="82"/>
      <c r="X2084" s="86"/>
      <c r="Y2084" s="87"/>
      <c r="Z2084" s="87"/>
    </row>
    <row r="2085" spans="1:2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  <c r="U2085" s="84"/>
      <c r="V2085" s="85"/>
      <c r="W2085" s="82"/>
      <c r="X2085" s="86"/>
      <c r="Y2085" s="87"/>
      <c r="Z2085" s="87"/>
    </row>
    <row r="2086" spans="1:2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  <c r="U2086" s="84"/>
      <c r="V2086" s="85"/>
      <c r="W2086" s="82"/>
      <c r="X2086" s="86"/>
      <c r="Y2086" s="87"/>
      <c r="Z2086" s="87"/>
    </row>
    <row r="2087" spans="1:2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  <c r="U2087" s="84"/>
      <c r="V2087" s="85"/>
      <c r="W2087" s="82"/>
      <c r="X2087" s="86"/>
      <c r="Y2087" s="87"/>
      <c r="Z2087" s="87"/>
    </row>
    <row r="2088" spans="1:2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  <c r="U2088" s="84"/>
      <c r="V2088" s="85"/>
      <c r="W2088" s="82"/>
      <c r="X2088" s="86"/>
      <c r="Y2088" s="87"/>
      <c r="Z2088" s="87"/>
    </row>
    <row r="2089" spans="1:2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  <c r="U2089" s="84"/>
      <c r="V2089" s="85"/>
      <c r="W2089" s="82"/>
      <c r="X2089" s="86"/>
      <c r="Y2089" s="87"/>
      <c r="Z2089" s="87"/>
    </row>
    <row r="2090" spans="1:2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  <c r="U2090" s="84"/>
      <c r="V2090" s="85"/>
      <c r="W2090" s="82"/>
      <c r="X2090" s="86"/>
      <c r="Y2090" s="87"/>
      <c r="Z2090" s="87"/>
    </row>
    <row r="2091" spans="1:2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  <c r="U2091" s="84"/>
      <c r="V2091" s="85"/>
      <c r="W2091" s="82"/>
      <c r="X2091" s="86"/>
      <c r="Y2091" s="87"/>
      <c r="Z2091" s="87"/>
    </row>
    <row r="2092" spans="1:2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  <c r="U2092" s="84"/>
      <c r="V2092" s="85"/>
      <c r="W2092" s="82"/>
      <c r="X2092" s="86"/>
      <c r="Y2092" s="87"/>
      <c r="Z2092" s="87"/>
    </row>
    <row r="2093" spans="1:2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  <c r="U2093" s="84"/>
      <c r="V2093" s="85"/>
      <c r="W2093" s="82"/>
      <c r="X2093" s="86"/>
      <c r="Y2093" s="87"/>
      <c r="Z2093" s="87"/>
    </row>
    <row r="2094" spans="1:2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  <c r="U2094" s="84"/>
      <c r="V2094" s="85"/>
      <c r="W2094" s="82"/>
      <c r="X2094" s="86"/>
      <c r="Y2094" s="87"/>
      <c r="Z2094" s="87"/>
    </row>
    <row r="2095" spans="1:2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  <c r="U2095" s="84"/>
      <c r="V2095" s="85"/>
      <c r="W2095" s="82"/>
      <c r="X2095" s="86"/>
      <c r="Y2095" s="87"/>
      <c r="Z2095" s="87"/>
    </row>
    <row r="2096" spans="1:2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  <c r="U2096" s="84"/>
      <c r="V2096" s="85"/>
      <c r="W2096" s="82"/>
      <c r="X2096" s="86"/>
      <c r="Y2096" s="87"/>
      <c r="Z2096" s="87"/>
    </row>
    <row r="2097" spans="1:2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  <c r="U2097" s="84"/>
      <c r="V2097" s="85"/>
      <c r="W2097" s="82"/>
      <c r="X2097" s="86"/>
      <c r="Y2097" s="87"/>
      <c r="Z2097" s="87"/>
    </row>
    <row r="2098" spans="1:2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  <c r="U2098" s="84"/>
      <c r="V2098" s="85"/>
      <c r="W2098" s="82"/>
      <c r="X2098" s="86"/>
      <c r="Y2098" s="87"/>
      <c r="Z2098" s="87"/>
    </row>
    <row r="2099" spans="1:2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  <c r="U2099" s="84"/>
      <c r="V2099" s="85"/>
      <c r="W2099" s="82"/>
      <c r="X2099" s="86"/>
      <c r="Y2099" s="87"/>
      <c r="Z2099" s="87"/>
    </row>
    <row r="2100" spans="1:2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  <c r="U2100" s="84"/>
      <c r="V2100" s="85"/>
      <c r="W2100" s="82"/>
      <c r="X2100" s="86"/>
      <c r="Y2100" s="87"/>
      <c r="Z2100" s="87"/>
    </row>
    <row r="2101" spans="1:2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  <c r="U2101" s="84"/>
      <c r="V2101" s="85"/>
      <c r="W2101" s="82"/>
      <c r="X2101" s="86"/>
      <c r="Y2101" s="87"/>
      <c r="Z2101" s="87"/>
    </row>
    <row r="2102" spans="1:2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  <c r="U2102" s="84"/>
      <c r="V2102" s="85"/>
      <c r="W2102" s="82"/>
      <c r="X2102" s="86"/>
      <c r="Y2102" s="87"/>
      <c r="Z2102" s="87"/>
    </row>
    <row r="2103" spans="1:2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  <c r="U2103" s="84"/>
      <c r="V2103" s="85"/>
      <c r="W2103" s="82"/>
      <c r="X2103" s="86"/>
      <c r="Y2103" s="87"/>
      <c r="Z2103" s="87"/>
    </row>
    <row r="2104" spans="1:2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  <c r="U2104" s="84"/>
      <c r="V2104" s="85"/>
      <c r="W2104" s="82"/>
      <c r="X2104" s="86"/>
      <c r="Y2104" s="87"/>
      <c r="Z2104" s="87"/>
    </row>
    <row r="2105" spans="1:2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  <c r="U2105" s="84"/>
      <c r="V2105" s="85"/>
      <c r="W2105" s="82"/>
      <c r="X2105" s="86"/>
      <c r="Y2105" s="87"/>
      <c r="Z2105" s="87"/>
    </row>
    <row r="2106" spans="1:2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  <c r="U2106" s="84"/>
      <c r="V2106" s="85"/>
      <c r="W2106" s="82"/>
      <c r="X2106" s="86"/>
      <c r="Y2106" s="87"/>
      <c r="Z2106" s="87"/>
    </row>
    <row r="2107" spans="1:2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  <c r="U2107" s="84"/>
      <c r="V2107" s="85"/>
      <c r="W2107" s="82"/>
      <c r="X2107" s="86"/>
      <c r="Y2107" s="87"/>
      <c r="Z2107" s="87"/>
    </row>
    <row r="2108" spans="1:2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  <c r="U2108" s="84"/>
      <c r="V2108" s="85"/>
      <c r="W2108" s="82"/>
      <c r="X2108" s="86"/>
      <c r="Y2108" s="87"/>
      <c r="Z2108" s="87"/>
    </row>
    <row r="2109" spans="1:2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  <c r="U2109" s="84"/>
      <c r="V2109" s="85"/>
      <c r="W2109" s="82"/>
      <c r="X2109" s="86"/>
      <c r="Y2109" s="87"/>
      <c r="Z2109" s="87"/>
    </row>
    <row r="2110" spans="1:2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  <c r="U2110" s="84"/>
      <c r="V2110" s="85"/>
      <c r="W2110" s="82"/>
      <c r="X2110" s="86"/>
      <c r="Y2110" s="87"/>
      <c r="Z2110" s="87"/>
    </row>
    <row r="2111" spans="1:2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  <c r="U2111" s="84"/>
      <c r="V2111" s="85"/>
      <c r="W2111" s="82"/>
      <c r="X2111" s="86"/>
      <c r="Y2111" s="87"/>
      <c r="Z2111" s="87"/>
    </row>
    <row r="2112" spans="1:2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  <c r="U2112" s="84"/>
      <c r="V2112" s="85"/>
      <c r="W2112" s="82"/>
      <c r="X2112" s="86"/>
      <c r="Y2112" s="87"/>
      <c r="Z2112" s="87"/>
    </row>
    <row r="2113" spans="1:2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  <c r="U2113" s="84"/>
      <c r="V2113" s="85"/>
      <c r="W2113" s="82"/>
      <c r="X2113" s="86"/>
      <c r="Y2113" s="87"/>
      <c r="Z2113" s="87"/>
    </row>
    <row r="2114" spans="1:2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  <c r="U2114" s="84"/>
      <c r="V2114" s="85"/>
      <c r="W2114" s="82"/>
      <c r="X2114" s="86"/>
      <c r="Y2114" s="87"/>
      <c r="Z2114" s="87"/>
    </row>
    <row r="2115" spans="1:2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  <c r="U2115" s="84"/>
      <c r="V2115" s="85"/>
      <c r="W2115" s="82"/>
      <c r="X2115" s="86"/>
      <c r="Y2115" s="87"/>
      <c r="Z2115" s="87"/>
    </row>
    <row r="2116" spans="1:2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  <c r="U2116" s="84"/>
      <c r="V2116" s="85"/>
      <c r="W2116" s="82"/>
      <c r="X2116" s="86"/>
      <c r="Y2116" s="87"/>
      <c r="Z2116" s="87"/>
    </row>
    <row r="2117" spans="1:2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  <c r="U2117" s="84"/>
      <c r="V2117" s="85"/>
      <c r="W2117" s="82"/>
      <c r="X2117" s="86"/>
      <c r="Y2117" s="87"/>
      <c r="Z2117" s="87"/>
    </row>
    <row r="2118" spans="1:2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  <c r="U2118" s="84"/>
      <c r="V2118" s="85"/>
      <c r="W2118" s="82"/>
      <c r="X2118" s="86"/>
      <c r="Y2118" s="87"/>
      <c r="Z2118" s="87"/>
    </row>
    <row r="2119" spans="1:2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  <c r="U2119" s="84"/>
      <c r="V2119" s="85"/>
      <c r="W2119" s="82"/>
      <c r="X2119" s="86"/>
      <c r="Y2119" s="87"/>
      <c r="Z2119" s="87"/>
    </row>
    <row r="2120" spans="1:2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  <c r="U2120" s="84"/>
      <c r="V2120" s="85"/>
      <c r="W2120" s="82"/>
      <c r="X2120" s="86"/>
      <c r="Y2120" s="87"/>
      <c r="Z2120" s="87"/>
    </row>
    <row r="2121" spans="1:2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  <c r="U2121" s="84"/>
      <c r="V2121" s="85"/>
      <c r="W2121" s="82"/>
      <c r="X2121" s="86"/>
      <c r="Y2121" s="87"/>
      <c r="Z2121" s="87"/>
    </row>
    <row r="2122" spans="1:2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  <c r="U2122" s="84"/>
      <c r="V2122" s="85"/>
      <c r="W2122" s="82"/>
      <c r="X2122" s="86"/>
      <c r="Y2122" s="87"/>
      <c r="Z2122" s="87"/>
    </row>
    <row r="2123" spans="1:2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  <c r="U2123" s="84"/>
      <c r="V2123" s="85"/>
      <c r="W2123" s="82"/>
      <c r="X2123" s="86"/>
      <c r="Y2123" s="87"/>
      <c r="Z2123" s="87"/>
    </row>
    <row r="2124" spans="1:2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  <c r="U2124" s="84"/>
      <c r="V2124" s="85"/>
      <c r="W2124" s="82"/>
      <c r="X2124" s="86"/>
      <c r="Y2124" s="87"/>
      <c r="Z2124" s="87"/>
    </row>
    <row r="2125" spans="1:2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  <c r="U2125" s="84"/>
      <c r="V2125" s="85"/>
      <c r="W2125" s="82"/>
      <c r="X2125" s="86"/>
      <c r="Y2125" s="87"/>
      <c r="Z2125" s="87"/>
    </row>
    <row r="2126" spans="1:2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  <c r="U2126" s="84"/>
      <c r="V2126" s="85"/>
      <c r="W2126" s="82"/>
      <c r="X2126" s="86"/>
      <c r="Y2126" s="87"/>
      <c r="Z2126" s="87"/>
    </row>
    <row r="2127" spans="1:2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  <c r="U2127" s="84"/>
      <c r="V2127" s="85"/>
      <c r="W2127" s="82"/>
      <c r="X2127" s="86"/>
      <c r="Y2127" s="87"/>
      <c r="Z2127" s="87"/>
    </row>
    <row r="2128" spans="1:2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  <c r="U2128" s="84"/>
      <c r="V2128" s="85"/>
      <c r="W2128" s="82"/>
      <c r="X2128" s="86"/>
      <c r="Y2128" s="87"/>
      <c r="Z2128" s="87"/>
    </row>
    <row r="2129" spans="1:2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  <c r="U2129" s="84"/>
      <c r="V2129" s="85"/>
      <c r="W2129" s="82"/>
      <c r="X2129" s="86"/>
      <c r="Y2129" s="87"/>
      <c r="Z2129" s="87"/>
    </row>
    <row r="2130" spans="1:2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  <c r="U2130" s="84"/>
      <c r="V2130" s="85"/>
      <c r="W2130" s="82"/>
      <c r="X2130" s="86"/>
      <c r="Y2130" s="87"/>
      <c r="Z2130" s="87"/>
    </row>
    <row r="2131" spans="1:2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  <c r="U2131" s="84"/>
      <c r="V2131" s="85"/>
      <c r="W2131" s="82"/>
      <c r="X2131" s="86"/>
      <c r="Y2131" s="87"/>
      <c r="Z2131" s="87"/>
    </row>
    <row r="2132" spans="1:2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  <c r="U2132" s="84"/>
      <c r="V2132" s="85"/>
      <c r="W2132" s="82"/>
      <c r="X2132" s="86"/>
      <c r="Y2132" s="87"/>
      <c r="Z2132" s="87"/>
    </row>
    <row r="2133" spans="1:2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  <c r="U2133" s="84"/>
      <c r="V2133" s="85"/>
      <c r="W2133" s="82"/>
      <c r="X2133" s="86"/>
      <c r="Y2133" s="87"/>
      <c r="Z2133" s="87"/>
    </row>
    <row r="2134" spans="1:2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  <c r="U2134" s="84"/>
      <c r="V2134" s="85"/>
      <c r="W2134" s="82"/>
      <c r="X2134" s="86"/>
      <c r="Y2134" s="87"/>
      <c r="Z2134" s="87"/>
    </row>
    <row r="2135" spans="1:2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  <c r="U2135" s="84"/>
      <c r="V2135" s="85"/>
      <c r="W2135" s="82"/>
      <c r="X2135" s="86"/>
      <c r="Y2135" s="87"/>
      <c r="Z2135" s="87"/>
    </row>
    <row r="2136" spans="1:2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  <c r="U2136" s="84"/>
      <c r="V2136" s="85"/>
      <c r="W2136" s="82"/>
      <c r="X2136" s="86"/>
      <c r="Y2136" s="87"/>
      <c r="Z2136" s="87"/>
    </row>
    <row r="2137" spans="1:2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  <c r="U2137" s="84"/>
      <c r="V2137" s="85"/>
      <c r="W2137" s="82"/>
      <c r="X2137" s="86"/>
      <c r="Y2137" s="87"/>
      <c r="Z2137" s="87"/>
    </row>
    <row r="2138" spans="1:2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  <c r="U2138" s="84"/>
      <c r="V2138" s="85"/>
      <c r="W2138" s="82"/>
      <c r="X2138" s="86"/>
      <c r="Y2138" s="87"/>
      <c r="Z2138" s="87"/>
    </row>
    <row r="2139" spans="1:2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  <c r="U2139" s="84"/>
      <c r="V2139" s="85"/>
      <c r="W2139" s="82"/>
      <c r="X2139" s="86"/>
      <c r="Y2139" s="87"/>
      <c r="Z2139" s="87"/>
    </row>
    <row r="2140" spans="1:2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  <c r="U2140" s="84"/>
      <c r="V2140" s="85"/>
      <c r="W2140" s="82"/>
      <c r="X2140" s="86"/>
      <c r="Y2140" s="87"/>
      <c r="Z2140" s="87"/>
    </row>
    <row r="2141" spans="1:2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  <c r="U2141" s="84"/>
      <c r="V2141" s="85"/>
      <c r="W2141" s="82"/>
      <c r="X2141" s="86"/>
      <c r="Y2141" s="87"/>
      <c r="Z2141" s="87"/>
    </row>
    <row r="2142" spans="1:2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  <c r="U2142" s="84"/>
      <c r="V2142" s="85"/>
      <c r="W2142" s="82"/>
      <c r="X2142" s="86"/>
      <c r="Y2142" s="87"/>
      <c r="Z2142" s="87"/>
    </row>
    <row r="2143" spans="1:2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  <c r="U2143" s="84"/>
      <c r="V2143" s="85"/>
      <c r="W2143" s="82"/>
      <c r="X2143" s="86"/>
      <c r="Y2143" s="87"/>
      <c r="Z2143" s="87"/>
    </row>
    <row r="2144" spans="1:2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  <c r="U2144" s="84"/>
      <c r="V2144" s="85"/>
      <c r="W2144" s="82"/>
      <c r="X2144" s="86"/>
      <c r="Y2144" s="87"/>
      <c r="Z2144" s="87"/>
    </row>
    <row r="2145" spans="1:2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  <c r="U2145" s="84"/>
      <c r="V2145" s="85"/>
      <c r="W2145" s="82"/>
      <c r="X2145" s="86"/>
      <c r="Y2145" s="87"/>
      <c r="Z2145" s="87"/>
    </row>
    <row r="2146" spans="1:2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  <c r="U2146" s="84"/>
      <c r="V2146" s="85"/>
      <c r="W2146" s="82"/>
      <c r="X2146" s="86"/>
      <c r="Y2146" s="87"/>
      <c r="Z2146" s="87"/>
    </row>
    <row r="2147" spans="1:2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  <c r="U2147" s="84"/>
      <c r="V2147" s="85"/>
      <c r="W2147" s="82"/>
      <c r="X2147" s="86"/>
      <c r="Y2147" s="87"/>
      <c r="Z2147" s="87"/>
    </row>
    <row r="2148" spans="1:2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  <c r="U2148" s="84"/>
      <c r="V2148" s="85"/>
      <c r="W2148" s="82"/>
      <c r="X2148" s="86"/>
      <c r="Y2148" s="87"/>
      <c r="Z2148" s="87"/>
    </row>
    <row r="2149" spans="1:2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  <c r="U2149" s="84"/>
      <c r="V2149" s="85"/>
      <c r="W2149" s="82"/>
      <c r="X2149" s="86"/>
      <c r="Y2149" s="87"/>
      <c r="Z2149" s="87"/>
    </row>
    <row r="2150" spans="1:2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  <c r="U2150" s="84"/>
      <c r="V2150" s="85"/>
      <c r="W2150" s="82"/>
      <c r="X2150" s="86"/>
      <c r="Y2150" s="87"/>
      <c r="Z2150" s="87"/>
    </row>
    <row r="2151" spans="1:2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  <c r="U2151" s="84"/>
      <c r="V2151" s="85"/>
      <c r="W2151" s="82"/>
      <c r="X2151" s="86"/>
      <c r="Y2151" s="87"/>
      <c r="Z2151" s="87"/>
    </row>
    <row r="2152" spans="1:2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  <c r="U2152" s="84"/>
      <c r="V2152" s="85"/>
      <c r="W2152" s="82"/>
      <c r="X2152" s="86"/>
      <c r="Y2152" s="87"/>
      <c r="Z2152" s="87"/>
    </row>
    <row r="2153" spans="1:2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  <c r="U2153" s="84"/>
      <c r="V2153" s="85"/>
      <c r="W2153" s="82"/>
      <c r="X2153" s="86"/>
      <c r="Y2153" s="87"/>
      <c r="Z2153" s="87"/>
    </row>
    <row r="2154" spans="1:2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  <c r="U2154" s="84"/>
      <c r="V2154" s="85"/>
      <c r="W2154" s="82"/>
      <c r="X2154" s="86"/>
      <c r="Y2154" s="87"/>
      <c r="Z2154" s="87"/>
    </row>
    <row r="2155" spans="1:2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  <c r="U2155" s="84"/>
      <c r="V2155" s="85"/>
      <c r="W2155" s="82"/>
      <c r="X2155" s="86"/>
      <c r="Y2155" s="87"/>
      <c r="Z2155" s="87"/>
    </row>
    <row r="2156" spans="1:2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  <c r="U2156" s="84"/>
      <c r="V2156" s="85"/>
      <c r="W2156" s="82"/>
      <c r="X2156" s="86"/>
      <c r="Y2156" s="87"/>
      <c r="Z2156" s="87"/>
    </row>
    <row r="2157" spans="1:2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  <c r="U2157" s="84"/>
      <c r="V2157" s="85"/>
      <c r="W2157" s="82"/>
      <c r="X2157" s="86"/>
      <c r="Y2157" s="87"/>
      <c r="Z2157" s="87"/>
    </row>
    <row r="2158" spans="1:2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  <c r="U2158" s="84"/>
      <c r="V2158" s="85"/>
      <c r="W2158" s="82"/>
      <c r="X2158" s="86"/>
      <c r="Y2158" s="87"/>
      <c r="Z2158" s="87"/>
    </row>
    <row r="2159" spans="1:2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  <c r="U2159" s="84"/>
      <c r="V2159" s="85"/>
      <c r="W2159" s="82"/>
      <c r="X2159" s="86"/>
      <c r="Y2159" s="87"/>
      <c r="Z2159" s="87"/>
    </row>
    <row r="2160" spans="1:2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  <c r="U2160" s="84"/>
      <c r="V2160" s="85"/>
      <c r="W2160" s="82"/>
      <c r="X2160" s="86"/>
      <c r="Y2160" s="87"/>
      <c r="Z2160" s="87"/>
    </row>
    <row r="2161" spans="1:2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  <c r="U2161" s="84"/>
      <c r="V2161" s="85"/>
      <c r="W2161" s="82"/>
      <c r="X2161" s="86"/>
      <c r="Y2161" s="87"/>
      <c r="Z2161" s="87"/>
    </row>
    <row r="2162" spans="1:2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  <c r="U2162" s="84"/>
      <c r="V2162" s="85"/>
      <c r="W2162" s="82"/>
      <c r="X2162" s="86"/>
      <c r="Y2162" s="87"/>
      <c r="Z2162" s="87"/>
    </row>
    <row r="2163" spans="1:2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  <c r="U2163" s="84"/>
      <c r="V2163" s="85"/>
      <c r="W2163" s="82"/>
      <c r="X2163" s="86"/>
      <c r="Y2163" s="87"/>
      <c r="Z2163" s="87"/>
    </row>
    <row r="2164" spans="1:2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  <c r="U2164" s="84"/>
      <c r="V2164" s="85"/>
      <c r="W2164" s="82"/>
      <c r="X2164" s="86"/>
      <c r="Y2164" s="87"/>
      <c r="Z2164" s="87"/>
    </row>
    <row r="2165" spans="1:2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  <c r="U2165" s="84"/>
      <c r="V2165" s="85"/>
      <c r="W2165" s="82"/>
      <c r="X2165" s="86"/>
      <c r="Y2165" s="87"/>
      <c r="Z2165" s="87"/>
    </row>
    <row r="2166" spans="1:2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  <c r="U2166" s="84"/>
      <c r="V2166" s="85"/>
      <c r="W2166" s="82"/>
      <c r="X2166" s="86"/>
      <c r="Y2166" s="87"/>
      <c r="Z2166" s="87"/>
    </row>
    <row r="2167" spans="1:2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  <c r="U2167" s="84"/>
      <c r="V2167" s="85"/>
      <c r="W2167" s="82"/>
      <c r="X2167" s="86"/>
      <c r="Y2167" s="87"/>
      <c r="Z2167" s="87"/>
    </row>
    <row r="2168" spans="1:2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  <c r="U2168" s="84"/>
      <c r="V2168" s="85"/>
      <c r="W2168" s="82"/>
      <c r="X2168" s="86"/>
      <c r="Y2168" s="87"/>
      <c r="Z2168" s="87"/>
    </row>
    <row r="2169" spans="1:2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  <c r="U2169" s="84"/>
      <c r="V2169" s="85"/>
      <c r="W2169" s="82"/>
      <c r="X2169" s="86"/>
      <c r="Y2169" s="87"/>
      <c r="Z2169" s="87"/>
    </row>
    <row r="2170" spans="1:2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  <c r="U2170" s="84"/>
      <c r="V2170" s="85"/>
      <c r="W2170" s="82"/>
      <c r="X2170" s="86"/>
      <c r="Y2170" s="87"/>
      <c r="Z2170" s="87"/>
    </row>
    <row r="2171" spans="1:2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  <c r="U2171" s="84"/>
      <c r="V2171" s="85"/>
      <c r="W2171" s="82"/>
      <c r="X2171" s="86"/>
      <c r="Y2171" s="87"/>
      <c r="Z2171" s="87"/>
    </row>
    <row r="2172" spans="1:2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  <c r="U2172" s="84"/>
      <c r="V2172" s="85"/>
      <c r="W2172" s="82"/>
      <c r="X2172" s="86"/>
      <c r="Y2172" s="87"/>
      <c r="Z2172" s="87"/>
    </row>
    <row r="2173" spans="1:2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  <c r="U2173" s="84"/>
      <c r="V2173" s="85"/>
      <c r="W2173" s="82"/>
      <c r="X2173" s="86"/>
      <c r="Y2173" s="87"/>
      <c r="Z2173" s="87"/>
    </row>
    <row r="2174" spans="1:2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  <c r="U2174" s="84"/>
      <c r="V2174" s="85"/>
      <c r="W2174" s="82"/>
      <c r="X2174" s="86"/>
      <c r="Y2174" s="87"/>
      <c r="Z2174" s="87"/>
    </row>
    <row r="2175" spans="1:2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  <c r="U2175" s="84"/>
      <c r="V2175" s="85"/>
      <c r="W2175" s="82"/>
      <c r="X2175" s="86"/>
      <c r="Y2175" s="87"/>
      <c r="Z2175" s="87"/>
    </row>
    <row r="2176" spans="1:2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  <c r="U2176" s="84"/>
      <c r="V2176" s="85"/>
      <c r="W2176" s="82"/>
      <c r="X2176" s="86"/>
      <c r="Y2176" s="87"/>
      <c r="Z2176" s="87"/>
    </row>
    <row r="2177" spans="1:2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  <c r="U2177" s="84"/>
      <c r="V2177" s="85"/>
      <c r="W2177" s="82"/>
      <c r="X2177" s="86"/>
      <c r="Y2177" s="87"/>
      <c r="Z2177" s="87"/>
    </row>
    <row r="2178" spans="1:2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  <c r="U2178" s="84"/>
      <c r="V2178" s="85"/>
      <c r="W2178" s="82"/>
      <c r="X2178" s="86"/>
      <c r="Y2178" s="87"/>
      <c r="Z2178" s="87"/>
    </row>
    <row r="2179" spans="1:2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  <c r="U2179" s="84"/>
      <c r="V2179" s="85"/>
      <c r="W2179" s="82"/>
      <c r="X2179" s="86"/>
      <c r="Y2179" s="87"/>
      <c r="Z2179" s="87"/>
    </row>
    <row r="2180" spans="1:2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  <c r="U2180" s="84"/>
      <c r="V2180" s="85"/>
      <c r="W2180" s="82"/>
      <c r="X2180" s="86"/>
      <c r="Y2180" s="87"/>
      <c r="Z2180" s="87"/>
    </row>
    <row r="2181" spans="1:2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  <c r="U2181" s="84"/>
      <c r="V2181" s="85"/>
      <c r="W2181" s="82"/>
      <c r="X2181" s="86"/>
      <c r="Y2181" s="87"/>
      <c r="Z2181" s="87"/>
    </row>
    <row r="2182" spans="1:2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  <c r="U2182" s="84"/>
      <c r="V2182" s="85"/>
      <c r="W2182" s="82"/>
      <c r="X2182" s="86"/>
      <c r="Y2182" s="87"/>
      <c r="Z2182" s="87"/>
    </row>
    <row r="2183" spans="1:2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  <c r="U2183" s="84"/>
      <c r="V2183" s="85"/>
      <c r="W2183" s="82"/>
      <c r="X2183" s="86"/>
      <c r="Y2183" s="87"/>
      <c r="Z2183" s="87"/>
    </row>
    <row r="2184" spans="1:2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  <c r="U2184" s="84"/>
      <c r="V2184" s="85"/>
      <c r="W2184" s="82"/>
      <c r="X2184" s="86"/>
      <c r="Y2184" s="87"/>
      <c r="Z2184" s="87"/>
    </row>
    <row r="2185" spans="1:2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  <c r="U2185" s="84"/>
      <c r="V2185" s="85"/>
      <c r="W2185" s="82"/>
      <c r="X2185" s="86"/>
      <c r="Y2185" s="87"/>
      <c r="Z2185" s="87"/>
    </row>
    <row r="2186" spans="1:2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  <c r="U2186" s="84"/>
      <c r="V2186" s="85"/>
      <c r="W2186" s="82"/>
      <c r="X2186" s="86"/>
      <c r="Y2186" s="87"/>
      <c r="Z2186" s="87"/>
    </row>
    <row r="2187" spans="1:2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  <c r="U2187" s="84"/>
      <c r="V2187" s="85"/>
      <c r="W2187" s="82"/>
      <c r="X2187" s="86"/>
      <c r="Y2187" s="87"/>
      <c r="Z2187" s="87"/>
    </row>
    <row r="2188" spans="1:2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  <c r="U2188" s="84"/>
      <c r="V2188" s="85"/>
      <c r="W2188" s="82"/>
      <c r="X2188" s="86"/>
      <c r="Y2188" s="87"/>
      <c r="Z2188" s="87"/>
    </row>
    <row r="2189" spans="1:2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  <c r="U2189" s="84"/>
      <c r="V2189" s="85"/>
      <c r="W2189" s="82"/>
      <c r="X2189" s="86"/>
      <c r="Y2189" s="87"/>
      <c r="Z2189" s="87"/>
    </row>
    <row r="2190" spans="1:2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  <c r="U2190" s="84"/>
      <c r="V2190" s="85"/>
      <c r="W2190" s="82"/>
      <c r="X2190" s="86"/>
      <c r="Y2190" s="87"/>
      <c r="Z2190" s="87"/>
    </row>
    <row r="2191" spans="1:2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  <c r="U2191" s="84"/>
      <c r="V2191" s="85"/>
      <c r="W2191" s="82"/>
      <c r="X2191" s="86"/>
      <c r="Y2191" s="87"/>
      <c r="Z2191" s="87"/>
    </row>
    <row r="2192" spans="1:2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  <c r="U2192" s="84"/>
      <c r="V2192" s="85"/>
      <c r="W2192" s="82"/>
      <c r="X2192" s="86"/>
      <c r="Y2192" s="87"/>
      <c r="Z2192" s="87"/>
    </row>
    <row r="2193" spans="1:2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  <c r="U2193" s="84"/>
      <c r="V2193" s="85"/>
      <c r="W2193" s="82"/>
      <c r="X2193" s="86"/>
      <c r="Y2193" s="87"/>
      <c r="Z2193" s="87"/>
    </row>
    <row r="2194" spans="1:2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  <c r="U2194" s="84"/>
      <c r="V2194" s="85"/>
      <c r="W2194" s="82"/>
      <c r="X2194" s="86"/>
      <c r="Y2194" s="87"/>
      <c r="Z2194" s="87"/>
    </row>
    <row r="2195" spans="1:2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  <c r="U2195" s="84"/>
      <c r="V2195" s="85"/>
      <c r="W2195" s="82"/>
      <c r="X2195" s="86"/>
      <c r="Y2195" s="87"/>
      <c r="Z2195" s="87"/>
    </row>
    <row r="2196" spans="1:2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  <c r="U2196" s="84"/>
      <c r="V2196" s="85"/>
      <c r="W2196" s="82"/>
      <c r="X2196" s="86"/>
      <c r="Y2196" s="87"/>
      <c r="Z2196" s="87"/>
    </row>
    <row r="2197" spans="1:2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  <c r="U2197" s="84"/>
      <c r="V2197" s="85"/>
      <c r="W2197" s="82"/>
      <c r="X2197" s="86"/>
      <c r="Y2197" s="87"/>
      <c r="Z2197" s="87"/>
    </row>
    <row r="2198" spans="1:2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  <c r="U2198" s="84"/>
      <c r="V2198" s="85"/>
      <c r="W2198" s="82"/>
      <c r="X2198" s="86"/>
      <c r="Y2198" s="87"/>
      <c r="Z2198" s="87"/>
    </row>
    <row r="2199" spans="1:2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  <c r="U2199" s="84"/>
      <c r="V2199" s="85"/>
      <c r="W2199" s="82"/>
      <c r="X2199" s="86"/>
      <c r="Y2199" s="87"/>
      <c r="Z2199" s="87"/>
    </row>
    <row r="2200" spans="1:2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  <c r="U2200" s="84"/>
      <c r="V2200" s="85"/>
      <c r="W2200" s="82"/>
      <c r="X2200" s="86"/>
      <c r="Y2200" s="87"/>
      <c r="Z2200" s="87"/>
    </row>
    <row r="2201" spans="1:2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  <c r="U2201" s="84"/>
      <c r="V2201" s="85"/>
      <c r="W2201" s="82"/>
      <c r="X2201" s="86"/>
      <c r="Y2201" s="87"/>
      <c r="Z2201" s="87"/>
    </row>
    <row r="2202" spans="1:2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  <c r="U2202" s="84"/>
      <c r="V2202" s="85"/>
      <c r="W2202" s="82"/>
      <c r="X2202" s="86"/>
      <c r="Y2202" s="87"/>
      <c r="Z2202" s="87"/>
    </row>
    <row r="2203" spans="1:2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  <c r="U2203" s="84"/>
      <c r="V2203" s="85"/>
      <c r="W2203" s="82"/>
      <c r="X2203" s="86"/>
      <c r="Y2203" s="87"/>
      <c r="Z2203" s="87"/>
    </row>
    <row r="2204" spans="1:2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  <c r="U2204" s="84"/>
      <c r="V2204" s="85"/>
      <c r="W2204" s="82"/>
      <c r="X2204" s="86"/>
      <c r="Y2204" s="87"/>
      <c r="Z2204" s="87"/>
    </row>
    <row r="2205" spans="1:2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  <c r="U2205" s="84"/>
      <c r="V2205" s="85"/>
      <c r="W2205" s="82"/>
      <c r="X2205" s="86"/>
      <c r="Y2205" s="87"/>
      <c r="Z2205" s="87"/>
    </row>
    <row r="2206" spans="1:2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  <c r="U2206" s="84"/>
      <c r="V2206" s="85"/>
      <c r="W2206" s="82"/>
      <c r="X2206" s="86"/>
      <c r="Y2206" s="87"/>
      <c r="Z2206" s="87"/>
    </row>
    <row r="2207" spans="1:2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  <c r="U2207" s="84"/>
      <c r="V2207" s="85"/>
      <c r="W2207" s="82"/>
      <c r="X2207" s="86"/>
      <c r="Y2207" s="87"/>
      <c r="Z2207" s="87"/>
    </row>
    <row r="2208" spans="1:2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  <c r="U2208" s="84"/>
      <c r="V2208" s="85"/>
      <c r="W2208" s="82"/>
      <c r="X2208" s="86"/>
      <c r="Y2208" s="87"/>
      <c r="Z2208" s="87"/>
    </row>
    <row r="2209" spans="1:2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  <c r="U2209" s="84"/>
      <c r="V2209" s="85"/>
      <c r="W2209" s="82"/>
      <c r="X2209" s="86"/>
      <c r="Y2209" s="87"/>
      <c r="Z2209" s="87"/>
    </row>
    <row r="2210" spans="1:2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  <c r="U2210" s="84"/>
      <c r="V2210" s="85"/>
      <c r="W2210" s="82"/>
      <c r="X2210" s="86"/>
      <c r="Y2210" s="87"/>
      <c r="Z2210" s="87"/>
    </row>
    <row r="2211" spans="1:2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  <c r="U2211" s="84"/>
      <c r="V2211" s="85"/>
      <c r="W2211" s="82"/>
      <c r="X2211" s="86"/>
      <c r="Y2211" s="87"/>
      <c r="Z2211" s="87"/>
    </row>
    <row r="2212" spans="1:2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  <c r="U2212" s="84"/>
      <c r="V2212" s="85"/>
      <c r="W2212" s="82"/>
      <c r="X2212" s="86"/>
      <c r="Y2212" s="87"/>
      <c r="Z2212" s="87"/>
    </row>
    <row r="2213" spans="1:2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  <c r="U2213" s="84"/>
      <c r="V2213" s="85"/>
      <c r="W2213" s="82"/>
      <c r="X2213" s="86"/>
      <c r="Y2213" s="87"/>
      <c r="Z2213" s="87"/>
    </row>
    <row r="2214" spans="1:2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  <c r="U2214" s="84"/>
      <c r="V2214" s="85"/>
      <c r="W2214" s="82"/>
      <c r="X2214" s="86"/>
      <c r="Y2214" s="87"/>
      <c r="Z2214" s="87"/>
    </row>
    <row r="2215" spans="1:2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  <c r="U2215" s="84"/>
      <c r="V2215" s="85"/>
      <c r="W2215" s="82"/>
      <c r="X2215" s="86"/>
      <c r="Y2215" s="87"/>
      <c r="Z2215" s="87"/>
    </row>
    <row r="2216" spans="1:2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  <c r="U2216" s="84"/>
      <c r="V2216" s="85"/>
      <c r="W2216" s="82"/>
      <c r="X2216" s="86"/>
      <c r="Y2216" s="87"/>
      <c r="Z2216" s="87"/>
    </row>
    <row r="2217" spans="1:2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  <c r="U2217" s="84"/>
      <c r="V2217" s="85"/>
      <c r="W2217" s="82"/>
      <c r="X2217" s="86"/>
      <c r="Y2217" s="87"/>
      <c r="Z2217" s="87"/>
    </row>
    <row r="2218" spans="1:2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  <c r="U2218" s="84"/>
      <c r="V2218" s="85"/>
      <c r="W2218" s="82"/>
      <c r="X2218" s="86"/>
      <c r="Y2218" s="87"/>
      <c r="Z2218" s="87"/>
    </row>
    <row r="2219" spans="1:2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  <c r="U2219" s="84"/>
      <c r="V2219" s="85"/>
      <c r="W2219" s="82"/>
      <c r="X2219" s="86"/>
      <c r="Y2219" s="87"/>
      <c r="Z2219" s="87"/>
    </row>
    <row r="2220" spans="1:2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  <c r="U2220" s="84"/>
      <c r="V2220" s="85"/>
      <c r="W2220" s="82"/>
      <c r="X2220" s="86"/>
      <c r="Y2220" s="87"/>
      <c r="Z2220" s="87"/>
    </row>
    <row r="2221" spans="1:2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  <c r="U2221" s="84"/>
      <c r="V2221" s="85"/>
      <c r="W2221" s="82"/>
      <c r="X2221" s="86"/>
      <c r="Y2221" s="87"/>
      <c r="Z2221" s="87"/>
    </row>
    <row r="2222" spans="1:2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  <c r="U2222" s="84"/>
      <c r="V2222" s="85"/>
      <c r="W2222" s="82"/>
      <c r="X2222" s="86"/>
      <c r="Y2222" s="87"/>
      <c r="Z2222" s="87"/>
    </row>
    <row r="2223" spans="1:2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  <c r="U2223" s="84"/>
      <c r="V2223" s="85"/>
      <c r="W2223" s="82"/>
      <c r="X2223" s="86"/>
      <c r="Y2223" s="87"/>
      <c r="Z2223" s="87"/>
    </row>
    <row r="2224" spans="1:2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  <c r="U2224" s="84"/>
      <c r="V2224" s="85"/>
      <c r="W2224" s="82"/>
      <c r="X2224" s="86"/>
      <c r="Y2224" s="87"/>
      <c r="Z2224" s="87"/>
    </row>
    <row r="2225" spans="1:2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  <c r="U2225" s="84"/>
      <c r="V2225" s="85"/>
      <c r="W2225" s="82"/>
      <c r="X2225" s="86"/>
      <c r="Y2225" s="87"/>
      <c r="Z2225" s="87"/>
    </row>
    <row r="2226" spans="1:2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  <c r="U2226" s="84"/>
      <c r="V2226" s="85"/>
      <c r="W2226" s="82"/>
      <c r="X2226" s="86"/>
      <c r="Y2226" s="87"/>
      <c r="Z2226" s="87"/>
    </row>
    <row r="2227" spans="1:2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  <c r="U2227" s="84"/>
      <c r="V2227" s="85"/>
      <c r="W2227" s="82"/>
      <c r="X2227" s="86"/>
      <c r="Y2227" s="87"/>
      <c r="Z2227" s="87"/>
    </row>
    <row r="2228" spans="1:2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  <c r="U2228" s="84"/>
      <c r="V2228" s="85"/>
      <c r="W2228" s="82"/>
      <c r="X2228" s="86"/>
      <c r="Y2228" s="87"/>
      <c r="Z2228" s="87"/>
    </row>
    <row r="2229" spans="1:2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  <c r="U2229" s="84"/>
      <c r="V2229" s="85"/>
      <c r="W2229" s="82"/>
      <c r="X2229" s="86"/>
      <c r="Y2229" s="87"/>
      <c r="Z2229" s="87"/>
    </row>
    <row r="2230" spans="1:2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  <c r="U2230" s="84"/>
      <c r="V2230" s="85"/>
      <c r="W2230" s="82"/>
      <c r="X2230" s="86"/>
      <c r="Y2230" s="87"/>
      <c r="Z2230" s="87"/>
    </row>
    <row r="2231" spans="1:2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  <c r="U2231" s="84"/>
      <c r="V2231" s="85"/>
      <c r="W2231" s="82"/>
      <c r="X2231" s="86"/>
      <c r="Y2231" s="87"/>
      <c r="Z2231" s="87"/>
    </row>
    <row r="2232" spans="1:2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  <c r="U2232" s="84"/>
      <c r="V2232" s="85"/>
      <c r="W2232" s="82"/>
      <c r="X2232" s="86"/>
      <c r="Y2232" s="87"/>
      <c r="Z2232" s="87"/>
    </row>
    <row r="2233" spans="1:2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  <c r="U2233" s="84"/>
      <c r="V2233" s="85"/>
      <c r="W2233" s="82"/>
      <c r="X2233" s="86"/>
      <c r="Y2233" s="87"/>
      <c r="Z2233" s="87"/>
    </row>
    <row r="2234" spans="1:2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  <c r="U2234" s="84"/>
      <c r="V2234" s="85"/>
      <c r="W2234" s="82"/>
      <c r="X2234" s="86"/>
      <c r="Y2234" s="87"/>
      <c r="Z2234" s="87"/>
    </row>
    <row r="2235" spans="1:2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  <c r="U2235" s="84"/>
      <c r="V2235" s="85"/>
      <c r="W2235" s="82"/>
      <c r="X2235" s="86"/>
      <c r="Y2235" s="87"/>
      <c r="Z2235" s="87"/>
    </row>
    <row r="2236" spans="1:2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  <c r="U2236" s="84"/>
      <c r="V2236" s="85"/>
      <c r="W2236" s="82"/>
      <c r="X2236" s="86"/>
      <c r="Y2236" s="87"/>
      <c r="Z2236" s="87"/>
    </row>
    <row r="2237" spans="1:2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  <c r="U2237" s="84"/>
      <c r="V2237" s="85"/>
      <c r="W2237" s="82"/>
      <c r="X2237" s="86"/>
      <c r="Y2237" s="87"/>
      <c r="Z2237" s="87"/>
    </row>
    <row r="2238" spans="1:2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  <c r="U2238" s="84"/>
      <c r="V2238" s="85"/>
      <c r="W2238" s="82"/>
      <c r="X2238" s="86"/>
      <c r="Y2238" s="87"/>
      <c r="Z2238" s="87"/>
    </row>
    <row r="2239" spans="1:2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  <c r="U2239" s="84"/>
      <c r="V2239" s="85"/>
      <c r="W2239" s="82"/>
      <c r="X2239" s="86"/>
      <c r="Y2239" s="87"/>
      <c r="Z2239" s="87"/>
    </row>
    <row r="2240" spans="1:2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  <c r="U2240" s="84"/>
      <c r="V2240" s="85"/>
      <c r="W2240" s="82"/>
      <c r="X2240" s="86"/>
      <c r="Y2240" s="87"/>
      <c r="Z2240" s="87"/>
    </row>
    <row r="2241" spans="1:2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  <c r="U2241" s="84"/>
      <c r="V2241" s="85"/>
      <c r="W2241" s="82"/>
      <c r="X2241" s="86"/>
      <c r="Y2241" s="87"/>
      <c r="Z2241" s="87"/>
    </row>
    <row r="2242" spans="1:2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  <c r="U2242" s="84"/>
      <c r="V2242" s="85"/>
      <c r="W2242" s="82"/>
      <c r="X2242" s="86"/>
      <c r="Y2242" s="87"/>
      <c r="Z2242" s="87"/>
    </row>
    <row r="2243" spans="1:2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  <c r="U2243" s="84"/>
      <c r="V2243" s="85"/>
      <c r="W2243" s="82"/>
      <c r="X2243" s="86"/>
      <c r="Y2243" s="87"/>
      <c r="Z2243" s="87"/>
    </row>
    <row r="2244" spans="1:2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  <c r="U2244" s="84"/>
      <c r="V2244" s="85"/>
      <c r="W2244" s="82"/>
      <c r="X2244" s="86"/>
      <c r="Y2244" s="87"/>
      <c r="Z2244" s="87"/>
    </row>
    <row r="2245" spans="1:2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  <c r="U2245" s="84"/>
      <c r="V2245" s="85"/>
      <c r="W2245" s="82"/>
      <c r="X2245" s="86"/>
      <c r="Y2245" s="87"/>
      <c r="Z2245" s="87"/>
    </row>
    <row r="2246" spans="1:2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  <c r="U2246" s="84"/>
      <c r="V2246" s="85"/>
      <c r="W2246" s="82"/>
      <c r="X2246" s="86"/>
      <c r="Y2246" s="87"/>
      <c r="Z2246" s="87"/>
    </row>
    <row r="2247" spans="1:2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  <c r="U2247" s="84"/>
      <c r="V2247" s="85"/>
      <c r="W2247" s="82"/>
      <c r="X2247" s="86"/>
      <c r="Y2247" s="87"/>
      <c r="Z2247" s="87"/>
    </row>
    <row r="2248" spans="1:2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  <c r="U2248" s="84"/>
      <c r="V2248" s="85"/>
      <c r="W2248" s="82"/>
      <c r="X2248" s="86"/>
      <c r="Y2248" s="87"/>
      <c r="Z2248" s="87"/>
    </row>
    <row r="2249" spans="1:2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  <c r="U2249" s="84"/>
      <c r="V2249" s="85"/>
      <c r="W2249" s="82"/>
      <c r="X2249" s="86"/>
      <c r="Y2249" s="87"/>
      <c r="Z2249" s="87"/>
    </row>
    <row r="2250" spans="1:2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  <c r="U2250" s="84"/>
      <c r="V2250" s="85"/>
      <c r="W2250" s="82"/>
      <c r="X2250" s="86"/>
      <c r="Y2250" s="87"/>
      <c r="Z2250" s="87"/>
    </row>
    <row r="2251" spans="1:2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  <c r="U2251" s="84"/>
      <c r="V2251" s="85"/>
      <c r="W2251" s="82"/>
      <c r="X2251" s="86"/>
      <c r="Y2251" s="87"/>
      <c r="Z2251" s="87"/>
    </row>
    <row r="2252" spans="1:2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  <c r="U2252" s="84"/>
      <c r="V2252" s="85"/>
      <c r="W2252" s="82"/>
      <c r="X2252" s="86"/>
      <c r="Y2252" s="87"/>
      <c r="Z2252" s="87"/>
    </row>
    <row r="2253" spans="1:2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  <c r="U2253" s="84"/>
      <c r="V2253" s="85"/>
      <c r="W2253" s="82"/>
      <c r="X2253" s="86"/>
      <c r="Y2253" s="87"/>
      <c r="Z2253" s="87"/>
    </row>
    <row r="2254" spans="1:2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  <c r="U2254" s="84"/>
      <c r="V2254" s="85"/>
      <c r="W2254" s="82"/>
      <c r="X2254" s="86"/>
      <c r="Y2254" s="87"/>
      <c r="Z2254" s="87"/>
    </row>
    <row r="2255" spans="1:2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  <c r="U2255" s="84"/>
      <c r="V2255" s="85"/>
      <c r="W2255" s="82"/>
      <c r="X2255" s="86"/>
      <c r="Y2255" s="87"/>
      <c r="Z2255" s="87"/>
    </row>
    <row r="2256" spans="1:2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  <c r="U2256" s="84"/>
      <c r="V2256" s="85"/>
      <c r="W2256" s="82"/>
      <c r="X2256" s="86"/>
      <c r="Y2256" s="87"/>
      <c r="Z2256" s="87"/>
    </row>
    <row r="2257" spans="1:2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  <c r="U2257" s="84"/>
      <c r="V2257" s="85"/>
      <c r="W2257" s="82"/>
      <c r="X2257" s="86"/>
      <c r="Y2257" s="87"/>
      <c r="Z2257" s="87"/>
    </row>
    <row r="2258" spans="1:2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  <c r="U2258" s="84"/>
      <c r="V2258" s="85"/>
      <c r="W2258" s="82"/>
      <c r="X2258" s="86"/>
      <c r="Y2258" s="87"/>
      <c r="Z2258" s="87"/>
    </row>
    <row r="2259" spans="1:2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  <c r="U2259" s="84"/>
      <c r="V2259" s="85"/>
      <c r="W2259" s="82"/>
      <c r="X2259" s="86"/>
      <c r="Y2259" s="87"/>
      <c r="Z2259" s="87"/>
    </row>
    <row r="2260" spans="1:2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  <c r="U2260" s="84"/>
      <c r="V2260" s="85"/>
      <c r="W2260" s="82"/>
      <c r="X2260" s="86"/>
      <c r="Y2260" s="87"/>
      <c r="Z2260" s="87"/>
    </row>
    <row r="2261" spans="1:2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  <c r="U2261" s="84"/>
      <c r="V2261" s="85"/>
      <c r="W2261" s="82"/>
      <c r="X2261" s="86"/>
      <c r="Y2261" s="87"/>
      <c r="Z2261" s="87"/>
    </row>
    <row r="2262" spans="1:2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  <c r="U2262" s="84"/>
      <c r="V2262" s="85"/>
      <c r="W2262" s="82"/>
      <c r="X2262" s="86"/>
      <c r="Y2262" s="87"/>
      <c r="Z2262" s="87"/>
    </row>
    <row r="2263" spans="1:2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  <c r="U2263" s="84"/>
      <c r="V2263" s="85"/>
      <c r="W2263" s="82"/>
      <c r="X2263" s="86"/>
      <c r="Y2263" s="87"/>
      <c r="Z2263" s="87"/>
    </row>
    <row r="2264" spans="1:2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  <c r="U2264" s="84"/>
      <c r="V2264" s="85"/>
      <c r="W2264" s="82"/>
      <c r="X2264" s="86"/>
      <c r="Y2264" s="87"/>
      <c r="Z2264" s="87"/>
    </row>
    <row r="2265" spans="1:2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  <c r="U2265" s="84"/>
      <c r="V2265" s="85"/>
      <c r="W2265" s="82"/>
      <c r="X2265" s="86"/>
      <c r="Y2265" s="87"/>
      <c r="Z2265" s="87"/>
    </row>
    <row r="2266" spans="1:2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  <c r="U2266" s="84"/>
      <c r="V2266" s="85"/>
      <c r="W2266" s="82"/>
      <c r="X2266" s="86"/>
      <c r="Y2266" s="87"/>
      <c r="Z2266" s="87"/>
    </row>
    <row r="2267" spans="1:2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  <c r="U2267" s="84"/>
      <c r="V2267" s="85"/>
      <c r="W2267" s="82"/>
      <c r="X2267" s="86"/>
      <c r="Y2267" s="87"/>
      <c r="Z2267" s="87"/>
    </row>
    <row r="2268" spans="1:2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  <c r="U2268" s="84"/>
      <c r="V2268" s="85"/>
      <c r="W2268" s="82"/>
      <c r="X2268" s="86"/>
      <c r="Y2268" s="87"/>
      <c r="Z2268" s="87"/>
    </row>
    <row r="2269" spans="1:2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  <c r="U2269" s="84"/>
      <c r="V2269" s="85"/>
      <c r="W2269" s="82"/>
      <c r="X2269" s="86"/>
      <c r="Y2269" s="87"/>
      <c r="Z2269" s="87"/>
    </row>
    <row r="2270" spans="1:2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  <c r="U2270" s="84"/>
      <c r="V2270" s="85"/>
      <c r="W2270" s="82"/>
      <c r="X2270" s="86"/>
      <c r="Y2270" s="87"/>
      <c r="Z2270" s="87"/>
    </row>
    <row r="2271" spans="1:2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  <c r="U2271" s="84"/>
      <c r="V2271" s="85"/>
      <c r="W2271" s="82"/>
      <c r="X2271" s="86"/>
      <c r="Y2271" s="87"/>
      <c r="Z2271" s="87"/>
    </row>
    <row r="2272" spans="1:2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  <c r="U2272" s="84"/>
      <c r="V2272" s="85"/>
      <c r="W2272" s="82"/>
      <c r="X2272" s="86"/>
      <c r="Y2272" s="87"/>
      <c r="Z2272" s="87"/>
    </row>
    <row r="2273" spans="1:2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  <c r="U2273" s="84"/>
      <c r="V2273" s="85"/>
      <c r="W2273" s="82"/>
      <c r="X2273" s="86"/>
      <c r="Y2273" s="87"/>
      <c r="Z2273" s="87"/>
    </row>
    <row r="2274" spans="1:2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  <c r="U2274" s="84"/>
      <c r="V2274" s="85"/>
      <c r="W2274" s="82"/>
      <c r="X2274" s="86"/>
      <c r="Y2274" s="87"/>
      <c r="Z2274" s="87"/>
    </row>
    <row r="2275" spans="1:2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  <c r="U2275" s="84"/>
      <c r="V2275" s="85"/>
      <c r="W2275" s="82"/>
      <c r="X2275" s="86"/>
      <c r="Y2275" s="87"/>
      <c r="Z2275" s="87"/>
    </row>
    <row r="2276" spans="1:2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  <c r="U2276" s="84"/>
      <c r="V2276" s="85"/>
      <c r="W2276" s="82"/>
      <c r="X2276" s="86"/>
      <c r="Y2276" s="87"/>
      <c r="Z2276" s="87"/>
    </row>
    <row r="2277" spans="1:2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  <c r="U2277" s="84"/>
      <c r="V2277" s="85"/>
      <c r="W2277" s="82"/>
      <c r="X2277" s="86"/>
      <c r="Y2277" s="87"/>
      <c r="Z2277" s="87"/>
    </row>
    <row r="2278" spans="1:2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  <c r="U2278" s="84"/>
      <c r="V2278" s="85"/>
      <c r="W2278" s="82"/>
      <c r="X2278" s="86"/>
      <c r="Y2278" s="87"/>
      <c r="Z2278" s="87"/>
    </row>
    <row r="2279" spans="1:2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  <c r="U2279" s="84"/>
      <c r="V2279" s="85"/>
      <c r="W2279" s="82"/>
      <c r="X2279" s="86"/>
      <c r="Y2279" s="87"/>
      <c r="Z2279" s="87"/>
    </row>
    <row r="2280" spans="1:2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  <c r="U2280" s="84"/>
      <c r="V2280" s="85"/>
      <c r="W2280" s="82"/>
      <c r="X2280" s="86"/>
      <c r="Y2280" s="87"/>
      <c r="Z2280" s="87"/>
    </row>
    <row r="2281" spans="1:2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  <c r="U2281" s="84"/>
      <c r="V2281" s="85"/>
      <c r="W2281" s="82"/>
      <c r="X2281" s="86"/>
      <c r="Y2281" s="87"/>
      <c r="Z2281" s="87"/>
    </row>
    <row r="2282" spans="1:2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  <c r="U2282" s="84"/>
      <c r="V2282" s="85"/>
      <c r="W2282" s="82"/>
      <c r="X2282" s="86"/>
      <c r="Y2282" s="87"/>
      <c r="Z2282" s="87"/>
    </row>
    <row r="2283" spans="1:2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  <c r="U2283" s="84"/>
      <c r="V2283" s="85"/>
      <c r="W2283" s="82"/>
      <c r="X2283" s="86"/>
      <c r="Y2283" s="87"/>
      <c r="Z2283" s="87"/>
    </row>
    <row r="2284" spans="1:2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  <c r="U2284" s="84"/>
      <c r="V2284" s="85"/>
      <c r="W2284" s="82"/>
      <c r="X2284" s="86"/>
      <c r="Y2284" s="87"/>
      <c r="Z2284" s="87"/>
    </row>
    <row r="2285" spans="1:2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  <c r="U2285" s="84"/>
      <c r="V2285" s="85"/>
      <c r="W2285" s="82"/>
      <c r="X2285" s="86"/>
      <c r="Y2285" s="87"/>
      <c r="Z2285" s="87"/>
    </row>
    <row r="2286" spans="1:2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  <c r="U2286" s="84"/>
      <c r="V2286" s="85"/>
      <c r="W2286" s="82"/>
      <c r="X2286" s="86"/>
      <c r="Y2286" s="87"/>
      <c r="Z2286" s="87"/>
    </row>
    <row r="2287" spans="1:2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  <c r="U2287" s="84"/>
      <c r="V2287" s="85"/>
      <c r="W2287" s="82"/>
      <c r="X2287" s="86"/>
      <c r="Y2287" s="87"/>
      <c r="Z2287" s="87"/>
    </row>
    <row r="2288" spans="1:2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  <c r="U2288" s="84"/>
      <c r="V2288" s="85"/>
      <c r="W2288" s="82"/>
      <c r="X2288" s="86"/>
      <c r="Y2288" s="87"/>
      <c r="Z2288" s="87"/>
    </row>
    <row r="2289" spans="1:2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  <c r="U2289" s="84"/>
      <c r="V2289" s="85"/>
      <c r="W2289" s="82"/>
      <c r="X2289" s="86"/>
      <c r="Y2289" s="87"/>
      <c r="Z2289" s="87"/>
    </row>
    <row r="2290" spans="1:2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  <c r="U2290" s="84"/>
      <c r="V2290" s="85"/>
      <c r="W2290" s="82"/>
      <c r="X2290" s="86"/>
      <c r="Y2290" s="87"/>
      <c r="Z2290" s="87"/>
    </row>
    <row r="2291" spans="1:2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  <c r="U2291" s="84"/>
      <c r="V2291" s="85"/>
      <c r="W2291" s="82"/>
      <c r="X2291" s="86"/>
      <c r="Y2291" s="87"/>
      <c r="Z2291" s="87"/>
    </row>
    <row r="2292" spans="1:2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  <c r="U2292" s="84"/>
      <c r="V2292" s="85"/>
      <c r="W2292" s="82"/>
      <c r="X2292" s="86"/>
      <c r="Y2292" s="87"/>
      <c r="Z2292" s="87"/>
    </row>
    <row r="2293" spans="1:2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  <c r="U2293" s="84"/>
      <c r="V2293" s="85"/>
      <c r="W2293" s="82"/>
      <c r="X2293" s="86"/>
      <c r="Y2293" s="87"/>
      <c r="Z2293" s="87"/>
    </row>
    <row r="2294" spans="1:2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  <c r="U2294" s="84"/>
      <c r="V2294" s="85"/>
      <c r="W2294" s="82"/>
      <c r="X2294" s="86"/>
      <c r="Y2294" s="87"/>
      <c r="Z2294" s="87"/>
    </row>
    <row r="2295" spans="1:2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  <c r="U2295" s="84"/>
      <c r="V2295" s="85"/>
      <c r="W2295" s="82"/>
      <c r="X2295" s="86"/>
      <c r="Y2295" s="87"/>
      <c r="Z2295" s="87"/>
    </row>
    <row r="2296" spans="1:2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  <c r="U2296" s="84"/>
      <c r="V2296" s="85"/>
      <c r="W2296" s="82"/>
      <c r="X2296" s="86"/>
      <c r="Y2296" s="87"/>
      <c r="Z2296" s="87"/>
    </row>
    <row r="2297" spans="1:2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  <c r="U2297" s="84"/>
      <c r="V2297" s="85"/>
      <c r="W2297" s="82"/>
      <c r="X2297" s="86"/>
      <c r="Y2297" s="87"/>
      <c r="Z2297" s="87"/>
    </row>
    <row r="2298" spans="1:2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  <c r="U2298" s="84"/>
      <c r="V2298" s="85"/>
      <c r="W2298" s="82"/>
      <c r="X2298" s="86"/>
      <c r="Y2298" s="87"/>
      <c r="Z2298" s="87"/>
    </row>
    <row r="2299" spans="1:2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  <c r="U2299" s="84"/>
      <c r="V2299" s="85"/>
      <c r="W2299" s="82"/>
      <c r="X2299" s="86"/>
      <c r="Y2299" s="87"/>
      <c r="Z2299" s="87"/>
    </row>
    <row r="2300" spans="1:2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  <c r="U2300" s="84"/>
      <c r="V2300" s="85"/>
      <c r="W2300" s="82"/>
      <c r="X2300" s="86"/>
      <c r="Y2300" s="87"/>
      <c r="Z2300" s="87"/>
    </row>
    <row r="2301" spans="1:2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  <c r="U2301" s="84"/>
      <c r="V2301" s="85"/>
      <c r="W2301" s="82"/>
      <c r="X2301" s="86"/>
      <c r="Y2301" s="87"/>
      <c r="Z2301" s="87"/>
    </row>
    <row r="2302" spans="1:2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  <c r="U2302" s="84"/>
      <c r="V2302" s="85"/>
      <c r="W2302" s="82"/>
      <c r="X2302" s="86"/>
      <c r="Y2302" s="87"/>
      <c r="Z2302" s="87"/>
    </row>
    <row r="2303" spans="1:2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  <c r="U2303" s="84"/>
      <c r="V2303" s="85"/>
      <c r="W2303" s="82"/>
      <c r="X2303" s="86"/>
      <c r="Y2303" s="87"/>
      <c r="Z2303" s="87"/>
    </row>
    <row r="2304" spans="1:2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  <c r="U2304" s="84"/>
      <c r="V2304" s="85"/>
      <c r="W2304" s="82"/>
      <c r="X2304" s="86"/>
      <c r="Y2304" s="87"/>
      <c r="Z2304" s="87"/>
    </row>
    <row r="2305" spans="1:2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  <c r="U2305" s="84"/>
      <c r="V2305" s="85"/>
      <c r="W2305" s="82"/>
      <c r="X2305" s="86"/>
      <c r="Y2305" s="87"/>
      <c r="Z2305" s="87"/>
    </row>
    <row r="2306" spans="1:2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  <c r="U2306" s="84"/>
      <c r="V2306" s="85"/>
      <c r="W2306" s="82"/>
      <c r="X2306" s="86"/>
      <c r="Y2306" s="87"/>
      <c r="Z2306" s="87"/>
    </row>
    <row r="2307" spans="1:2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  <c r="U2307" s="84"/>
      <c r="V2307" s="85"/>
      <c r="W2307" s="82"/>
      <c r="X2307" s="86"/>
      <c r="Y2307" s="87"/>
      <c r="Z2307" s="87"/>
    </row>
    <row r="2308" spans="1:2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  <c r="U2308" s="84"/>
      <c r="V2308" s="85"/>
      <c r="W2308" s="82"/>
      <c r="X2308" s="86"/>
      <c r="Y2308" s="87"/>
      <c r="Z2308" s="87"/>
    </row>
    <row r="2309" spans="1:2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  <c r="U2309" s="84"/>
      <c r="V2309" s="85"/>
      <c r="W2309" s="82"/>
      <c r="X2309" s="86"/>
      <c r="Y2309" s="87"/>
      <c r="Z2309" s="87"/>
    </row>
    <row r="2310" spans="1:2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  <c r="U2310" s="84"/>
      <c r="V2310" s="85"/>
      <c r="W2310" s="82"/>
      <c r="X2310" s="86"/>
      <c r="Y2310" s="87"/>
      <c r="Z2310" s="87"/>
    </row>
    <row r="2311" spans="1:2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  <c r="U2311" s="84"/>
      <c r="V2311" s="85"/>
      <c r="W2311" s="82"/>
      <c r="X2311" s="86"/>
      <c r="Y2311" s="87"/>
      <c r="Z2311" s="87"/>
    </row>
    <row r="2312" spans="1:2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  <c r="U2312" s="84"/>
      <c r="V2312" s="85"/>
      <c r="W2312" s="82"/>
      <c r="X2312" s="86"/>
      <c r="Y2312" s="87"/>
      <c r="Z2312" s="87"/>
    </row>
    <row r="2313" spans="1:2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  <c r="U2313" s="84"/>
      <c r="V2313" s="85"/>
      <c r="W2313" s="82"/>
      <c r="X2313" s="86"/>
      <c r="Y2313" s="87"/>
      <c r="Z2313" s="87"/>
    </row>
    <row r="2314" spans="1:2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  <c r="U2314" s="84"/>
      <c r="V2314" s="85"/>
      <c r="W2314" s="82"/>
      <c r="X2314" s="86"/>
      <c r="Y2314" s="87"/>
      <c r="Z2314" s="87"/>
    </row>
    <row r="2315" spans="1:2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  <c r="U2315" s="84"/>
      <c r="V2315" s="85"/>
      <c r="W2315" s="82"/>
      <c r="X2315" s="86"/>
      <c r="Y2315" s="87"/>
      <c r="Z2315" s="87"/>
    </row>
    <row r="2316" spans="1:2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  <c r="U2316" s="84"/>
      <c r="V2316" s="85"/>
      <c r="W2316" s="82"/>
      <c r="X2316" s="86"/>
      <c r="Y2316" s="87"/>
      <c r="Z2316" s="87"/>
    </row>
    <row r="2317" spans="1:2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  <c r="U2317" s="84"/>
      <c r="V2317" s="85"/>
      <c r="W2317" s="82"/>
      <c r="X2317" s="86"/>
      <c r="Y2317" s="87"/>
      <c r="Z2317" s="87"/>
    </row>
    <row r="2318" spans="1:2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  <c r="U2318" s="84"/>
      <c r="V2318" s="85"/>
      <c r="W2318" s="82"/>
      <c r="X2318" s="86"/>
      <c r="Y2318" s="87"/>
      <c r="Z2318" s="87"/>
    </row>
    <row r="2319" spans="1:2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  <c r="U2319" s="84"/>
      <c r="V2319" s="85"/>
      <c r="W2319" s="82"/>
      <c r="X2319" s="86"/>
      <c r="Y2319" s="87"/>
      <c r="Z2319" s="87"/>
    </row>
    <row r="2320" spans="1:2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  <c r="U2320" s="84"/>
      <c r="V2320" s="85"/>
      <c r="W2320" s="82"/>
      <c r="X2320" s="86"/>
      <c r="Y2320" s="87"/>
      <c r="Z2320" s="87"/>
    </row>
    <row r="2321" spans="1:2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  <c r="U2321" s="84"/>
      <c r="V2321" s="85"/>
      <c r="W2321" s="82"/>
      <c r="X2321" s="86"/>
      <c r="Y2321" s="87"/>
      <c r="Z2321" s="87"/>
    </row>
    <row r="2322" spans="1:2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  <c r="U2322" s="84"/>
      <c r="V2322" s="85"/>
      <c r="W2322" s="82"/>
      <c r="X2322" s="86"/>
      <c r="Y2322" s="87"/>
      <c r="Z2322" s="87"/>
    </row>
    <row r="2323" spans="1:2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  <c r="U2323" s="84"/>
      <c r="V2323" s="85"/>
      <c r="W2323" s="82"/>
      <c r="X2323" s="86"/>
      <c r="Y2323" s="87"/>
      <c r="Z2323" s="87"/>
    </row>
    <row r="2324" spans="1:2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  <c r="U2324" s="84"/>
      <c r="V2324" s="85"/>
      <c r="W2324" s="82"/>
      <c r="X2324" s="86"/>
      <c r="Y2324" s="87"/>
      <c r="Z2324" s="87"/>
    </row>
    <row r="2325" spans="1:2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  <c r="U2325" s="84"/>
      <c r="V2325" s="85"/>
      <c r="W2325" s="82"/>
      <c r="X2325" s="86"/>
      <c r="Y2325" s="87"/>
      <c r="Z2325" s="87"/>
    </row>
    <row r="2326" spans="1:2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  <c r="U2326" s="84"/>
      <c r="V2326" s="85"/>
      <c r="W2326" s="82"/>
      <c r="X2326" s="86"/>
      <c r="Y2326" s="87"/>
      <c r="Z2326" s="87"/>
    </row>
    <row r="2327" spans="1:2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  <c r="U2327" s="84"/>
      <c r="V2327" s="85"/>
      <c r="W2327" s="82"/>
      <c r="X2327" s="86"/>
      <c r="Y2327" s="87"/>
      <c r="Z2327" s="87"/>
    </row>
    <row r="2328" spans="1:2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  <c r="U2328" s="84"/>
      <c r="V2328" s="85"/>
      <c r="W2328" s="82"/>
      <c r="X2328" s="86"/>
      <c r="Y2328" s="87"/>
      <c r="Z2328" s="87"/>
    </row>
    <row r="2329" spans="1:2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  <c r="U2329" s="84"/>
      <c r="V2329" s="85"/>
      <c r="W2329" s="82"/>
      <c r="X2329" s="86"/>
      <c r="Y2329" s="87"/>
      <c r="Z2329" s="87"/>
    </row>
    <row r="2330" spans="1:2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  <c r="U2330" s="84"/>
      <c r="V2330" s="85"/>
      <c r="W2330" s="82"/>
      <c r="X2330" s="86"/>
      <c r="Y2330" s="87"/>
      <c r="Z2330" s="87"/>
    </row>
    <row r="2331" spans="1:2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  <c r="U2331" s="84"/>
      <c r="V2331" s="85"/>
      <c r="W2331" s="82"/>
      <c r="X2331" s="86"/>
      <c r="Y2331" s="87"/>
      <c r="Z2331" s="87"/>
    </row>
    <row r="2332" spans="1:2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  <c r="U2332" s="84"/>
      <c r="V2332" s="85"/>
      <c r="W2332" s="82"/>
      <c r="X2332" s="86"/>
      <c r="Y2332" s="87"/>
      <c r="Z2332" s="87"/>
    </row>
    <row r="2333" spans="1:2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  <c r="U2333" s="84"/>
      <c r="V2333" s="85"/>
      <c r="W2333" s="82"/>
      <c r="X2333" s="86"/>
      <c r="Y2333" s="87"/>
      <c r="Z2333" s="87"/>
    </row>
    <row r="2334" spans="1:2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  <c r="U2334" s="84"/>
      <c r="V2334" s="85"/>
      <c r="W2334" s="82"/>
      <c r="X2334" s="86"/>
      <c r="Y2334" s="87"/>
      <c r="Z2334" s="87"/>
    </row>
    <row r="2335" spans="1:2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  <c r="U2335" s="84"/>
      <c r="V2335" s="85"/>
      <c r="W2335" s="82"/>
      <c r="X2335" s="86"/>
      <c r="Y2335" s="87"/>
      <c r="Z2335" s="87"/>
    </row>
    <row r="2336" spans="1:2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  <c r="U2336" s="84"/>
      <c r="V2336" s="85"/>
      <c r="W2336" s="82"/>
      <c r="X2336" s="86"/>
      <c r="Y2336" s="87"/>
      <c r="Z2336" s="87"/>
    </row>
    <row r="2337" spans="1:2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  <c r="U2337" s="84"/>
      <c r="V2337" s="85"/>
      <c r="W2337" s="82"/>
      <c r="X2337" s="86"/>
      <c r="Y2337" s="87"/>
      <c r="Z2337" s="87"/>
    </row>
    <row r="2338" spans="1:2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  <c r="U2338" s="84"/>
      <c r="V2338" s="85"/>
      <c r="W2338" s="82"/>
      <c r="X2338" s="86"/>
      <c r="Y2338" s="87"/>
      <c r="Z2338" s="87"/>
    </row>
    <row r="2339" spans="1:2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  <c r="U2339" s="84"/>
      <c r="V2339" s="85"/>
      <c r="W2339" s="82"/>
      <c r="X2339" s="86"/>
      <c r="Y2339" s="87"/>
      <c r="Z2339" s="87"/>
    </row>
    <row r="2340" spans="1:2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  <c r="U2340" s="84"/>
      <c r="V2340" s="85"/>
      <c r="W2340" s="82"/>
      <c r="X2340" s="86"/>
      <c r="Y2340" s="87"/>
      <c r="Z2340" s="87"/>
    </row>
    <row r="2341" spans="1:2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  <c r="U2341" s="84"/>
      <c r="V2341" s="85"/>
      <c r="W2341" s="82"/>
      <c r="X2341" s="86"/>
      <c r="Y2341" s="87"/>
      <c r="Z2341" s="87"/>
    </row>
    <row r="2342" spans="1:2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  <c r="U2342" s="84"/>
      <c r="V2342" s="85"/>
      <c r="W2342" s="82"/>
      <c r="X2342" s="86"/>
      <c r="Y2342" s="87"/>
      <c r="Z2342" s="87"/>
    </row>
    <row r="2343" spans="1:2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  <c r="U2343" s="84"/>
      <c r="V2343" s="85"/>
      <c r="W2343" s="82"/>
      <c r="X2343" s="86"/>
      <c r="Y2343" s="87"/>
      <c r="Z2343" s="87"/>
    </row>
    <row r="2344" spans="1:2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  <c r="U2344" s="84"/>
      <c r="V2344" s="85"/>
      <c r="W2344" s="82"/>
      <c r="X2344" s="86"/>
      <c r="Y2344" s="87"/>
      <c r="Z2344" s="87"/>
    </row>
    <row r="2345" spans="1:2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  <c r="U2345" s="84"/>
      <c r="V2345" s="85"/>
      <c r="W2345" s="82"/>
      <c r="X2345" s="86"/>
      <c r="Y2345" s="87"/>
      <c r="Z2345" s="87"/>
    </row>
    <row r="2346" spans="1:2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  <c r="U2346" s="84"/>
      <c r="V2346" s="85"/>
      <c r="W2346" s="82"/>
      <c r="X2346" s="86"/>
      <c r="Y2346" s="87"/>
      <c r="Z2346" s="87"/>
    </row>
    <row r="2347" spans="1:2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  <c r="U2347" s="84"/>
      <c r="V2347" s="85"/>
      <c r="W2347" s="82"/>
      <c r="X2347" s="86"/>
      <c r="Y2347" s="87"/>
      <c r="Z2347" s="87"/>
    </row>
    <row r="2348" spans="1:2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  <c r="U2348" s="84"/>
      <c r="V2348" s="85"/>
      <c r="W2348" s="82"/>
      <c r="X2348" s="86"/>
      <c r="Y2348" s="87"/>
      <c r="Z2348" s="87"/>
    </row>
    <row r="2349" spans="1:2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  <c r="U2349" s="84"/>
      <c r="V2349" s="85"/>
      <c r="W2349" s="82"/>
      <c r="X2349" s="86"/>
      <c r="Y2349" s="87"/>
      <c r="Z2349" s="87"/>
    </row>
    <row r="2350" spans="1:2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  <c r="U2350" s="84"/>
      <c r="V2350" s="85"/>
      <c r="W2350" s="82"/>
      <c r="X2350" s="86"/>
      <c r="Y2350" s="87"/>
      <c r="Z2350" s="87"/>
    </row>
    <row r="2351" spans="1:2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  <c r="U2351" s="84"/>
      <c r="V2351" s="85"/>
      <c r="W2351" s="82"/>
      <c r="X2351" s="86"/>
      <c r="Y2351" s="87"/>
      <c r="Z2351" s="87"/>
    </row>
    <row r="2352" spans="1:2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  <c r="U2352" s="84"/>
      <c r="V2352" s="85"/>
      <c r="W2352" s="82"/>
      <c r="X2352" s="86"/>
      <c r="Y2352" s="87"/>
      <c r="Z2352" s="87"/>
    </row>
    <row r="2353" spans="1:2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  <c r="U2353" s="84"/>
      <c r="V2353" s="85"/>
      <c r="W2353" s="82"/>
      <c r="X2353" s="86"/>
      <c r="Y2353" s="87"/>
      <c r="Z2353" s="87"/>
    </row>
    <row r="2354" spans="1:2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  <c r="U2354" s="84"/>
      <c r="V2354" s="85"/>
      <c r="W2354" s="82"/>
      <c r="X2354" s="86"/>
      <c r="Y2354" s="87"/>
      <c r="Z2354" s="87"/>
    </row>
    <row r="2355" spans="1:2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  <c r="U2355" s="84"/>
      <c r="V2355" s="85"/>
      <c r="W2355" s="82"/>
      <c r="X2355" s="86"/>
      <c r="Y2355" s="87"/>
      <c r="Z2355" s="87"/>
    </row>
    <row r="2356" spans="1:2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  <c r="U2356" s="84"/>
      <c r="V2356" s="85"/>
      <c r="W2356" s="82"/>
      <c r="X2356" s="86"/>
      <c r="Y2356" s="87"/>
      <c r="Z2356" s="87"/>
    </row>
    <row r="2357" spans="1:2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  <c r="U2357" s="84"/>
      <c r="V2357" s="85"/>
      <c r="W2357" s="82"/>
      <c r="X2357" s="86"/>
      <c r="Y2357" s="87"/>
      <c r="Z2357" s="87"/>
    </row>
    <row r="2358" spans="1:2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  <c r="U2358" s="84"/>
      <c r="V2358" s="85"/>
      <c r="W2358" s="82"/>
      <c r="X2358" s="86"/>
      <c r="Y2358" s="87"/>
      <c r="Z2358" s="87"/>
    </row>
    <row r="2359" spans="1:2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  <c r="U2359" s="84"/>
      <c r="V2359" s="85"/>
      <c r="W2359" s="82"/>
      <c r="X2359" s="86"/>
      <c r="Y2359" s="87"/>
      <c r="Z2359" s="87"/>
    </row>
    <row r="2360" spans="1:2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  <c r="U2360" s="84"/>
      <c r="V2360" s="85"/>
      <c r="W2360" s="82"/>
      <c r="X2360" s="86"/>
      <c r="Y2360" s="87"/>
      <c r="Z2360" s="87"/>
    </row>
    <row r="2361" spans="1:2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  <c r="U2361" s="84"/>
      <c r="V2361" s="85"/>
      <c r="W2361" s="82"/>
      <c r="X2361" s="86"/>
      <c r="Y2361" s="87"/>
      <c r="Z2361" s="87"/>
    </row>
    <row r="2362" spans="1:2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  <c r="U2362" s="84"/>
      <c r="V2362" s="85"/>
      <c r="W2362" s="82"/>
      <c r="X2362" s="86"/>
      <c r="Y2362" s="87"/>
      <c r="Z2362" s="87"/>
    </row>
    <row r="2363" spans="1:2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  <c r="U2363" s="84"/>
      <c r="V2363" s="85"/>
      <c r="W2363" s="82"/>
      <c r="X2363" s="86"/>
      <c r="Y2363" s="87"/>
      <c r="Z2363" s="87"/>
    </row>
    <row r="2364" spans="1:2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  <c r="U2364" s="84"/>
      <c r="V2364" s="85"/>
      <c r="W2364" s="82"/>
      <c r="X2364" s="86"/>
      <c r="Y2364" s="87"/>
      <c r="Z2364" s="87"/>
    </row>
    <row r="2365" spans="1:2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  <c r="U2365" s="84"/>
      <c r="V2365" s="85"/>
      <c r="W2365" s="82"/>
      <c r="X2365" s="86"/>
      <c r="Y2365" s="87"/>
      <c r="Z2365" s="87"/>
    </row>
    <row r="2366" spans="1:2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  <c r="U2366" s="84"/>
      <c r="V2366" s="85"/>
      <c r="W2366" s="82"/>
      <c r="X2366" s="86"/>
      <c r="Y2366" s="87"/>
      <c r="Z2366" s="87"/>
    </row>
    <row r="2367" spans="1:2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  <c r="U2367" s="84"/>
      <c r="V2367" s="85"/>
      <c r="W2367" s="82"/>
      <c r="X2367" s="86"/>
      <c r="Y2367" s="87"/>
      <c r="Z2367" s="87"/>
    </row>
    <row r="2368" spans="1:2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  <c r="U2368" s="84"/>
      <c r="V2368" s="85"/>
      <c r="W2368" s="82"/>
      <c r="X2368" s="86"/>
      <c r="Y2368" s="87"/>
      <c r="Z2368" s="87"/>
    </row>
    <row r="2369" spans="1:2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  <c r="U2369" s="84"/>
      <c r="V2369" s="85"/>
      <c r="W2369" s="82"/>
      <c r="X2369" s="86"/>
      <c r="Y2369" s="87"/>
      <c r="Z2369" s="87"/>
    </row>
    <row r="2370" spans="1:2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  <c r="U2370" s="84"/>
      <c r="V2370" s="85"/>
      <c r="W2370" s="82"/>
      <c r="X2370" s="86"/>
      <c r="Y2370" s="87"/>
      <c r="Z2370" s="87"/>
    </row>
    <row r="2371" spans="1:2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  <c r="U2371" s="84"/>
      <c r="V2371" s="85"/>
      <c r="W2371" s="82"/>
      <c r="X2371" s="86"/>
      <c r="Y2371" s="87"/>
      <c r="Z2371" s="87"/>
    </row>
    <row r="2372" spans="1:2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  <c r="U2372" s="84"/>
      <c r="V2372" s="85"/>
      <c r="W2372" s="82"/>
      <c r="X2372" s="86"/>
      <c r="Y2372" s="87"/>
      <c r="Z2372" s="87"/>
    </row>
    <row r="2373" spans="1:2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  <c r="U2373" s="84"/>
      <c r="V2373" s="85"/>
      <c r="W2373" s="82"/>
      <c r="X2373" s="86"/>
      <c r="Y2373" s="87"/>
      <c r="Z2373" s="87"/>
    </row>
    <row r="2374" spans="1:2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  <c r="U2374" s="84"/>
      <c r="V2374" s="85"/>
      <c r="W2374" s="82"/>
      <c r="X2374" s="86"/>
      <c r="Y2374" s="87"/>
      <c r="Z2374" s="87"/>
    </row>
    <row r="2375" spans="1:2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  <c r="U2375" s="84"/>
      <c r="V2375" s="85"/>
      <c r="W2375" s="82"/>
      <c r="X2375" s="86"/>
      <c r="Y2375" s="87"/>
      <c r="Z2375" s="87"/>
    </row>
    <row r="2376" spans="1:2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  <c r="U2376" s="84"/>
      <c r="V2376" s="85"/>
      <c r="W2376" s="82"/>
      <c r="X2376" s="86"/>
      <c r="Y2376" s="87"/>
      <c r="Z2376" s="87"/>
    </row>
    <row r="2377" spans="1:2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  <c r="U2377" s="84"/>
      <c r="V2377" s="85"/>
      <c r="W2377" s="82"/>
      <c r="X2377" s="86"/>
      <c r="Y2377" s="87"/>
      <c r="Z2377" s="87"/>
    </row>
    <row r="2378" spans="1:2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  <c r="U2378" s="84"/>
      <c r="V2378" s="85"/>
      <c r="W2378" s="82"/>
      <c r="X2378" s="86"/>
      <c r="Y2378" s="87"/>
      <c r="Z2378" s="87"/>
    </row>
    <row r="2379" spans="1:2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  <c r="U2379" s="84"/>
      <c r="V2379" s="85"/>
      <c r="W2379" s="82"/>
      <c r="X2379" s="86"/>
      <c r="Y2379" s="87"/>
      <c r="Z2379" s="87"/>
    </row>
    <row r="2380" spans="1:2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  <c r="U2380" s="84"/>
      <c r="V2380" s="85"/>
      <c r="W2380" s="82"/>
      <c r="X2380" s="86"/>
      <c r="Y2380" s="87"/>
      <c r="Z2380" s="87"/>
    </row>
    <row r="2381" spans="1:2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  <c r="U2381" s="84"/>
      <c r="V2381" s="85"/>
      <c r="W2381" s="82"/>
      <c r="X2381" s="86"/>
      <c r="Y2381" s="87"/>
      <c r="Z2381" s="87"/>
    </row>
    <row r="2382" spans="1:2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  <c r="U2382" s="84"/>
      <c r="V2382" s="85"/>
      <c r="W2382" s="82"/>
      <c r="X2382" s="86"/>
      <c r="Y2382" s="87"/>
      <c r="Z2382" s="87"/>
    </row>
    <row r="2383" spans="1:2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  <c r="U2383" s="84"/>
      <c r="V2383" s="85"/>
      <c r="W2383" s="82"/>
      <c r="X2383" s="86"/>
      <c r="Y2383" s="87"/>
      <c r="Z2383" s="87"/>
    </row>
    <row r="2384" spans="1:2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  <c r="U2384" s="84"/>
      <c r="V2384" s="85"/>
      <c r="W2384" s="82"/>
      <c r="X2384" s="86"/>
      <c r="Y2384" s="87"/>
      <c r="Z2384" s="87"/>
    </row>
    <row r="2385" spans="1:2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  <c r="U2385" s="84"/>
      <c r="V2385" s="85"/>
      <c r="W2385" s="82"/>
      <c r="X2385" s="86"/>
      <c r="Y2385" s="87"/>
      <c r="Z2385" s="87"/>
    </row>
    <row r="2386" spans="1:2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  <c r="U2386" s="84"/>
      <c r="V2386" s="85"/>
      <c r="W2386" s="82"/>
      <c r="X2386" s="86"/>
      <c r="Y2386" s="87"/>
      <c r="Z2386" s="87"/>
    </row>
    <row r="2387" spans="1:2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  <c r="U2387" s="84"/>
      <c r="V2387" s="85"/>
      <c r="W2387" s="82"/>
      <c r="X2387" s="86"/>
      <c r="Y2387" s="87"/>
      <c r="Z2387" s="87"/>
    </row>
    <row r="2388" spans="1:2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  <c r="U2388" s="84"/>
      <c r="V2388" s="85"/>
      <c r="W2388" s="82"/>
      <c r="X2388" s="86"/>
      <c r="Y2388" s="87"/>
      <c r="Z2388" s="87"/>
    </row>
    <row r="2389" spans="1:2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  <c r="U2389" s="84"/>
      <c r="V2389" s="85"/>
      <c r="W2389" s="82"/>
      <c r="X2389" s="86"/>
      <c r="Y2389" s="87"/>
      <c r="Z2389" s="87"/>
    </row>
    <row r="2390" spans="1:2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  <c r="U2390" s="84"/>
      <c r="V2390" s="85"/>
      <c r="W2390" s="82"/>
      <c r="X2390" s="86"/>
      <c r="Y2390" s="87"/>
      <c r="Z2390" s="87"/>
    </row>
    <row r="2391" spans="1:2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  <c r="U2391" s="84"/>
      <c r="V2391" s="85"/>
      <c r="W2391" s="82"/>
      <c r="X2391" s="86"/>
      <c r="Y2391" s="87"/>
      <c r="Z2391" s="87"/>
    </row>
    <row r="2392" spans="1:2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  <c r="U2392" s="84"/>
      <c r="V2392" s="85"/>
      <c r="W2392" s="82"/>
      <c r="X2392" s="86"/>
      <c r="Y2392" s="87"/>
      <c r="Z2392" s="87"/>
    </row>
    <row r="2393" spans="1:2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  <c r="U2393" s="84"/>
      <c r="V2393" s="85"/>
      <c r="W2393" s="82"/>
      <c r="X2393" s="86"/>
      <c r="Y2393" s="87"/>
      <c r="Z2393" s="87"/>
    </row>
    <row r="2394" spans="1:2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  <c r="U2394" s="84"/>
      <c r="V2394" s="85"/>
      <c r="W2394" s="82"/>
      <c r="X2394" s="86"/>
      <c r="Y2394" s="87"/>
      <c r="Z2394" s="87"/>
    </row>
    <row r="2395" spans="1:2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  <c r="U2395" s="84"/>
      <c r="V2395" s="85"/>
      <c r="W2395" s="82"/>
      <c r="X2395" s="86"/>
      <c r="Y2395" s="87"/>
      <c r="Z2395" s="87"/>
    </row>
    <row r="2396" spans="1:2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  <c r="U2396" s="84"/>
      <c r="V2396" s="85"/>
      <c r="W2396" s="82"/>
      <c r="X2396" s="86"/>
      <c r="Y2396" s="87"/>
      <c r="Z2396" s="87"/>
    </row>
    <row r="2397" spans="1:2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  <c r="U2397" s="84"/>
      <c r="V2397" s="85"/>
      <c r="W2397" s="82"/>
      <c r="X2397" s="86"/>
      <c r="Y2397" s="87"/>
      <c r="Z2397" s="87"/>
    </row>
    <row r="2398" spans="1:2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  <c r="U2398" s="84"/>
      <c r="V2398" s="85"/>
      <c r="W2398" s="82"/>
      <c r="X2398" s="86"/>
      <c r="Y2398" s="87"/>
      <c r="Z2398" s="87"/>
    </row>
    <row r="2399" spans="1:2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  <c r="U2399" s="84"/>
      <c r="V2399" s="85"/>
      <c r="W2399" s="82"/>
      <c r="X2399" s="86"/>
      <c r="Y2399" s="87"/>
      <c r="Z2399" s="87"/>
    </row>
    <row r="2400" spans="1:2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  <c r="U2400" s="84"/>
      <c r="V2400" s="85"/>
      <c r="W2400" s="82"/>
      <c r="X2400" s="86"/>
      <c r="Y2400" s="87"/>
      <c r="Z2400" s="87"/>
    </row>
    <row r="2401" spans="1:2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  <c r="U2401" s="84"/>
      <c r="V2401" s="85"/>
      <c r="W2401" s="82"/>
      <c r="X2401" s="86"/>
      <c r="Y2401" s="87"/>
      <c r="Z2401" s="87"/>
    </row>
    <row r="2402" spans="1:2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  <c r="U2402" s="84"/>
      <c r="V2402" s="85"/>
      <c r="W2402" s="82"/>
      <c r="X2402" s="86"/>
      <c r="Y2402" s="87"/>
      <c r="Z2402" s="87"/>
    </row>
    <row r="2403" spans="1:2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  <c r="U2403" s="84"/>
      <c r="V2403" s="85"/>
      <c r="W2403" s="82"/>
      <c r="X2403" s="86"/>
      <c r="Y2403" s="87"/>
      <c r="Z2403" s="87"/>
    </row>
    <row r="2404" spans="1:2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  <c r="U2404" s="84"/>
      <c r="V2404" s="85"/>
      <c r="W2404" s="82"/>
      <c r="X2404" s="86"/>
      <c r="Y2404" s="87"/>
      <c r="Z2404" s="87"/>
    </row>
    <row r="2405" spans="1:2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  <c r="U2405" s="84"/>
      <c r="V2405" s="85"/>
      <c r="W2405" s="82"/>
      <c r="X2405" s="86"/>
      <c r="Y2405" s="87"/>
      <c r="Z2405" s="87"/>
    </row>
    <row r="2406" spans="1:2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  <c r="U2406" s="84"/>
      <c r="V2406" s="85"/>
      <c r="W2406" s="82"/>
      <c r="X2406" s="86"/>
      <c r="Y2406" s="87"/>
      <c r="Z2406" s="87"/>
    </row>
    <row r="2407" spans="1:2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  <c r="U2407" s="84"/>
      <c r="V2407" s="85"/>
      <c r="W2407" s="82"/>
      <c r="X2407" s="86"/>
      <c r="Y2407" s="87"/>
      <c r="Z2407" s="87"/>
    </row>
    <row r="2408" spans="1:2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  <c r="U2408" s="84"/>
      <c r="V2408" s="85"/>
      <c r="W2408" s="82"/>
      <c r="X2408" s="86"/>
      <c r="Y2408" s="87"/>
      <c r="Z2408" s="87"/>
    </row>
    <row r="2409" spans="1:2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  <c r="U2409" s="84"/>
      <c r="V2409" s="85"/>
      <c r="W2409" s="82"/>
      <c r="X2409" s="86"/>
      <c r="Y2409" s="87"/>
      <c r="Z2409" s="87"/>
    </row>
    <row r="2410" spans="1:2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  <c r="U2410" s="84"/>
      <c r="V2410" s="85"/>
      <c r="W2410" s="82"/>
      <c r="X2410" s="86"/>
      <c r="Y2410" s="87"/>
      <c r="Z2410" s="87"/>
    </row>
    <row r="2411" spans="1:2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  <c r="U2411" s="84"/>
      <c r="V2411" s="85"/>
      <c r="W2411" s="82"/>
      <c r="X2411" s="86"/>
      <c r="Y2411" s="87"/>
      <c r="Z2411" s="87"/>
    </row>
    <row r="2412" spans="1:2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  <c r="U2412" s="84"/>
      <c r="V2412" s="85"/>
      <c r="W2412" s="82"/>
      <c r="X2412" s="86"/>
      <c r="Y2412" s="87"/>
      <c r="Z2412" s="87"/>
    </row>
    <row r="2413" spans="1:2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  <c r="U2413" s="84"/>
      <c r="V2413" s="85"/>
      <c r="W2413" s="82"/>
      <c r="X2413" s="86"/>
      <c r="Y2413" s="87"/>
      <c r="Z2413" s="87"/>
    </row>
    <row r="2414" spans="1:2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  <c r="U2414" s="84"/>
      <c r="V2414" s="85"/>
      <c r="W2414" s="82"/>
      <c r="X2414" s="86"/>
      <c r="Y2414" s="87"/>
      <c r="Z2414" s="87"/>
    </row>
    <row r="2415" spans="1:2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  <c r="U2415" s="84"/>
      <c r="V2415" s="85"/>
      <c r="W2415" s="82"/>
      <c r="X2415" s="86"/>
      <c r="Y2415" s="87"/>
      <c r="Z2415" s="87"/>
    </row>
    <row r="2416" spans="1:2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  <c r="U2416" s="84"/>
      <c r="V2416" s="85"/>
      <c r="W2416" s="82"/>
      <c r="X2416" s="86"/>
      <c r="Y2416" s="87"/>
      <c r="Z2416" s="87"/>
    </row>
    <row r="2417" spans="1:2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  <c r="U2417" s="84"/>
      <c r="V2417" s="85"/>
      <c r="W2417" s="82"/>
      <c r="X2417" s="86"/>
      <c r="Y2417" s="87"/>
      <c r="Z2417" s="87"/>
    </row>
    <row r="2418" spans="1:2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  <c r="U2418" s="84"/>
      <c r="V2418" s="85"/>
      <c r="W2418" s="82"/>
      <c r="X2418" s="86"/>
      <c r="Y2418" s="87"/>
      <c r="Z2418" s="87"/>
    </row>
    <row r="2419" spans="1:2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  <c r="U2419" s="84"/>
      <c r="V2419" s="85"/>
      <c r="W2419" s="82"/>
      <c r="X2419" s="86"/>
      <c r="Y2419" s="87"/>
      <c r="Z2419" s="87"/>
    </row>
    <row r="2420" spans="1:2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  <c r="U2420" s="84"/>
      <c r="V2420" s="85"/>
      <c r="W2420" s="82"/>
      <c r="X2420" s="86"/>
      <c r="Y2420" s="87"/>
      <c r="Z2420" s="87"/>
    </row>
    <row r="2421" spans="1:2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  <c r="U2421" s="84"/>
      <c r="V2421" s="85"/>
      <c r="W2421" s="82"/>
      <c r="X2421" s="86"/>
      <c r="Y2421" s="87"/>
      <c r="Z2421" s="87"/>
    </row>
    <row r="2422" spans="1:2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  <c r="U2422" s="84"/>
      <c r="V2422" s="85"/>
      <c r="W2422" s="82"/>
      <c r="X2422" s="86"/>
      <c r="Y2422" s="87"/>
      <c r="Z2422" s="87"/>
    </row>
    <row r="2423" spans="1:2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  <c r="U2423" s="84"/>
      <c r="V2423" s="85"/>
      <c r="W2423" s="82"/>
      <c r="X2423" s="86"/>
      <c r="Y2423" s="87"/>
      <c r="Z2423" s="87"/>
    </row>
    <row r="2424" spans="1:2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  <c r="U2424" s="84"/>
      <c r="V2424" s="85"/>
      <c r="W2424" s="82"/>
      <c r="X2424" s="86"/>
      <c r="Y2424" s="87"/>
      <c r="Z2424" s="87"/>
    </row>
    <row r="2425" spans="1:2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  <c r="U2425" s="84"/>
      <c r="V2425" s="85"/>
      <c r="W2425" s="82"/>
      <c r="X2425" s="86"/>
      <c r="Y2425" s="87"/>
      <c r="Z2425" s="87"/>
    </row>
    <row r="2426" spans="1:2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  <c r="U2426" s="84"/>
      <c r="V2426" s="85"/>
      <c r="W2426" s="82"/>
      <c r="X2426" s="86"/>
      <c r="Y2426" s="87"/>
      <c r="Z2426" s="87"/>
    </row>
    <row r="2427" spans="1:2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  <c r="U2427" s="84"/>
      <c r="V2427" s="85"/>
      <c r="W2427" s="82"/>
      <c r="X2427" s="86"/>
      <c r="Y2427" s="87"/>
      <c r="Z2427" s="87"/>
    </row>
    <row r="2428" spans="1:2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  <c r="U2428" s="84"/>
      <c r="V2428" s="85"/>
      <c r="W2428" s="82"/>
      <c r="X2428" s="86"/>
      <c r="Y2428" s="87"/>
      <c r="Z2428" s="87"/>
    </row>
    <row r="2429" spans="1:2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  <c r="U2429" s="84"/>
      <c r="V2429" s="85"/>
      <c r="W2429" s="82"/>
      <c r="X2429" s="86"/>
      <c r="Y2429" s="87"/>
      <c r="Z2429" s="87"/>
    </row>
    <row r="2430" spans="1:2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  <c r="U2430" s="84"/>
      <c r="V2430" s="85"/>
      <c r="W2430" s="82"/>
      <c r="X2430" s="86"/>
      <c r="Y2430" s="87"/>
      <c r="Z2430" s="87"/>
    </row>
    <row r="2431" spans="1:2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  <c r="U2431" s="84"/>
      <c r="V2431" s="85"/>
      <c r="W2431" s="82"/>
      <c r="X2431" s="86"/>
      <c r="Y2431" s="87"/>
      <c r="Z2431" s="87"/>
    </row>
    <row r="2432" spans="1:2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  <c r="U2432" s="84"/>
      <c r="V2432" s="85"/>
      <c r="W2432" s="82"/>
      <c r="X2432" s="86"/>
      <c r="Y2432" s="87"/>
      <c r="Z2432" s="87"/>
    </row>
    <row r="2433" spans="1:2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  <c r="U2433" s="84"/>
      <c r="V2433" s="85"/>
      <c r="W2433" s="82"/>
      <c r="X2433" s="86"/>
      <c r="Y2433" s="87"/>
      <c r="Z2433" s="87"/>
    </row>
    <row r="2434" spans="1:2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  <c r="U2434" s="84"/>
      <c r="V2434" s="85"/>
      <c r="W2434" s="82"/>
      <c r="X2434" s="86"/>
      <c r="Y2434" s="87"/>
      <c r="Z2434" s="87"/>
    </row>
    <row r="2435" spans="1:2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  <c r="U2435" s="84"/>
      <c r="V2435" s="85"/>
      <c r="W2435" s="82"/>
      <c r="X2435" s="86"/>
      <c r="Y2435" s="87"/>
      <c r="Z2435" s="87"/>
    </row>
    <row r="2436" spans="1:2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  <c r="U2436" s="84"/>
      <c r="V2436" s="85"/>
      <c r="W2436" s="82"/>
      <c r="X2436" s="86"/>
      <c r="Y2436" s="87"/>
      <c r="Z2436" s="87"/>
    </row>
    <row r="2437" spans="1:2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  <c r="U2437" s="84"/>
      <c r="V2437" s="85"/>
      <c r="W2437" s="82"/>
      <c r="X2437" s="86"/>
      <c r="Y2437" s="87"/>
      <c r="Z2437" s="87"/>
    </row>
    <row r="2438" spans="1:2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  <c r="U2438" s="84"/>
      <c r="V2438" s="85"/>
      <c r="W2438" s="82"/>
      <c r="X2438" s="86"/>
      <c r="Y2438" s="87"/>
      <c r="Z2438" s="87"/>
    </row>
    <row r="2439" spans="1:2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  <c r="U2439" s="84"/>
      <c r="V2439" s="85"/>
      <c r="W2439" s="82"/>
      <c r="X2439" s="86"/>
      <c r="Y2439" s="87"/>
      <c r="Z2439" s="87"/>
    </row>
    <row r="2440" spans="1:2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  <c r="U2440" s="84"/>
      <c r="V2440" s="85"/>
      <c r="W2440" s="82"/>
      <c r="X2440" s="86"/>
      <c r="Y2440" s="87"/>
      <c r="Z2440" s="87"/>
    </row>
    <row r="2441" spans="1:2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  <c r="U2441" s="84"/>
      <c r="V2441" s="85"/>
      <c r="W2441" s="82"/>
      <c r="X2441" s="86"/>
      <c r="Y2441" s="87"/>
      <c r="Z2441" s="87"/>
    </row>
    <row r="2442" spans="1:2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  <c r="U2442" s="84"/>
      <c r="V2442" s="85"/>
      <c r="W2442" s="82"/>
      <c r="X2442" s="86"/>
      <c r="Y2442" s="87"/>
      <c r="Z2442" s="87"/>
    </row>
    <row r="2443" spans="1:2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  <c r="U2443" s="84"/>
      <c r="V2443" s="85"/>
      <c r="W2443" s="82"/>
      <c r="X2443" s="86"/>
      <c r="Y2443" s="87"/>
      <c r="Z2443" s="87"/>
    </row>
    <row r="2444" spans="1:2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  <c r="U2444" s="84"/>
      <c r="V2444" s="85"/>
      <c r="W2444" s="82"/>
      <c r="X2444" s="86"/>
      <c r="Y2444" s="87"/>
      <c r="Z2444" s="87"/>
    </row>
    <row r="2445" spans="1:2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  <c r="U2445" s="84"/>
      <c r="V2445" s="85"/>
      <c r="W2445" s="82"/>
      <c r="X2445" s="86"/>
      <c r="Y2445" s="87"/>
      <c r="Z2445" s="87"/>
    </row>
    <row r="2446" spans="1:2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  <c r="U2446" s="84"/>
      <c r="V2446" s="85"/>
      <c r="W2446" s="82"/>
      <c r="X2446" s="86"/>
      <c r="Y2446" s="87"/>
      <c r="Z2446" s="87"/>
    </row>
    <row r="2447" spans="1:2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  <c r="U2447" s="84"/>
      <c r="V2447" s="85"/>
      <c r="W2447" s="82"/>
      <c r="X2447" s="86"/>
      <c r="Y2447" s="87"/>
      <c r="Z2447" s="87"/>
    </row>
    <row r="2448" spans="1:2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  <c r="U2448" s="84"/>
      <c r="V2448" s="85"/>
      <c r="W2448" s="82"/>
      <c r="X2448" s="86"/>
      <c r="Y2448" s="87"/>
      <c r="Z2448" s="87"/>
    </row>
    <row r="2449" spans="1:2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  <c r="U2449" s="84"/>
      <c r="V2449" s="85"/>
      <c r="W2449" s="82"/>
      <c r="X2449" s="86"/>
      <c r="Y2449" s="87"/>
      <c r="Z2449" s="87"/>
    </row>
    <row r="2450" spans="1:2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  <c r="U2450" s="84"/>
      <c r="V2450" s="85"/>
      <c r="W2450" s="82"/>
      <c r="X2450" s="86"/>
      <c r="Y2450" s="87"/>
      <c r="Z2450" s="87"/>
    </row>
    <row r="2451" spans="1:2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  <c r="U2451" s="84"/>
      <c r="V2451" s="85"/>
      <c r="W2451" s="82"/>
      <c r="X2451" s="86"/>
      <c r="Y2451" s="87"/>
      <c r="Z2451" s="87"/>
    </row>
    <row r="2452" spans="1:2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  <c r="U2452" s="84"/>
      <c r="V2452" s="85"/>
      <c r="W2452" s="82"/>
      <c r="X2452" s="86"/>
      <c r="Y2452" s="87"/>
      <c r="Z2452" s="87"/>
    </row>
    <row r="2453" spans="1:2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  <c r="U2453" s="84"/>
      <c r="V2453" s="85"/>
      <c r="W2453" s="82"/>
      <c r="X2453" s="86"/>
      <c r="Y2453" s="87"/>
      <c r="Z2453" s="87"/>
    </row>
    <row r="2454" spans="1:2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  <c r="U2454" s="84"/>
      <c r="V2454" s="85"/>
      <c r="W2454" s="82"/>
      <c r="X2454" s="86"/>
      <c r="Y2454" s="87"/>
      <c r="Z2454" s="87"/>
    </row>
    <row r="2455" spans="1:2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  <c r="U2455" s="84"/>
      <c r="V2455" s="85"/>
      <c r="W2455" s="82"/>
      <c r="X2455" s="86"/>
      <c r="Y2455" s="87"/>
      <c r="Z2455" s="87"/>
    </row>
    <row r="2456" spans="1:2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  <c r="U2456" s="84"/>
      <c r="V2456" s="85"/>
      <c r="W2456" s="82"/>
      <c r="X2456" s="86"/>
      <c r="Y2456" s="87"/>
      <c r="Z2456" s="87"/>
    </row>
    <row r="2457" spans="1:2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  <c r="U2457" s="84"/>
      <c r="V2457" s="85"/>
      <c r="W2457" s="82"/>
      <c r="X2457" s="86"/>
      <c r="Y2457" s="87"/>
      <c r="Z2457" s="87"/>
    </row>
    <row r="2458" spans="1:2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  <c r="U2458" s="84"/>
      <c r="V2458" s="85"/>
      <c r="W2458" s="82"/>
      <c r="X2458" s="86"/>
      <c r="Y2458" s="87"/>
      <c r="Z2458" s="87"/>
    </row>
    <row r="2459" spans="1:2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  <c r="U2459" s="84"/>
      <c r="V2459" s="85"/>
      <c r="W2459" s="82"/>
      <c r="X2459" s="86"/>
      <c r="Y2459" s="87"/>
      <c r="Z2459" s="87"/>
    </row>
    <row r="2460" spans="1:2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  <c r="U2460" s="84"/>
      <c r="V2460" s="85"/>
      <c r="W2460" s="82"/>
      <c r="X2460" s="86"/>
      <c r="Y2460" s="87"/>
      <c r="Z2460" s="87"/>
    </row>
    <row r="2461" spans="1:2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  <c r="U2461" s="84"/>
      <c r="V2461" s="85"/>
      <c r="W2461" s="82"/>
      <c r="X2461" s="86"/>
      <c r="Y2461" s="87"/>
      <c r="Z2461" s="87"/>
    </row>
    <row r="2462" spans="1:2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  <c r="U2462" s="84"/>
      <c r="V2462" s="85"/>
      <c r="W2462" s="82"/>
      <c r="X2462" s="86"/>
      <c r="Y2462" s="87"/>
      <c r="Z2462" s="87"/>
    </row>
    <row r="2463" spans="1:2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  <c r="U2463" s="84"/>
      <c r="V2463" s="85"/>
      <c r="W2463" s="82"/>
      <c r="X2463" s="86"/>
      <c r="Y2463" s="87"/>
      <c r="Z2463" s="87"/>
    </row>
    <row r="2464" spans="1:2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  <c r="U2464" s="84"/>
      <c r="V2464" s="85"/>
      <c r="W2464" s="82"/>
      <c r="X2464" s="86"/>
      <c r="Y2464" s="87"/>
      <c r="Z2464" s="87"/>
    </row>
    <row r="2465" spans="1:2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  <c r="U2465" s="84"/>
      <c r="V2465" s="85"/>
      <c r="W2465" s="82"/>
      <c r="X2465" s="86"/>
      <c r="Y2465" s="87"/>
      <c r="Z2465" s="87"/>
    </row>
    <row r="2466" spans="1:2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  <c r="U2466" s="84"/>
      <c r="V2466" s="85"/>
      <c r="W2466" s="82"/>
      <c r="X2466" s="86"/>
      <c r="Y2466" s="87"/>
      <c r="Z2466" s="87"/>
    </row>
    <row r="2467" spans="1:2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  <c r="U2467" s="84"/>
      <c r="V2467" s="85"/>
      <c r="W2467" s="82"/>
      <c r="X2467" s="86"/>
      <c r="Y2467" s="87"/>
      <c r="Z2467" s="87"/>
    </row>
    <row r="2468" spans="1:2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  <c r="U2468" s="84"/>
      <c r="V2468" s="85"/>
      <c r="W2468" s="82"/>
      <c r="X2468" s="86"/>
      <c r="Y2468" s="87"/>
      <c r="Z2468" s="87"/>
    </row>
    <row r="2469" spans="1:2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  <c r="U2469" s="84"/>
      <c r="V2469" s="85"/>
      <c r="W2469" s="82"/>
      <c r="X2469" s="86"/>
      <c r="Y2469" s="87"/>
      <c r="Z2469" s="87"/>
    </row>
    <row r="2470" spans="1:2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  <c r="U2470" s="84"/>
      <c r="V2470" s="85"/>
      <c r="W2470" s="82"/>
      <c r="X2470" s="86"/>
      <c r="Y2470" s="87"/>
      <c r="Z2470" s="87"/>
    </row>
    <row r="2471" spans="1:2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  <c r="U2471" s="84"/>
      <c r="V2471" s="85"/>
      <c r="W2471" s="82"/>
      <c r="X2471" s="86"/>
      <c r="Y2471" s="87"/>
      <c r="Z2471" s="87"/>
    </row>
    <row r="2472" spans="1:2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  <c r="U2472" s="84"/>
      <c r="V2472" s="85"/>
      <c r="W2472" s="82"/>
      <c r="X2472" s="86"/>
      <c r="Y2472" s="87"/>
      <c r="Z2472" s="87"/>
    </row>
    <row r="2473" spans="1:2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  <c r="U2473" s="84"/>
      <c r="V2473" s="85"/>
      <c r="W2473" s="82"/>
      <c r="X2473" s="86"/>
      <c r="Y2473" s="87"/>
      <c r="Z2473" s="87"/>
    </row>
    <row r="2474" spans="1:2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  <c r="U2474" s="84"/>
      <c r="V2474" s="85"/>
      <c r="W2474" s="82"/>
      <c r="X2474" s="86"/>
      <c r="Y2474" s="87"/>
      <c r="Z2474" s="87"/>
    </row>
    <row r="2475" spans="1:2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  <c r="U2475" s="84"/>
      <c r="V2475" s="85"/>
      <c r="W2475" s="82"/>
      <c r="X2475" s="86"/>
      <c r="Y2475" s="87"/>
      <c r="Z2475" s="87"/>
    </row>
    <row r="2476" spans="1:2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  <c r="U2476" s="84"/>
      <c r="V2476" s="85"/>
      <c r="W2476" s="82"/>
      <c r="X2476" s="86"/>
      <c r="Y2476" s="87"/>
      <c r="Z2476" s="87"/>
    </row>
    <row r="2477" spans="1:2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  <c r="U2477" s="84"/>
      <c r="V2477" s="85"/>
      <c r="W2477" s="82"/>
      <c r="X2477" s="86"/>
      <c r="Y2477" s="87"/>
      <c r="Z2477" s="87"/>
    </row>
    <row r="2478" spans="1:2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  <c r="U2478" s="84"/>
      <c r="V2478" s="85"/>
      <c r="W2478" s="82"/>
      <c r="X2478" s="86"/>
      <c r="Y2478" s="87"/>
      <c r="Z2478" s="87"/>
    </row>
    <row r="2479" spans="1:2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  <c r="U2479" s="84"/>
      <c r="V2479" s="85"/>
      <c r="W2479" s="82"/>
      <c r="X2479" s="86"/>
      <c r="Y2479" s="87"/>
      <c r="Z2479" s="87"/>
    </row>
    <row r="2480" spans="1:2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  <c r="U2480" s="84"/>
      <c r="V2480" s="85"/>
      <c r="W2480" s="82"/>
      <c r="X2480" s="86"/>
      <c r="Y2480" s="87"/>
      <c r="Z2480" s="87"/>
    </row>
    <row r="2481" spans="1:2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  <c r="U2481" s="84"/>
      <c r="V2481" s="85"/>
      <c r="W2481" s="82"/>
      <c r="X2481" s="86"/>
      <c r="Y2481" s="87"/>
      <c r="Z2481" s="87"/>
    </row>
    <row r="2482" spans="1:2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  <c r="U2482" s="84"/>
      <c r="V2482" s="85"/>
      <c r="W2482" s="82"/>
      <c r="X2482" s="86"/>
      <c r="Y2482" s="87"/>
      <c r="Z2482" s="87"/>
    </row>
    <row r="2483" spans="1:2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  <c r="U2483" s="84"/>
      <c r="V2483" s="85"/>
      <c r="W2483" s="82"/>
      <c r="X2483" s="86"/>
      <c r="Y2483" s="87"/>
      <c r="Z2483" s="87"/>
    </row>
    <row r="2484" spans="1:2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  <c r="U2484" s="84"/>
      <c r="V2484" s="85"/>
      <c r="W2484" s="82"/>
      <c r="X2484" s="86"/>
      <c r="Y2484" s="87"/>
      <c r="Z2484" s="87"/>
    </row>
    <row r="2485" spans="1:2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  <c r="U2485" s="84"/>
      <c r="V2485" s="85"/>
      <c r="W2485" s="82"/>
      <c r="X2485" s="86"/>
      <c r="Y2485" s="87"/>
      <c r="Z2485" s="87"/>
    </row>
    <row r="2486" spans="1:2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  <c r="U2486" s="84"/>
      <c r="V2486" s="85"/>
      <c r="W2486" s="82"/>
      <c r="X2486" s="86"/>
      <c r="Y2486" s="87"/>
      <c r="Z2486" s="87"/>
    </row>
    <row r="2487" spans="1:2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  <c r="U2487" s="84"/>
      <c r="V2487" s="85"/>
      <c r="W2487" s="82"/>
      <c r="X2487" s="86"/>
      <c r="Y2487" s="87"/>
      <c r="Z2487" s="87"/>
    </row>
    <row r="2488" spans="1:2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  <c r="U2488" s="84"/>
      <c r="V2488" s="85"/>
      <c r="W2488" s="82"/>
      <c r="X2488" s="86"/>
      <c r="Y2488" s="87"/>
      <c r="Z2488" s="87"/>
    </row>
    <row r="2489" spans="1:2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  <c r="U2489" s="84"/>
      <c r="V2489" s="85"/>
      <c r="W2489" s="82"/>
      <c r="X2489" s="86"/>
      <c r="Y2489" s="87"/>
      <c r="Z2489" s="87"/>
    </row>
    <row r="2490" spans="1:2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  <c r="U2490" s="84"/>
      <c r="V2490" s="85"/>
      <c r="W2490" s="82"/>
      <c r="X2490" s="86"/>
      <c r="Y2490" s="87"/>
      <c r="Z2490" s="87"/>
    </row>
    <row r="2491" spans="1:2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  <c r="U2491" s="84"/>
      <c r="V2491" s="85"/>
      <c r="W2491" s="82"/>
      <c r="X2491" s="86"/>
      <c r="Y2491" s="87"/>
      <c r="Z2491" s="87"/>
    </row>
    <row r="2492" spans="1:2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  <c r="U2492" s="84"/>
      <c r="V2492" s="85"/>
      <c r="W2492" s="82"/>
      <c r="X2492" s="86"/>
      <c r="Y2492" s="87"/>
      <c r="Z2492" s="87"/>
    </row>
    <row r="2493" spans="1:2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  <c r="U2493" s="84"/>
      <c r="V2493" s="85"/>
      <c r="W2493" s="82"/>
      <c r="X2493" s="86"/>
      <c r="Y2493" s="87"/>
      <c r="Z2493" s="87"/>
    </row>
    <row r="2494" spans="1:2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  <c r="U2494" s="84"/>
      <c r="V2494" s="85"/>
      <c r="W2494" s="82"/>
      <c r="X2494" s="86"/>
      <c r="Y2494" s="87"/>
      <c r="Z2494" s="87"/>
    </row>
    <row r="2495" spans="1:2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  <c r="U2495" s="84"/>
      <c r="V2495" s="85"/>
      <c r="W2495" s="82"/>
      <c r="X2495" s="86"/>
      <c r="Y2495" s="87"/>
      <c r="Z2495" s="87"/>
    </row>
    <row r="2496" spans="1:2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  <c r="U2496" s="84"/>
      <c r="V2496" s="85"/>
      <c r="W2496" s="82"/>
      <c r="X2496" s="86"/>
      <c r="Y2496" s="87"/>
      <c r="Z2496" s="87"/>
    </row>
    <row r="2497" spans="1:2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  <c r="U2497" s="84"/>
      <c r="V2497" s="85"/>
      <c r="W2497" s="82"/>
      <c r="X2497" s="86"/>
      <c r="Y2497" s="87"/>
      <c r="Z2497" s="87"/>
    </row>
    <row r="2498" spans="1:2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  <c r="U2498" s="84"/>
      <c r="V2498" s="85"/>
      <c r="W2498" s="82"/>
      <c r="X2498" s="86"/>
      <c r="Y2498" s="87"/>
      <c r="Z2498" s="87"/>
    </row>
    <row r="2499" spans="1:2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  <c r="U2499" s="84"/>
      <c r="V2499" s="85"/>
      <c r="W2499" s="82"/>
      <c r="X2499" s="86"/>
      <c r="Y2499" s="87"/>
      <c r="Z2499" s="87"/>
    </row>
    <row r="2500" spans="1:2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  <c r="U2500" s="84"/>
      <c r="V2500" s="85"/>
      <c r="W2500" s="82"/>
      <c r="X2500" s="86"/>
      <c r="Y2500" s="87"/>
      <c r="Z2500" s="87"/>
    </row>
    <row r="2501" spans="1:2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  <c r="U2501" s="84"/>
      <c r="V2501" s="85"/>
      <c r="W2501" s="82"/>
      <c r="X2501" s="86"/>
      <c r="Y2501" s="87"/>
      <c r="Z2501" s="87"/>
    </row>
    <row r="2502" spans="1:2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  <c r="U2502" s="84"/>
      <c r="V2502" s="85"/>
      <c r="W2502" s="82"/>
      <c r="X2502" s="86"/>
      <c r="Y2502" s="87"/>
      <c r="Z2502" s="87"/>
    </row>
    <row r="2503" spans="1:2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  <c r="U2503" s="84"/>
      <c r="V2503" s="85"/>
      <c r="W2503" s="82"/>
      <c r="X2503" s="86"/>
      <c r="Y2503" s="87"/>
      <c r="Z2503" s="87"/>
    </row>
    <row r="2504" spans="1:2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  <c r="U2504" s="84"/>
      <c r="V2504" s="85"/>
      <c r="W2504" s="82"/>
      <c r="X2504" s="86"/>
      <c r="Y2504" s="87"/>
      <c r="Z2504" s="87"/>
    </row>
    <row r="2505" spans="1:2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  <c r="U2505" s="84"/>
      <c r="V2505" s="85"/>
      <c r="W2505" s="82"/>
      <c r="X2505" s="86"/>
      <c r="Y2505" s="87"/>
      <c r="Z2505" s="87"/>
    </row>
    <row r="2506" spans="1:2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  <c r="U2506" s="84"/>
      <c r="V2506" s="85"/>
      <c r="W2506" s="82"/>
      <c r="X2506" s="86"/>
      <c r="Y2506" s="87"/>
      <c r="Z2506" s="87"/>
    </row>
    <row r="2507" spans="1:2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  <c r="U2507" s="84"/>
      <c r="V2507" s="85"/>
      <c r="W2507" s="82"/>
      <c r="X2507" s="86"/>
      <c r="Y2507" s="87"/>
      <c r="Z2507" s="87"/>
    </row>
    <row r="2508" spans="1:2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  <c r="U2508" s="84"/>
      <c r="V2508" s="85"/>
      <c r="W2508" s="82"/>
      <c r="X2508" s="86"/>
      <c r="Y2508" s="87"/>
      <c r="Z2508" s="87"/>
    </row>
    <row r="2509" spans="1:2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  <c r="U2509" s="84"/>
      <c r="V2509" s="85"/>
      <c r="W2509" s="82"/>
      <c r="X2509" s="86"/>
      <c r="Y2509" s="87"/>
      <c r="Z2509" s="87"/>
    </row>
    <row r="2510" spans="1:2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  <c r="U2510" s="84"/>
      <c r="V2510" s="85"/>
      <c r="W2510" s="82"/>
      <c r="X2510" s="86"/>
      <c r="Y2510" s="87"/>
      <c r="Z2510" s="87"/>
    </row>
    <row r="2511" spans="1:2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  <c r="U2511" s="84"/>
      <c r="V2511" s="85"/>
      <c r="W2511" s="82"/>
      <c r="X2511" s="86"/>
      <c r="Y2511" s="87"/>
      <c r="Z2511" s="87"/>
    </row>
    <row r="2512" spans="1:2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  <c r="U2512" s="84"/>
      <c r="V2512" s="85"/>
      <c r="W2512" s="82"/>
      <c r="X2512" s="86"/>
      <c r="Y2512" s="87"/>
      <c r="Z2512" s="87"/>
    </row>
    <row r="2513" spans="1:2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  <c r="U2513" s="84"/>
      <c r="V2513" s="85"/>
      <c r="W2513" s="82"/>
      <c r="X2513" s="86"/>
      <c r="Y2513" s="87"/>
      <c r="Z2513" s="87"/>
    </row>
    <row r="2514" spans="1:2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  <c r="U2514" s="84"/>
      <c r="V2514" s="85"/>
      <c r="W2514" s="82"/>
      <c r="X2514" s="86"/>
      <c r="Y2514" s="87"/>
      <c r="Z2514" s="87"/>
    </row>
    <row r="2515" spans="1:2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  <c r="U2515" s="84"/>
      <c r="V2515" s="85"/>
      <c r="W2515" s="82"/>
      <c r="X2515" s="86"/>
      <c r="Y2515" s="87"/>
      <c r="Z2515" s="87"/>
    </row>
    <row r="2516" spans="1:2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  <c r="U2516" s="84"/>
      <c r="V2516" s="85"/>
      <c r="W2516" s="82"/>
      <c r="X2516" s="86"/>
      <c r="Y2516" s="87"/>
      <c r="Z2516" s="87"/>
    </row>
    <row r="2517" spans="1:2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  <c r="U2517" s="84"/>
      <c r="V2517" s="85"/>
      <c r="W2517" s="82"/>
      <c r="X2517" s="86"/>
      <c r="Y2517" s="87"/>
      <c r="Z2517" s="87"/>
    </row>
    <row r="2518" spans="1:2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  <c r="U2518" s="84"/>
      <c r="V2518" s="85"/>
      <c r="W2518" s="82"/>
      <c r="X2518" s="86"/>
      <c r="Y2518" s="87"/>
      <c r="Z2518" s="87"/>
    </row>
    <row r="2519" spans="1:2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  <c r="U2519" s="84"/>
      <c r="V2519" s="85"/>
      <c r="W2519" s="82"/>
      <c r="X2519" s="86"/>
      <c r="Y2519" s="87"/>
      <c r="Z2519" s="87"/>
    </row>
    <row r="2520" spans="1:2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  <c r="U2520" s="84"/>
      <c r="V2520" s="85"/>
      <c r="W2520" s="82"/>
      <c r="X2520" s="86"/>
      <c r="Y2520" s="87"/>
      <c r="Z2520" s="87"/>
    </row>
    <row r="2521" spans="1:2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  <c r="U2521" s="84"/>
      <c r="V2521" s="85"/>
      <c r="W2521" s="82"/>
      <c r="X2521" s="86"/>
      <c r="Y2521" s="87"/>
      <c r="Z2521" s="87"/>
    </row>
    <row r="2522" spans="1:2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  <c r="U2522" s="84"/>
      <c r="V2522" s="85"/>
      <c r="W2522" s="82"/>
      <c r="X2522" s="86"/>
      <c r="Y2522" s="87"/>
      <c r="Z2522" s="87"/>
    </row>
    <row r="2523" spans="1:2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  <c r="U2523" s="84"/>
      <c r="V2523" s="85"/>
      <c r="W2523" s="82"/>
      <c r="X2523" s="86"/>
      <c r="Y2523" s="87"/>
      <c r="Z2523" s="87"/>
    </row>
    <row r="2524" spans="1:2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  <c r="U2524" s="84"/>
      <c r="V2524" s="85"/>
      <c r="W2524" s="82"/>
      <c r="X2524" s="86"/>
      <c r="Y2524" s="87"/>
      <c r="Z2524" s="87"/>
    </row>
    <row r="2525" spans="1:2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  <c r="U2525" s="84"/>
      <c r="V2525" s="85"/>
      <c r="W2525" s="82"/>
      <c r="X2525" s="86"/>
      <c r="Y2525" s="87"/>
      <c r="Z2525" s="87"/>
    </row>
    <row r="2526" spans="1:2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  <c r="U2526" s="84"/>
      <c r="V2526" s="85"/>
      <c r="W2526" s="82"/>
      <c r="X2526" s="86"/>
      <c r="Y2526" s="87"/>
      <c r="Z2526" s="87"/>
    </row>
    <row r="2527" spans="1:2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  <c r="U2527" s="84"/>
      <c r="V2527" s="85"/>
      <c r="W2527" s="82"/>
      <c r="X2527" s="86"/>
      <c r="Y2527" s="87"/>
      <c r="Z2527" s="87"/>
    </row>
    <row r="2528" spans="1:2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  <c r="U2528" s="84"/>
      <c r="V2528" s="85"/>
      <c r="W2528" s="82"/>
      <c r="X2528" s="86"/>
      <c r="Y2528" s="87"/>
      <c r="Z2528" s="87"/>
    </row>
    <row r="2529" spans="1:2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  <c r="U2529" s="84"/>
      <c r="V2529" s="85"/>
      <c r="W2529" s="82"/>
      <c r="X2529" s="86"/>
      <c r="Y2529" s="87"/>
      <c r="Z2529" s="87"/>
    </row>
    <row r="2530" spans="1:2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  <c r="U2530" s="84"/>
      <c r="V2530" s="85"/>
      <c r="W2530" s="82"/>
      <c r="X2530" s="86"/>
      <c r="Y2530" s="87"/>
      <c r="Z2530" s="87"/>
    </row>
    <row r="2531" spans="1:2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  <c r="U2531" s="84"/>
      <c r="V2531" s="85"/>
      <c r="W2531" s="82"/>
      <c r="X2531" s="86"/>
      <c r="Y2531" s="87"/>
      <c r="Z2531" s="87"/>
    </row>
    <row r="2532" spans="1:2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  <c r="U2532" s="84"/>
      <c r="V2532" s="85"/>
      <c r="W2532" s="82"/>
      <c r="X2532" s="86"/>
      <c r="Y2532" s="87"/>
      <c r="Z2532" s="87"/>
    </row>
    <row r="2533" spans="1:2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  <c r="U2533" s="84"/>
      <c r="V2533" s="85"/>
      <c r="W2533" s="82"/>
      <c r="X2533" s="86"/>
      <c r="Y2533" s="87"/>
      <c r="Z2533" s="87"/>
    </row>
    <row r="2534" spans="1:2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  <c r="U2534" s="84"/>
      <c r="V2534" s="85"/>
      <c r="W2534" s="82"/>
      <c r="X2534" s="86"/>
      <c r="Y2534" s="87"/>
      <c r="Z2534" s="87"/>
    </row>
    <row r="2535" spans="1:2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  <c r="U2535" s="84"/>
      <c r="V2535" s="85"/>
      <c r="W2535" s="82"/>
      <c r="X2535" s="86"/>
      <c r="Y2535" s="87"/>
      <c r="Z2535" s="87"/>
    </row>
    <row r="2536" spans="1:2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  <c r="U2536" s="84"/>
      <c r="V2536" s="85"/>
      <c r="W2536" s="82"/>
      <c r="X2536" s="86"/>
      <c r="Y2536" s="87"/>
      <c r="Z2536" s="87"/>
    </row>
    <row r="2537" spans="1:2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  <c r="U2537" s="84"/>
      <c r="V2537" s="85"/>
      <c r="W2537" s="82"/>
      <c r="X2537" s="86"/>
      <c r="Y2537" s="87"/>
      <c r="Z2537" s="87"/>
    </row>
    <row r="2538" spans="1:2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  <c r="U2538" s="84"/>
      <c r="V2538" s="85"/>
      <c r="W2538" s="82"/>
      <c r="X2538" s="86"/>
      <c r="Y2538" s="87"/>
      <c r="Z2538" s="87"/>
    </row>
    <row r="2539" spans="1:2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  <c r="U2539" s="84"/>
      <c r="V2539" s="85"/>
      <c r="W2539" s="82"/>
      <c r="X2539" s="86"/>
      <c r="Y2539" s="87"/>
      <c r="Z2539" s="87"/>
    </row>
    <row r="2540" spans="1:2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  <c r="U2540" s="84"/>
      <c r="V2540" s="85"/>
      <c r="W2540" s="82"/>
      <c r="X2540" s="86"/>
      <c r="Y2540" s="87"/>
      <c r="Z2540" s="87"/>
    </row>
    <row r="2541" spans="1:2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  <c r="U2541" s="84"/>
      <c r="V2541" s="85"/>
      <c r="W2541" s="82"/>
      <c r="X2541" s="86"/>
      <c r="Y2541" s="87"/>
      <c r="Z2541" s="87"/>
    </row>
    <row r="2542" spans="1:2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  <c r="U2542" s="84"/>
      <c r="V2542" s="85"/>
      <c r="W2542" s="82"/>
      <c r="X2542" s="86"/>
      <c r="Y2542" s="87"/>
      <c r="Z2542" s="87"/>
    </row>
    <row r="2543" spans="1:2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  <c r="U2543" s="84"/>
      <c r="V2543" s="85"/>
      <c r="W2543" s="82"/>
      <c r="X2543" s="86"/>
      <c r="Y2543" s="87"/>
      <c r="Z2543" s="87"/>
    </row>
    <row r="2544" spans="1:2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  <c r="U2544" s="84"/>
      <c r="V2544" s="85"/>
      <c r="W2544" s="82"/>
      <c r="X2544" s="86"/>
      <c r="Y2544" s="87"/>
      <c r="Z2544" s="87"/>
    </row>
    <row r="2545" spans="1:2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  <c r="U2545" s="84"/>
      <c r="V2545" s="85"/>
      <c r="W2545" s="82"/>
      <c r="X2545" s="86"/>
      <c r="Y2545" s="87"/>
      <c r="Z2545" s="87"/>
    </row>
    <row r="2546" spans="1:2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  <c r="U2546" s="84"/>
      <c r="V2546" s="85"/>
      <c r="W2546" s="82"/>
      <c r="X2546" s="86"/>
      <c r="Y2546" s="87"/>
      <c r="Z2546" s="87"/>
    </row>
    <row r="2547" spans="1:2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  <c r="U2547" s="84"/>
      <c r="V2547" s="85"/>
      <c r="W2547" s="82"/>
      <c r="X2547" s="86"/>
      <c r="Y2547" s="87"/>
      <c r="Z2547" s="87"/>
    </row>
    <row r="2548" spans="1:2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  <c r="U2548" s="84"/>
      <c r="V2548" s="85"/>
      <c r="W2548" s="82"/>
      <c r="X2548" s="86"/>
      <c r="Y2548" s="87"/>
      <c r="Z2548" s="87"/>
    </row>
    <row r="2549" spans="1:2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  <c r="U2549" s="84"/>
      <c r="V2549" s="85"/>
      <c r="W2549" s="82"/>
      <c r="X2549" s="86"/>
      <c r="Y2549" s="87"/>
      <c r="Z2549" s="87"/>
    </row>
    <row r="2550" spans="1:2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  <c r="U2550" s="84"/>
      <c r="V2550" s="85"/>
      <c r="W2550" s="82"/>
      <c r="X2550" s="86"/>
      <c r="Y2550" s="87"/>
      <c r="Z2550" s="87"/>
    </row>
    <row r="2551" spans="1:2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  <c r="U2551" s="84"/>
      <c r="V2551" s="85"/>
      <c r="W2551" s="82"/>
      <c r="X2551" s="86"/>
      <c r="Y2551" s="87"/>
      <c r="Z2551" s="87"/>
    </row>
    <row r="2552" spans="1:2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  <c r="U2552" s="84"/>
      <c r="V2552" s="85"/>
      <c r="W2552" s="82"/>
      <c r="X2552" s="86"/>
      <c r="Y2552" s="87"/>
      <c r="Z2552" s="87"/>
    </row>
    <row r="2553" spans="1:2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  <c r="U2553" s="84"/>
      <c r="V2553" s="85"/>
      <c r="W2553" s="82"/>
      <c r="X2553" s="86"/>
      <c r="Y2553" s="87"/>
      <c r="Z2553" s="87"/>
    </row>
    <row r="2554" spans="1:2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  <c r="U2554" s="84"/>
      <c r="V2554" s="85"/>
      <c r="W2554" s="82"/>
      <c r="X2554" s="86"/>
      <c r="Y2554" s="87"/>
      <c r="Z2554" s="87"/>
    </row>
    <row r="2555" spans="1:2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  <c r="U2555" s="84"/>
      <c r="V2555" s="85"/>
      <c r="W2555" s="82"/>
      <c r="X2555" s="86"/>
      <c r="Y2555" s="87"/>
      <c r="Z2555" s="87"/>
    </row>
    <row r="2556" spans="1:2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  <c r="U2556" s="84"/>
      <c r="V2556" s="85"/>
      <c r="W2556" s="82"/>
      <c r="X2556" s="86"/>
      <c r="Y2556" s="87"/>
      <c r="Z2556" s="87"/>
    </row>
    <row r="2557" spans="1:2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  <c r="U2557" s="84"/>
      <c r="V2557" s="85"/>
      <c r="W2557" s="82"/>
      <c r="X2557" s="86"/>
      <c r="Y2557" s="87"/>
      <c r="Z2557" s="87"/>
    </row>
    <row r="2558" spans="1:2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  <c r="U2558" s="84"/>
      <c r="V2558" s="85"/>
      <c r="W2558" s="82"/>
      <c r="X2558" s="86"/>
      <c r="Y2558" s="87"/>
      <c r="Z2558" s="87"/>
    </row>
    <row r="2559" spans="1:2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  <c r="U2559" s="84"/>
      <c r="V2559" s="85"/>
      <c r="W2559" s="82"/>
      <c r="X2559" s="86"/>
      <c r="Y2559" s="87"/>
      <c r="Z2559" s="87"/>
    </row>
    <row r="2560" spans="1:2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  <c r="U2560" s="84"/>
      <c r="V2560" s="85"/>
      <c r="W2560" s="82"/>
      <c r="X2560" s="86"/>
      <c r="Y2560" s="87"/>
      <c r="Z2560" s="87"/>
    </row>
    <row r="2561" spans="1:2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  <c r="U2561" s="84"/>
      <c r="V2561" s="85"/>
      <c r="W2561" s="82"/>
      <c r="X2561" s="86"/>
      <c r="Y2561" s="87"/>
      <c r="Z2561" s="87"/>
    </row>
    <row r="2562" spans="1:2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  <c r="U2562" s="84"/>
      <c r="V2562" s="85"/>
      <c r="W2562" s="82"/>
      <c r="X2562" s="86"/>
      <c r="Y2562" s="87"/>
      <c r="Z2562" s="87"/>
    </row>
    <row r="2563" spans="1:2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  <c r="U2563" s="84"/>
      <c r="V2563" s="85"/>
      <c r="W2563" s="82"/>
      <c r="X2563" s="86"/>
      <c r="Y2563" s="87"/>
      <c r="Z2563" s="87"/>
    </row>
    <row r="2564" spans="1:2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  <c r="U2564" s="84"/>
      <c r="V2564" s="85"/>
      <c r="W2564" s="82"/>
      <c r="X2564" s="86"/>
      <c r="Y2564" s="87"/>
      <c r="Z2564" s="87"/>
    </row>
    <row r="2565" spans="1:2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  <c r="U2565" s="84"/>
      <c r="V2565" s="85"/>
      <c r="W2565" s="82"/>
      <c r="X2565" s="86"/>
      <c r="Y2565" s="87"/>
      <c r="Z2565" s="87"/>
    </row>
    <row r="2566" spans="1:2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  <c r="U2566" s="84"/>
      <c r="V2566" s="85"/>
      <c r="W2566" s="82"/>
      <c r="X2566" s="86"/>
      <c r="Y2566" s="87"/>
      <c r="Z2566" s="87"/>
    </row>
    <row r="2567" spans="1:2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  <c r="U2567" s="84"/>
      <c r="V2567" s="85"/>
      <c r="W2567" s="82"/>
      <c r="X2567" s="86"/>
      <c r="Y2567" s="87"/>
      <c r="Z2567" s="87"/>
    </row>
    <row r="2568" spans="1:2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  <c r="U2568" s="84"/>
      <c r="V2568" s="85"/>
      <c r="W2568" s="82"/>
      <c r="X2568" s="86"/>
      <c r="Y2568" s="87"/>
      <c r="Z2568" s="87"/>
    </row>
    <row r="2569" spans="1:2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  <c r="U2569" s="84"/>
      <c r="V2569" s="85"/>
      <c r="W2569" s="82"/>
      <c r="X2569" s="86"/>
      <c r="Y2569" s="87"/>
      <c r="Z2569" s="87"/>
    </row>
    <row r="2570" spans="1:2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  <c r="U2570" s="84"/>
      <c r="V2570" s="85"/>
      <c r="W2570" s="82"/>
      <c r="X2570" s="86"/>
      <c r="Y2570" s="87"/>
      <c r="Z2570" s="87"/>
    </row>
    <row r="2571" spans="1:2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  <c r="U2571" s="84"/>
      <c r="V2571" s="85"/>
      <c r="W2571" s="82"/>
      <c r="X2571" s="86"/>
      <c r="Y2571" s="87"/>
      <c r="Z2571" s="87"/>
    </row>
    <row r="2572" spans="1:2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  <c r="U2572" s="84"/>
      <c r="V2572" s="85"/>
      <c r="W2572" s="82"/>
      <c r="X2572" s="86"/>
      <c r="Y2572" s="87"/>
      <c r="Z2572" s="87"/>
    </row>
    <row r="2573" spans="1:2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  <c r="U2573" s="84"/>
      <c r="V2573" s="85"/>
      <c r="W2573" s="82"/>
      <c r="X2573" s="86"/>
      <c r="Y2573" s="87"/>
      <c r="Z2573" s="87"/>
    </row>
    <row r="2574" spans="1:2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  <c r="U2574" s="84"/>
      <c r="V2574" s="85"/>
      <c r="W2574" s="82"/>
      <c r="X2574" s="86"/>
      <c r="Y2574" s="87"/>
      <c r="Z2574" s="87"/>
    </row>
    <row r="2575" spans="1:2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  <c r="U2575" s="84"/>
      <c r="V2575" s="85"/>
      <c r="W2575" s="82"/>
      <c r="X2575" s="86"/>
      <c r="Y2575" s="87"/>
      <c r="Z2575" s="87"/>
    </row>
    <row r="2576" spans="1:2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  <c r="U2576" s="84"/>
      <c r="V2576" s="85"/>
      <c r="W2576" s="82"/>
      <c r="X2576" s="86"/>
      <c r="Y2576" s="87"/>
      <c r="Z2576" s="87"/>
    </row>
    <row r="2577" spans="1:2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  <c r="U2577" s="84"/>
      <c r="V2577" s="85"/>
      <c r="W2577" s="82"/>
      <c r="X2577" s="86"/>
      <c r="Y2577" s="87"/>
      <c r="Z2577" s="87"/>
    </row>
    <row r="2578" spans="1:2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  <c r="U2578" s="84"/>
      <c r="V2578" s="85"/>
      <c r="W2578" s="82"/>
      <c r="X2578" s="86"/>
      <c r="Y2578" s="87"/>
      <c r="Z2578" s="87"/>
    </row>
    <row r="2579" spans="1:2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  <c r="U2579" s="84"/>
      <c r="V2579" s="85"/>
      <c r="W2579" s="82"/>
      <c r="X2579" s="86"/>
      <c r="Y2579" s="87"/>
      <c r="Z2579" s="87"/>
    </row>
    <row r="2580" spans="1:2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  <c r="U2580" s="84"/>
      <c r="V2580" s="85"/>
      <c r="W2580" s="82"/>
      <c r="X2580" s="86"/>
      <c r="Y2580" s="87"/>
      <c r="Z2580" s="87"/>
    </row>
    <row r="2581" spans="1:2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  <c r="U2581" s="84"/>
      <c r="V2581" s="85"/>
      <c r="W2581" s="82"/>
      <c r="X2581" s="86"/>
      <c r="Y2581" s="87"/>
      <c r="Z2581" s="87"/>
    </row>
    <row r="2582" spans="1:2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  <c r="U2582" s="84"/>
      <c r="V2582" s="85"/>
      <c r="W2582" s="82"/>
      <c r="X2582" s="86"/>
      <c r="Y2582" s="87"/>
      <c r="Z2582" s="87"/>
    </row>
    <row r="2583" spans="1:2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  <c r="U2583" s="84"/>
      <c r="V2583" s="85"/>
      <c r="W2583" s="82"/>
      <c r="X2583" s="86"/>
      <c r="Y2583" s="87"/>
      <c r="Z2583" s="87"/>
    </row>
    <row r="2584" spans="1:2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  <c r="U2584" s="84"/>
      <c r="V2584" s="85"/>
      <c r="W2584" s="82"/>
      <c r="X2584" s="86"/>
      <c r="Y2584" s="87"/>
      <c r="Z2584" s="87"/>
    </row>
    <row r="2585" spans="1:2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  <c r="U2585" s="84"/>
      <c r="V2585" s="85"/>
      <c r="W2585" s="82"/>
      <c r="X2585" s="86"/>
      <c r="Y2585" s="87"/>
      <c r="Z2585" s="87"/>
    </row>
    <row r="2586" spans="1:2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  <c r="U2586" s="84"/>
      <c r="V2586" s="85"/>
      <c r="W2586" s="82"/>
      <c r="X2586" s="86"/>
      <c r="Y2586" s="87"/>
      <c r="Z2586" s="87"/>
    </row>
    <row r="2587" spans="1:2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  <c r="U2587" s="84"/>
      <c r="V2587" s="85"/>
      <c r="W2587" s="82"/>
      <c r="X2587" s="86"/>
      <c r="Y2587" s="87"/>
      <c r="Z2587" s="87"/>
    </row>
    <row r="2588" spans="1:2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  <c r="U2588" s="84"/>
      <c r="V2588" s="85"/>
      <c r="W2588" s="82"/>
      <c r="X2588" s="86"/>
      <c r="Y2588" s="87"/>
      <c r="Z2588" s="87"/>
    </row>
    <row r="2589" spans="1:2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  <c r="U2589" s="84"/>
      <c r="V2589" s="85"/>
      <c r="W2589" s="82"/>
      <c r="X2589" s="86"/>
      <c r="Y2589" s="87"/>
      <c r="Z2589" s="87"/>
    </row>
    <row r="2590" spans="1:2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  <c r="U2590" s="84"/>
      <c r="V2590" s="85"/>
      <c r="W2590" s="82"/>
      <c r="X2590" s="86"/>
      <c r="Y2590" s="87"/>
      <c r="Z2590" s="87"/>
    </row>
    <row r="2591" spans="1:2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  <c r="U2591" s="84"/>
      <c r="V2591" s="85"/>
      <c r="W2591" s="82"/>
      <c r="X2591" s="86"/>
      <c r="Y2591" s="87"/>
      <c r="Z2591" s="87"/>
    </row>
    <row r="2592" spans="1:2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  <c r="U2592" s="84"/>
      <c r="V2592" s="85"/>
      <c r="W2592" s="82"/>
      <c r="X2592" s="86"/>
      <c r="Y2592" s="87"/>
      <c r="Z2592" s="87"/>
    </row>
    <row r="2593" spans="1:2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  <c r="U2593" s="84"/>
      <c r="V2593" s="85"/>
      <c r="W2593" s="82"/>
      <c r="X2593" s="86"/>
      <c r="Y2593" s="87"/>
      <c r="Z2593" s="87"/>
    </row>
    <row r="2594" spans="1:2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  <c r="U2594" s="84"/>
      <c r="V2594" s="85"/>
      <c r="W2594" s="82"/>
      <c r="X2594" s="86"/>
      <c r="Y2594" s="87"/>
      <c r="Z2594" s="87"/>
    </row>
    <row r="2595" spans="1:2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  <c r="U2595" s="84"/>
      <c r="V2595" s="85"/>
      <c r="W2595" s="82"/>
      <c r="X2595" s="86"/>
      <c r="Y2595" s="87"/>
      <c r="Z2595" s="87"/>
    </row>
    <row r="2596" spans="1:2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  <c r="U2596" s="84"/>
      <c r="V2596" s="85"/>
      <c r="W2596" s="82"/>
      <c r="X2596" s="86"/>
      <c r="Y2596" s="87"/>
      <c r="Z2596" s="87"/>
    </row>
    <row r="2597" spans="1:2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  <c r="U2597" s="84"/>
      <c r="V2597" s="85"/>
      <c r="W2597" s="82"/>
      <c r="X2597" s="86"/>
      <c r="Y2597" s="87"/>
      <c r="Z2597" s="87"/>
    </row>
    <row r="2598" spans="1:2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  <c r="U2598" s="84"/>
      <c r="V2598" s="85"/>
      <c r="W2598" s="82"/>
      <c r="X2598" s="86"/>
      <c r="Y2598" s="87"/>
      <c r="Z2598" s="87"/>
    </row>
    <row r="2599" spans="1:2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  <c r="U2599" s="84"/>
      <c r="V2599" s="85"/>
      <c r="W2599" s="82"/>
      <c r="X2599" s="86"/>
      <c r="Y2599" s="87"/>
      <c r="Z2599" s="87"/>
    </row>
    <row r="2600" spans="1:2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  <c r="U2600" s="84"/>
      <c r="V2600" s="85"/>
      <c r="W2600" s="82"/>
      <c r="X2600" s="86"/>
      <c r="Y2600" s="87"/>
      <c r="Z2600" s="87"/>
    </row>
    <row r="2601" spans="1:2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  <c r="U2601" s="84"/>
      <c r="V2601" s="85"/>
      <c r="W2601" s="82"/>
      <c r="X2601" s="86"/>
      <c r="Y2601" s="87"/>
      <c r="Z2601" s="87"/>
    </row>
    <row r="2602" spans="1:2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  <c r="U2602" s="84"/>
      <c r="V2602" s="85"/>
      <c r="W2602" s="82"/>
      <c r="X2602" s="86"/>
      <c r="Y2602" s="87"/>
      <c r="Z2602" s="87"/>
    </row>
    <row r="2603" spans="1:2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  <c r="U2603" s="84"/>
      <c r="V2603" s="85"/>
      <c r="W2603" s="82"/>
      <c r="X2603" s="86"/>
      <c r="Y2603" s="87"/>
      <c r="Z2603" s="87"/>
    </row>
    <row r="2604" spans="1:2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  <c r="U2604" s="84"/>
      <c r="V2604" s="85"/>
      <c r="W2604" s="82"/>
      <c r="X2604" s="86"/>
      <c r="Y2604" s="87"/>
      <c r="Z2604" s="87"/>
    </row>
    <row r="2605" spans="1:2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  <c r="U2605" s="84"/>
      <c r="V2605" s="85"/>
      <c r="W2605" s="82"/>
      <c r="X2605" s="86"/>
      <c r="Y2605" s="87"/>
      <c r="Z2605" s="87"/>
    </row>
    <row r="2606" spans="1:2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  <c r="U2606" s="84"/>
      <c r="V2606" s="85"/>
      <c r="W2606" s="82"/>
      <c r="X2606" s="86"/>
      <c r="Y2606" s="87"/>
      <c r="Z2606" s="87"/>
    </row>
    <row r="2607" spans="1:2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  <c r="U2607" s="84"/>
      <c r="V2607" s="85"/>
      <c r="W2607" s="82"/>
      <c r="X2607" s="86"/>
      <c r="Y2607" s="87"/>
      <c r="Z2607" s="87"/>
    </row>
    <row r="2608" spans="1:2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  <c r="U2608" s="84"/>
      <c r="V2608" s="85"/>
      <c r="W2608" s="82"/>
      <c r="X2608" s="86"/>
      <c r="Y2608" s="87"/>
      <c r="Z2608" s="87"/>
    </row>
    <row r="2609" spans="1:2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  <c r="U2609" s="84"/>
      <c r="V2609" s="85"/>
      <c r="W2609" s="82"/>
      <c r="X2609" s="86"/>
      <c r="Y2609" s="87"/>
      <c r="Z2609" s="87"/>
    </row>
    <row r="2610" spans="1:2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  <c r="U2610" s="84"/>
      <c r="V2610" s="85"/>
      <c r="W2610" s="82"/>
      <c r="X2610" s="86"/>
      <c r="Y2610" s="87"/>
      <c r="Z2610" s="87"/>
    </row>
    <row r="2611" spans="1:2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  <c r="U2611" s="84"/>
      <c r="V2611" s="85"/>
      <c r="W2611" s="82"/>
      <c r="X2611" s="86"/>
      <c r="Y2611" s="87"/>
      <c r="Z2611" s="87"/>
    </row>
    <row r="2612" spans="1:2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  <c r="U2612" s="84"/>
      <c r="V2612" s="85"/>
      <c r="W2612" s="82"/>
      <c r="X2612" s="86"/>
      <c r="Y2612" s="87"/>
      <c r="Z2612" s="87"/>
    </row>
    <row r="2613" spans="1:2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  <c r="U2613" s="84"/>
      <c r="V2613" s="85"/>
      <c r="W2613" s="82"/>
      <c r="X2613" s="86"/>
      <c r="Y2613" s="87"/>
      <c r="Z2613" s="87"/>
    </row>
    <row r="2614" spans="1:2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  <c r="U2614" s="84"/>
      <c r="V2614" s="85"/>
      <c r="W2614" s="82"/>
      <c r="X2614" s="86"/>
      <c r="Y2614" s="87"/>
      <c r="Z2614" s="87"/>
    </row>
    <row r="2615" spans="1:2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  <c r="U2615" s="84"/>
      <c r="V2615" s="85"/>
      <c r="W2615" s="82"/>
      <c r="X2615" s="86"/>
      <c r="Y2615" s="87"/>
      <c r="Z2615" s="87"/>
    </row>
    <row r="2616" spans="1:2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  <c r="U2616" s="84"/>
      <c r="V2616" s="85"/>
      <c r="W2616" s="82"/>
      <c r="X2616" s="86"/>
      <c r="Y2616" s="87"/>
      <c r="Z2616" s="87"/>
    </row>
    <row r="2617" spans="1:2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  <c r="U2617" s="84"/>
      <c r="V2617" s="85"/>
      <c r="W2617" s="82"/>
      <c r="X2617" s="86"/>
      <c r="Y2617" s="87"/>
      <c r="Z2617" s="87"/>
    </row>
    <row r="2618" spans="1:2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  <c r="U2618" s="84"/>
      <c r="V2618" s="85"/>
      <c r="W2618" s="82"/>
      <c r="X2618" s="86"/>
      <c r="Y2618" s="87"/>
      <c r="Z2618" s="87"/>
    </row>
    <row r="2619" spans="1:2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  <c r="U2619" s="84"/>
      <c r="V2619" s="85"/>
      <c r="W2619" s="82"/>
      <c r="X2619" s="86"/>
      <c r="Y2619" s="87"/>
      <c r="Z2619" s="87"/>
    </row>
    <row r="2620" spans="1:2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  <c r="U2620" s="84"/>
      <c r="V2620" s="85"/>
      <c r="W2620" s="82"/>
      <c r="X2620" s="86"/>
      <c r="Y2620" s="87"/>
      <c r="Z2620" s="87"/>
    </row>
    <row r="2621" spans="1:2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  <c r="U2621" s="84"/>
      <c r="V2621" s="85"/>
      <c r="W2621" s="82"/>
      <c r="X2621" s="86"/>
      <c r="Y2621" s="87"/>
      <c r="Z2621" s="87"/>
    </row>
    <row r="2622" spans="1:2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  <c r="U2622" s="84"/>
      <c r="V2622" s="85"/>
      <c r="W2622" s="82"/>
      <c r="X2622" s="86"/>
      <c r="Y2622" s="87"/>
      <c r="Z2622" s="87"/>
    </row>
    <row r="2623" spans="1:2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  <c r="U2623" s="84"/>
      <c r="V2623" s="85"/>
      <c r="W2623" s="82"/>
      <c r="X2623" s="86"/>
      <c r="Y2623" s="87"/>
      <c r="Z2623" s="87"/>
    </row>
    <row r="2624" spans="1:2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  <c r="U2624" s="84"/>
      <c r="V2624" s="85"/>
      <c r="W2624" s="82"/>
      <c r="X2624" s="86"/>
      <c r="Y2624" s="87"/>
      <c r="Z2624" s="87"/>
    </row>
    <row r="2625" spans="1:2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  <c r="U2625" s="84"/>
      <c r="V2625" s="85"/>
      <c r="W2625" s="82"/>
      <c r="X2625" s="86"/>
      <c r="Y2625" s="87"/>
      <c r="Z2625" s="87"/>
    </row>
    <row r="2626" spans="1:2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  <c r="U2626" s="84"/>
      <c r="V2626" s="85"/>
      <c r="W2626" s="82"/>
      <c r="X2626" s="86"/>
      <c r="Y2626" s="87"/>
      <c r="Z2626" s="87"/>
    </row>
    <row r="2627" spans="1:2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  <c r="U2627" s="84"/>
      <c r="V2627" s="85"/>
      <c r="W2627" s="82"/>
      <c r="X2627" s="86"/>
      <c r="Y2627" s="87"/>
      <c r="Z2627" s="87"/>
    </row>
    <row r="2628" spans="1:2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  <c r="U2628" s="84"/>
      <c r="V2628" s="85"/>
      <c r="W2628" s="82"/>
      <c r="X2628" s="86"/>
      <c r="Y2628" s="87"/>
      <c r="Z2628" s="87"/>
    </row>
    <row r="2629" spans="1:2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  <c r="U2629" s="84"/>
      <c r="V2629" s="85"/>
      <c r="W2629" s="82"/>
      <c r="X2629" s="86"/>
      <c r="Y2629" s="87"/>
      <c r="Z2629" s="87"/>
    </row>
    <row r="2630" spans="1:2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  <c r="U2630" s="84"/>
      <c r="V2630" s="85"/>
      <c r="W2630" s="82"/>
      <c r="X2630" s="86"/>
      <c r="Y2630" s="87"/>
      <c r="Z2630" s="87"/>
    </row>
    <row r="2631" spans="1:2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  <c r="U2631" s="84"/>
      <c r="V2631" s="85"/>
      <c r="W2631" s="82"/>
      <c r="X2631" s="86"/>
      <c r="Y2631" s="87"/>
      <c r="Z2631" s="87"/>
    </row>
    <row r="2632" spans="1:2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  <c r="U2632" s="84"/>
      <c r="V2632" s="85"/>
      <c r="W2632" s="82"/>
      <c r="X2632" s="86"/>
      <c r="Y2632" s="87"/>
      <c r="Z2632" s="87"/>
    </row>
    <row r="2633" spans="1:2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  <c r="U2633" s="84"/>
      <c r="V2633" s="85"/>
      <c r="W2633" s="82"/>
      <c r="X2633" s="86"/>
      <c r="Y2633" s="87"/>
      <c r="Z2633" s="87"/>
    </row>
    <row r="2634" spans="1:2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  <c r="U2634" s="84"/>
      <c r="V2634" s="85"/>
      <c r="W2634" s="82"/>
      <c r="X2634" s="86"/>
      <c r="Y2634" s="87"/>
      <c r="Z2634" s="87"/>
    </row>
    <row r="2635" spans="1:2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  <c r="U2635" s="84"/>
      <c r="V2635" s="85"/>
      <c r="W2635" s="82"/>
      <c r="X2635" s="86"/>
      <c r="Y2635" s="87"/>
      <c r="Z2635" s="87"/>
    </row>
    <row r="2636" spans="1:2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  <c r="U2636" s="84"/>
      <c r="V2636" s="85"/>
      <c r="W2636" s="82"/>
      <c r="X2636" s="86"/>
      <c r="Y2636" s="87"/>
      <c r="Z2636" s="87"/>
    </row>
    <row r="2637" spans="1:2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  <c r="U2637" s="84"/>
      <c r="V2637" s="85"/>
      <c r="W2637" s="82"/>
      <c r="X2637" s="86"/>
      <c r="Y2637" s="87"/>
      <c r="Z2637" s="87"/>
    </row>
    <row r="2638" spans="1:2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  <c r="U2638" s="84"/>
      <c r="V2638" s="85"/>
      <c r="W2638" s="82"/>
      <c r="X2638" s="86"/>
      <c r="Y2638" s="87"/>
      <c r="Z2638" s="87"/>
    </row>
    <row r="2639" spans="1:2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  <c r="U2639" s="84"/>
      <c r="V2639" s="85"/>
      <c r="W2639" s="82"/>
      <c r="X2639" s="86"/>
      <c r="Y2639" s="87"/>
      <c r="Z2639" s="87"/>
    </row>
    <row r="2640" spans="1:2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  <c r="U2640" s="84"/>
      <c r="V2640" s="85"/>
      <c r="W2640" s="82"/>
      <c r="X2640" s="86"/>
      <c r="Y2640" s="87"/>
      <c r="Z2640" s="87"/>
    </row>
    <row r="2641" spans="1:2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  <c r="U2641" s="84"/>
      <c r="V2641" s="85"/>
      <c r="W2641" s="82"/>
      <c r="X2641" s="86"/>
      <c r="Y2641" s="87"/>
      <c r="Z2641" s="87"/>
    </row>
    <row r="2642" spans="1:2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  <c r="U2642" s="84"/>
      <c r="V2642" s="85"/>
      <c r="W2642" s="82"/>
      <c r="X2642" s="86"/>
      <c r="Y2642" s="87"/>
      <c r="Z2642" s="87"/>
    </row>
    <row r="2643" spans="1:2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  <c r="U2643" s="84"/>
      <c r="V2643" s="85"/>
      <c r="W2643" s="82"/>
      <c r="X2643" s="86"/>
      <c r="Y2643" s="87"/>
      <c r="Z2643" s="87"/>
    </row>
    <row r="2644" spans="1:2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  <c r="U2644" s="84"/>
      <c r="V2644" s="85"/>
      <c r="W2644" s="82"/>
      <c r="X2644" s="86"/>
      <c r="Y2644" s="87"/>
      <c r="Z2644" s="87"/>
    </row>
    <row r="2645" spans="1:2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  <c r="U2645" s="84"/>
      <c r="V2645" s="85"/>
      <c r="W2645" s="82"/>
      <c r="X2645" s="86"/>
      <c r="Y2645" s="87"/>
      <c r="Z2645" s="87"/>
    </row>
    <row r="2646" spans="1:2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  <c r="U2646" s="84"/>
      <c r="V2646" s="85"/>
      <c r="W2646" s="82"/>
      <c r="X2646" s="86"/>
      <c r="Y2646" s="87"/>
      <c r="Z2646" s="87"/>
    </row>
    <row r="2647" spans="1:2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  <c r="U2647" s="84"/>
      <c r="V2647" s="85"/>
      <c r="W2647" s="82"/>
      <c r="X2647" s="86"/>
      <c r="Y2647" s="87"/>
      <c r="Z2647" s="87"/>
    </row>
    <row r="2648" spans="1:2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  <c r="U2648" s="84"/>
      <c r="V2648" s="85"/>
      <c r="W2648" s="82"/>
      <c r="X2648" s="86"/>
      <c r="Y2648" s="87"/>
      <c r="Z2648" s="87"/>
    </row>
    <row r="2649" spans="1:2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  <c r="U2649" s="84"/>
      <c r="V2649" s="85"/>
      <c r="W2649" s="82"/>
      <c r="X2649" s="86"/>
      <c r="Y2649" s="87"/>
      <c r="Z2649" s="87"/>
    </row>
    <row r="2650" spans="1:2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  <c r="U2650" s="84"/>
      <c r="V2650" s="85"/>
      <c r="W2650" s="82"/>
      <c r="X2650" s="86"/>
      <c r="Y2650" s="87"/>
      <c r="Z2650" s="87"/>
    </row>
    <row r="2651" spans="1:2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  <c r="U2651" s="84"/>
      <c r="V2651" s="85"/>
      <c r="W2651" s="82"/>
      <c r="X2651" s="86"/>
      <c r="Y2651" s="87"/>
      <c r="Z2651" s="87"/>
    </row>
    <row r="2652" spans="1:2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  <c r="U2652" s="84"/>
      <c r="V2652" s="85"/>
      <c r="W2652" s="82"/>
      <c r="X2652" s="86"/>
      <c r="Y2652" s="87"/>
      <c r="Z2652" s="87"/>
    </row>
    <row r="2653" spans="1:2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  <c r="U2653" s="84"/>
      <c r="V2653" s="85"/>
      <c r="W2653" s="82"/>
      <c r="X2653" s="86"/>
      <c r="Y2653" s="87"/>
      <c r="Z2653" s="87"/>
    </row>
    <row r="2654" spans="1:2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  <c r="U2654" s="84"/>
      <c r="V2654" s="85"/>
      <c r="W2654" s="82"/>
      <c r="X2654" s="86"/>
      <c r="Y2654" s="87"/>
      <c r="Z2654" s="87"/>
    </row>
    <row r="2655" spans="1:2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  <c r="U2655" s="84"/>
      <c r="V2655" s="85"/>
      <c r="W2655" s="82"/>
      <c r="X2655" s="86"/>
      <c r="Y2655" s="87"/>
      <c r="Z2655" s="87"/>
    </row>
    <row r="2656" spans="1:2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  <c r="U2656" s="84"/>
      <c r="V2656" s="85"/>
      <c r="W2656" s="82"/>
      <c r="X2656" s="86"/>
      <c r="Y2656" s="87"/>
      <c r="Z2656" s="87"/>
    </row>
    <row r="2657" spans="1:2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  <c r="U2657" s="84"/>
      <c r="V2657" s="85"/>
      <c r="W2657" s="82"/>
      <c r="X2657" s="86"/>
      <c r="Y2657" s="87"/>
      <c r="Z2657" s="87"/>
    </row>
    <row r="2658" spans="1:2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  <c r="U2658" s="84"/>
      <c r="V2658" s="85"/>
      <c r="W2658" s="82"/>
      <c r="X2658" s="86"/>
      <c r="Y2658" s="87"/>
      <c r="Z2658" s="87"/>
    </row>
    <row r="2659" spans="1:2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  <c r="U2659" s="84"/>
      <c r="V2659" s="85"/>
      <c r="W2659" s="82"/>
      <c r="X2659" s="86"/>
      <c r="Y2659" s="87"/>
      <c r="Z2659" s="87"/>
    </row>
    <row r="2660" spans="1:2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  <c r="U2660" s="84"/>
      <c r="V2660" s="85"/>
      <c r="W2660" s="82"/>
      <c r="X2660" s="86"/>
      <c r="Y2660" s="87"/>
      <c r="Z2660" s="87"/>
    </row>
    <row r="2661" spans="1:2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  <c r="U2661" s="84"/>
      <c r="V2661" s="85"/>
      <c r="W2661" s="82"/>
      <c r="X2661" s="86"/>
      <c r="Y2661" s="87"/>
      <c r="Z2661" s="87"/>
    </row>
    <row r="2662" spans="1:2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  <c r="U2662" s="84"/>
      <c r="V2662" s="85"/>
      <c r="W2662" s="82"/>
      <c r="X2662" s="86"/>
      <c r="Y2662" s="87"/>
      <c r="Z2662" s="87"/>
    </row>
    <row r="2663" spans="1:2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  <c r="U2663" s="84"/>
      <c r="V2663" s="85"/>
      <c r="W2663" s="82"/>
      <c r="X2663" s="86"/>
      <c r="Y2663" s="87"/>
      <c r="Z2663" s="87"/>
    </row>
    <row r="2664" spans="1:2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  <c r="U2664" s="84"/>
      <c r="V2664" s="85"/>
      <c r="W2664" s="82"/>
      <c r="X2664" s="86"/>
      <c r="Y2664" s="87"/>
      <c r="Z2664" s="87"/>
    </row>
    <row r="2665" spans="1:2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  <c r="U2665" s="84"/>
      <c r="V2665" s="85"/>
      <c r="W2665" s="82"/>
      <c r="X2665" s="86"/>
      <c r="Y2665" s="87"/>
      <c r="Z2665" s="87"/>
    </row>
    <row r="2666" spans="1:2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  <c r="U2666" s="84"/>
      <c r="V2666" s="85"/>
      <c r="W2666" s="82"/>
      <c r="X2666" s="86"/>
      <c r="Y2666" s="87"/>
      <c r="Z2666" s="87"/>
    </row>
    <row r="2667" spans="1:2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  <c r="U2667" s="84"/>
      <c r="V2667" s="85"/>
      <c r="W2667" s="82"/>
      <c r="X2667" s="86"/>
      <c r="Y2667" s="87"/>
      <c r="Z2667" s="87"/>
    </row>
    <row r="2668" spans="1:2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  <c r="U2668" s="84"/>
      <c r="V2668" s="85"/>
      <c r="W2668" s="82"/>
      <c r="X2668" s="86"/>
      <c r="Y2668" s="87"/>
      <c r="Z2668" s="87"/>
    </row>
    <row r="2669" spans="1:2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  <c r="U2669" s="84"/>
      <c r="V2669" s="85"/>
      <c r="W2669" s="82"/>
      <c r="X2669" s="86"/>
      <c r="Y2669" s="87"/>
      <c r="Z2669" s="87"/>
    </row>
    <row r="2670" spans="1:2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  <c r="U2670" s="84"/>
      <c r="V2670" s="85"/>
      <c r="W2670" s="82"/>
      <c r="X2670" s="86"/>
      <c r="Y2670" s="87"/>
      <c r="Z2670" s="87"/>
    </row>
    <row r="2671" spans="1:2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  <c r="U2671" s="84"/>
      <c r="V2671" s="85"/>
      <c r="W2671" s="82"/>
      <c r="X2671" s="86"/>
      <c r="Y2671" s="87"/>
      <c r="Z2671" s="87"/>
    </row>
    <row r="2672" spans="1:2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  <c r="U2672" s="84"/>
      <c r="V2672" s="85"/>
      <c r="W2672" s="82"/>
      <c r="X2672" s="86"/>
      <c r="Y2672" s="87"/>
      <c r="Z2672" s="87"/>
    </row>
    <row r="2673" spans="1:2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  <c r="U2673" s="84"/>
      <c r="V2673" s="85"/>
      <c r="W2673" s="82"/>
      <c r="X2673" s="86"/>
      <c r="Y2673" s="87"/>
      <c r="Z2673" s="87"/>
    </row>
    <row r="2674" spans="1:2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  <c r="U2674" s="84"/>
      <c r="V2674" s="85"/>
      <c r="W2674" s="82"/>
      <c r="X2674" s="86"/>
      <c r="Y2674" s="87"/>
      <c r="Z2674" s="87"/>
    </row>
    <row r="2675" spans="1:2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  <c r="U2675" s="84"/>
      <c r="V2675" s="85"/>
      <c r="W2675" s="82"/>
      <c r="X2675" s="86"/>
      <c r="Y2675" s="87"/>
      <c r="Z2675" s="87"/>
    </row>
    <row r="2676" spans="1:2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  <c r="U2676" s="84"/>
      <c r="V2676" s="85"/>
      <c r="W2676" s="82"/>
      <c r="X2676" s="86"/>
      <c r="Y2676" s="87"/>
      <c r="Z2676" s="87"/>
    </row>
    <row r="2677" spans="1:2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  <c r="U2677" s="84"/>
      <c r="V2677" s="85"/>
      <c r="W2677" s="82"/>
      <c r="X2677" s="86"/>
      <c r="Y2677" s="87"/>
      <c r="Z2677" s="87"/>
    </row>
    <row r="2678" spans="1:2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  <c r="U2678" s="84"/>
      <c r="V2678" s="85"/>
      <c r="W2678" s="82"/>
      <c r="X2678" s="86"/>
      <c r="Y2678" s="87"/>
      <c r="Z2678" s="87"/>
    </row>
    <row r="2679" spans="1:2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  <c r="U2679" s="84"/>
      <c r="V2679" s="85"/>
      <c r="W2679" s="82"/>
      <c r="X2679" s="86"/>
      <c r="Y2679" s="87"/>
      <c r="Z2679" s="87"/>
    </row>
    <row r="2680" spans="1:2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  <c r="U2680" s="84"/>
      <c r="V2680" s="85"/>
      <c r="W2680" s="82"/>
      <c r="X2680" s="86"/>
      <c r="Y2680" s="87"/>
      <c r="Z2680" s="87"/>
    </row>
    <row r="2681" spans="1:2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  <c r="U2681" s="84"/>
      <c r="V2681" s="85"/>
      <c r="W2681" s="82"/>
      <c r="X2681" s="86"/>
      <c r="Y2681" s="87"/>
      <c r="Z2681" s="87"/>
    </row>
    <row r="2682" spans="1:2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  <c r="U2682" s="84"/>
      <c r="V2682" s="85"/>
      <c r="W2682" s="82"/>
      <c r="X2682" s="86"/>
      <c r="Y2682" s="87"/>
      <c r="Z2682" s="87"/>
    </row>
    <row r="2683" spans="1:2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  <c r="U2683" s="84"/>
      <c r="V2683" s="85"/>
      <c r="W2683" s="82"/>
      <c r="X2683" s="86"/>
      <c r="Y2683" s="87"/>
      <c r="Z2683" s="87"/>
    </row>
    <row r="2684" spans="1:2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  <c r="U2684" s="84"/>
      <c r="V2684" s="85"/>
      <c r="W2684" s="82"/>
      <c r="X2684" s="86"/>
      <c r="Y2684" s="87"/>
      <c r="Z2684" s="87"/>
    </row>
    <row r="2685" spans="1:2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  <c r="U2685" s="84"/>
      <c r="V2685" s="85"/>
      <c r="W2685" s="82"/>
      <c r="X2685" s="86"/>
      <c r="Y2685" s="87"/>
      <c r="Z2685" s="87"/>
    </row>
    <row r="2686" spans="1:2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  <c r="U2686" s="84"/>
      <c r="V2686" s="85"/>
      <c r="W2686" s="82"/>
      <c r="X2686" s="86"/>
      <c r="Y2686" s="87"/>
      <c r="Z2686" s="87"/>
    </row>
    <row r="2687" spans="1:2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  <c r="U2687" s="84"/>
      <c r="V2687" s="85"/>
      <c r="W2687" s="82"/>
      <c r="X2687" s="86"/>
      <c r="Y2687" s="87"/>
      <c r="Z2687" s="87"/>
    </row>
    <row r="2688" spans="1:2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  <c r="U2688" s="84"/>
      <c r="V2688" s="85"/>
      <c r="W2688" s="82"/>
      <c r="X2688" s="86"/>
      <c r="Y2688" s="87"/>
      <c r="Z2688" s="87"/>
    </row>
    <row r="2689" spans="1:2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  <c r="U2689" s="84"/>
      <c r="V2689" s="85"/>
      <c r="W2689" s="82"/>
      <c r="X2689" s="86"/>
      <c r="Y2689" s="87"/>
      <c r="Z2689" s="87"/>
    </row>
    <row r="2690" spans="1:2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  <c r="U2690" s="84"/>
      <c r="V2690" s="85"/>
      <c r="W2690" s="82"/>
      <c r="X2690" s="86"/>
      <c r="Y2690" s="87"/>
      <c r="Z2690" s="87"/>
    </row>
    <row r="2691" spans="1:2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  <c r="U2691" s="84"/>
      <c r="V2691" s="85"/>
      <c r="W2691" s="82"/>
      <c r="X2691" s="86"/>
      <c r="Y2691" s="87"/>
      <c r="Z2691" s="87"/>
    </row>
    <row r="2692" spans="1:2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  <c r="U2692" s="84"/>
      <c r="V2692" s="85"/>
      <c r="W2692" s="82"/>
      <c r="X2692" s="86"/>
      <c r="Y2692" s="87"/>
      <c r="Z2692" s="87"/>
    </row>
    <row r="2693" spans="1:2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  <c r="U2693" s="84"/>
      <c r="V2693" s="85"/>
      <c r="W2693" s="82"/>
      <c r="X2693" s="86"/>
      <c r="Y2693" s="87"/>
      <c r="Z2693" s="87"/>
    </row>
    <row r="2694" spans="1:2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  <c r="U2694" s="84"/>
      <c r="V2694" s="85"/>
      <c r="W2694" s="82"/>
      <c r="X2694" s="86"/>
      <c r="Y2694" s="87"/>
      <c r="Z2694" s="87"/>
    </row>
    <row r="2695" spans="1:2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  <c r="U2695" s="84"/>
      <c r="V2695" s="85"/>
      <c r="W2695" s="82"/>
      <c r="X2695" s="86"/>
      <c r="Y2695" s="87"/>
      <c r="Z2695" s="87"/>
    </row>
    <row r="2696" spans="1:2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  <c r="U2696" s="84"/>
      <c r="V2696" s="85"/>
      <c r="W2696" s="82"/>
      <c r="X2696" s="86"/>
      <c r="Y2696" s="87"/>
      <c r="Z2696" s="87"/>
    </row>
    <row r="2697" spans="1:2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  <c r="U2697" s="84"/>
      <c r="V2697" s="85"/>
      <c r="W2697" s="82"/>
      <c r="X2697" s="86"/>
      <c r="Y2697" s="87"/>
      <c r="Z2697" s="87"/>
    </row>
    <row r="2698" spans="1:2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  <c r="U2698" s="84"/>
      <c r="V2698" s="85"/>
      <c r="W2698" s="82"/>
      <c r="X2698" s="86"/>
      <c r="Y2698" s="87"/>
      <c r="Z2698" s="87"/>
    </row>
    <row r="2699" spans="1:2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  <c r="U2699" s="84"/>
      <c r="V2699" s="85"/>
      <c r="W2699" s="82"/>
      <c r="X2699" s="86"/>
      <c r="Y2699" s="87"/>
      <c r="Z2699" s="87"/>
    </row>
    <row r="2700" spans="1:2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  <c r="U2700" s="84"/>
      <c r="V2700" s="85"/>
      <c r="W2700" s="82"/>
      <c r="X2700" s="86"/>
      <c r="Y2700" s="87"/>
      <c r="Z2700" s="87"/>
    </row>
    <row r="2701" spans="1:2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  <c r="U2701" s="84"/>
      <c r="V2701" s="85"/>
      <c r="W2701" s="82"/>
      <c r="X2701" s="86"/>
      <c r="Y2701" s="87"/>
      <c r="Z2701" s="87"/>
    </row>
    <row r="2702" spans="1:2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  <c r="U2702" s="84"/>
      <c r="V2702" s="85"/>
      <c r="W2702" s="82"/>
      <c r="X2702" s="86"/>
      <c r="Y2702" s="87"/>
      <c r="Z2702" s="87"/>
    </row>
    <row r="2703" spans="1:2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  <c r="U2703" s="84"/>
      <c r="V2703" s="85"/>
      <c r="W2703" s="82"/>
      <c r="X2703" s="86"/>
      <c r="Y2703" s="87"/>
      <c r="Z2703" s="87"/>
    </row>
    <row r="2704" spans="1:2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  <c r="U2704" s="84"/>
      <c r="V2704" s="85"/>
      <c r="W2704" s="82"/>
      <c r="X2704" s="86"/>
      <c r="Y2704" s="87"/>
      <c r="Z2704" s="87"/>
    </row>
    <row r="2705" spans="1:2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  <c r="U2705" s="84"/>
      <c r="V2705" s="85"/>
      <c r="W2705" s="82"/>
      <c r="X2705" s="86"/>
      <c r="Y2705" s="87"/>
      <c r="Z2705" s="87"/>
    </row>
    <row r="2706" spans="1:2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  <c r="U2706" s="84"/>
      <c r="V2706" s="85"/>
      <c r="W2706" s="82"/>
      <c r="X2706" s="86"/>
      <c r="Y2706" s="87"/>
      <c r="Z2706" s="87"/>
    </row>
    <row r="2707" spans="1:2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  <c r="U2707" s="84"/>
      <c r="V2707" s="85"/>
      <c r="W2707" s="82"/>
      <c r="X2707" s="86"/>
      <c r="Y2707" s="87"/>
      <c r="Z2707" s="87"/>
    </row>
    <row r="2708" spans="1:2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  <c r="U2708" s="84"/>
      <c r="V2708" s="85"/>
      <c r="W2708" s="82"/>
      <c r="X2708" s="86"/>
      <c r="Y2708" s="87"/>
      <c r="Z2708" s="87"/>
    </row>
    <row r="2709" spans="1:2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  <c r="U2709" s="84"/>
      <c r="V2709" s="85"/>
      <c r="W2709" s="82"/>
      <c r="X2709" s="86"/>
      <c r="Y2709" s="87"/>
      <c r="Z2709" s="87"/>
    </row>
    <row r="2710" spans="1:2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  <c r="U2710" s="84"/>
      <c r="V2710" s="85"/>
      <c r="W2710" s="82"/>
      <c r="X2710" s="86"/>
      <c r="Y2710" s="87"/>
      <c r="Z2710" s="87"/>
    </row>
    <row r="2711" spans="1:2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  <c r="U2711" s="84"/>
      <c r="V2711" s="85"/>
      <c r="W2711" s="82"/>
      <c r="X2711" s="86"/>
      <c r="Y2711" s="87"/>
      <c r="Z2711" s="87"/>
    </row>
    <row r="2712" spans="1:2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  <c r="U2712" s="84"/>
      <c r="V2712" s="85"/>
      <c r="W2712" s="82"/>
      <c r="X2712" s="86"/>
      <c r="Y2712" s="87"/>
      <c r="Z2712" s="87"/>
    </row>
    <row r="2713" spans="1:2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  <c r="U2713" s="84"/>
      <c r="V2713" s="85"/>
      <c r="W2713" s="82"/>
      <c r="X2713" s="86"/>
      <c r="Y2713" s="87"/>
      <c r="Z2713" s="87"/>
    </row>
    <row r="2714" spans="1:2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  <c r="U2714" s="84"/>
      <c r="V2714" s="85"/>
      <c r="W2714" s="82"/>
      <c r="X2714" s="86"/>
      <c r="Y2714" s="87"/>
      <c r="Z2714" s="87"/>
    </row>
    <row r="2715" spans="1:2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  <c r="U2715" s="84"/>
      <c r="V2715" s="85"/>
      <c r="W2715" s="82"/>
      <c r="X2715" s="86"/>
      <c r="Y2715" s="87"/>
      <c r="Z2715" s="87"/>
    </row>
    <row r="2716" spans="1:2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  <c r="U2716" s="84"/>
      <c r="V2716" s="85"/>
      <c r="W2716" s="82"/>
      <c r="X2716" s="86"/>
      <c r="Y2716" s="87"/>
      <c r="Z2716" s="87"/>
    </row>
    <row r="2717" spans="1:2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  <c r="U2717" s="84"/>
      <c r="V2717" s="85"/>
      <c r="W2717" s="82"/>
      <c r="X2717" s="86"/>
      <c r="Y2717" s="87"/>
      <c r="Z2717" s="87"/>
    </row>
    <row r="2718" spans="1:2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  <c r="U2718" s="84"/>
      <c r="V2718" s="85"/>
      <c r="W2718" s="82"/>
      <c r="X2718" s="86"/>
      <c r="Y2718" s="87"/>
      <c r="Z2718" s="87"/>
    </row>
    <row r="2719" spans="1:2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  <c r="U2719" s="84"/>
      <c r="V2719" s="85"/>
      <c r="W2719" s="82"/>
      <c r="X2719" s="86"/>
      <c r="Y2719" s="87"/>
      <c r="Z2719" s="87"/>
    </row>
    <row r="2720" spans="1:2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  <c r="U2720" s="84"/>
      <c r="V2720" s="85"/>
      <c r="W2720" s="82"/>
      <c r="X2720" s="86"/>
      <c r="Y2720" s="87"/>
      <c r="Z2720" s="87"/>
    </row>
    <row r="2721" spans="1:2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  <c r="U2721" s="84"/>
      <c r="V2721" s="85"/>
      <c r="W2721" s="82"/>
      <c r="X2721" s="86"/>
      <c r="Y2721" s="87"/>
      <c r="Z2721" s="87"/>
    </row>
    <row r="2722" spans="1:2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  <c r="U2722" s="84"/>
      <c r="V2722" s="85"/>
      <c r="W2722" s="82"/>
      <c r="X2722" s="86"/>
      <c r="Y2722" s="87"/>
      <c r="Z2722" s="87"/>
    </row>
    <row r="2723" spans="1:2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  <c r="U2723" s="84"/>
      <c r="V2723" s="85"/>
      <c r="W2723" s="82"/>
      <c r="X2723" s="86"/>
      <c r="Y2723" s="87"/>
      <c r="Z2723" s="87"/>
    </row>
    <row r="2724" spans="1:2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  <c r="U2724" s="84"/>
      <c r="V2724" s="85"/>
      <c r="W2724" s="82"/>
      <c r="X2724" s="86"/>
      <c r="Y2724" s="87"/>
      <c r="Z2724" s="87"/>
    </row>
    <row r="2725" spans="1:2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  <c r="U2725" s="84"/>
      <c r="V2725" s="85"/>
      <c r="W2725" s="82"/>
      <c r="X2725" s="86"/>
      <c r="Y2725" s="87"/>
      <c r="Z2725" s="87"/>
    </row>
    <row r="2726" spans="1:2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  <c r="U2726" s="84"/>
      <c r="V2726" s="85"/>
      <c r="W2726" s="82"/>
      <c r="X2726" s="86"/>
      <c r="Y2726" s="87"/>
      <c r="Z2726" s="87"/>
    </row>
    <row r="2727" spans="1:2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  <c r="U2727" s="84"/>
      <c r="V2727" s="85"/>
      <c r="W2727" s="82"/>
      <c r="X2727" s="86"/>
      <c r="Y2727" s="87"/>
      <c r="Z2727" s="87"/>
    </row>
    <row r="2728" spans="1:2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  <c r="U2728" s="84"/>
      <c r="V2728" s="85"/>
      <c r="W2728" s="82"/>
      <c r="X2728" s="86"/>
      <c r="Y2728" s="87"/>
      <c r="Z2728" s="87"/>
    </row>
    <row r="2729" spans="1:2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  <c r="U2729" s="84"/>
      <c r="V2729" s="85"/>
      <c r="W2729" s="82"/>
      <c r="X2729" s="86"/>
      <c r="Y2729" s="87"/>
      <c r="Z2729" s="87"/>
    </row>
    <row r="2730" spans="1:2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  <c r="U2730" s="84"/>
      <c r="V2730" s="85"/>
      <c r="W2730" s="82"/>
      <c r="X2730" s="86"/>
      <c r="Y2730" s="87"/>
      <c r="Z2730" s="87"/>
    </row>
    <row r="2731" spans="1:2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  <c r="U2731" s="84"/>
      <c r="V2731" s="85"/>
      <c r="W2731" s="82"/>
      <c r="X2731" s="86"/>
      <c r="Y2731" s="87"/>
      <c r="Z2731" s="87"/>
    </row>
    <row r="2732" spans="1:2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  <c r="U2732" s="84"/>
      <c r="V2732" s="85"/>
      <c r="W2732" s="82"/>
      <c r="X2732" s="86"/>
      <c r="Y2732" s="87"/>
      <c r="Z2732" s="87"/>
    </row>
    <row r="2733" spans="1:2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  <c r="U2733" s="84"/>
      <c r="V2733" s="85"/>
      <c r="W2733" s="82"/>
      <c r="X2733" s="86"/>
      <c r="Y2733" s="87"/>
      <c r="Z2733" s="87"/>
    </row>
    <row r="2734" spans="1:2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  <c r="U2734" s="84"/>
      <c r="V2734" s="85"/>
      <c r="W2734" s="82"/>
      <c r="X2734" s="86"/>
      <c r="Y2734" s="87"/>
      <c r="Z2734" s="87"/>
    </row>
    <row r="2735" spans="1:2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  <c r="U2735" s="84"/>
      <c r="V2735" s="85"/>
      <c r="W2735" s="82"/>
      <c r="X2735" s="86"/>
      <c r="Y2735" s="87"/>
      <c r="Z2735" s="87"/>
    </row>
    <row r="2736" spans="1:2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  <c r="U2736" s="84"/>
      <c r="V2736" s="85"/>
      <c r="W2736" s="82"/>
      <c r="X2736" s="86"/>
      <c r="Y2736" s="87"/>
      <c r="Z2736" s="87"/>
    </row>
    <row r="2737" spans="1:2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  <c r="U2737" s="84"/>
      <c r="V2737" s="85"/>
      <c r="W2737" s="82"/>
      <c r="X2737" s="86"/>
      <c r="Y2737" s="87"/>
      <c r="Z2737" s="87"/>
    </row>
    <row r="2738" spans="1:2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  <c r="U2738" s="84"/>
      <c r="V2738" s="85"/>
      <c r="W2738" s="82"/>
      <c r="X2738" s="86"/>
      <c r="Y2738" s="87"/>
      <c r="Z2738" s="87"/>
    </row>
    <row r="2739" spans="1:2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  <c r="U2739" s="84"/>
      <c r="V2739" s="85"/>
      <c r="W2739" s="82"/>
      <c r="X2739" s="86"/>
      <c r="Y2739" s="87"/>
      <c r="Z2739" s="87"/>
    </row>
    <row r="2740" spans="1:2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  <c r="U2740" s="84"/>
      <c r="V2740" s="85"/>
      <c r="W2740" s="82"/>
      <c r="X2740" s="86"/>
      <c r="Y2740" s="87"/>
      <c r="Z2740" s="87"/>
    </row>
    <row r="2741" spans="1:2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  <c r="U2741" s="84"/>
      <c r="V2741" s="85"/>
      <c r="W2741" s="82"/>
      <c r="X2741" s="86"/>
      <c r="Y2741" s="87"/>
      <c r="Z2741" s="87"/>
    </row>
    <row r="2742" spans="1:2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  <c r="U2742" s="84"/>
      <c r="V2742" s="85"/>
      <c r="W2742" s="82"/>
      <c r="X2742" s="86"/>
      <c r="Y2742" s="87"/>
      <c r="Z2742" s="87"/>
    </row>
    <row r="2743" spans="1:2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  <c r="U2743" s="84"/>
      <c r="V2743" s="85"/>
      <c r="W2743" s="82"/>
      <c r="X2743" s="86"/>
      <c r="Y2743" s="87"/>
      <c r="Z2743" s="87"/>
    </row>
    <row r="2744" spans="1:2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  <c r="U2744" s="84"/>
      <c r="V2744" s="85"/>
      <c r="W2744" s="82"/>
      <c r="X2744" s="86"/>
      <c r="Y2744" s="87"/>
      <c r="Z2744" s="87"/>
    </row>
    <row r="2745" spans="1:2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  <c r="U2745" s="84"/>
      <c r="V2745" s="85"/>
      <c r="W2745" s="82"/>
      <c r="X2745" s="86"/>
      <c r="Y2745" s="87"/>
      <c r="Z2745" s="87"/>
    </row>
    <row r="2746" spans="1:2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  <c r="U2746" s="84"/>
      <c r="V2746" s="85"/>
      <c r="W2746" s="82"/>
      <c r="X2746" s="86"/>
      <c r="Y2746" s="87"/>
      <c r="Z2746" s="87"/>
    </row>
    <row r="2747" spans="1:2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  <c r="U2747" s="84"/>
      <c r="V2747" s="85"/>
      <c r="W2747" s="82"/>
      <c r="X2747" s="86"/>
      <c r="Y2747" s="87"/>
      <c r="Z2747" s="87"/>
    </row>
    <row r="2748" spans="1:2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  <c r="U2748" s="84"/>
      <c r="V2748" s="85"/>
      <c r="W2748" s="82"/>
      <c r="X2748" s="86"/>
      <c r="Y2748" s="87"/>
      <c r="Z2748" s="87"/>
    </row>
    <row r="2749" spans="1:2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  <c r="U2749" s="84"/>
      <c r="V2749" s="85"/>
      <c r="W2749" s="82"/>
      <c r="X2749" s="86"/>
      <c r="Y2749" s="87"/>
      <c r="Z2749" s="87"/>
    </row>
    <row r="2750" spans="1:2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  <c r="U2750" s="84"/>
      <c r="V2750" s="85"/>
      <c r="W2750" s="82"/>
      <c r="X2750" s="86"/>
      <c r="Y2750" s="87"/>
      <c r="Z2750" s="87"/>
    </row>
    <row r="2751" spans="1:2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  <c r="U2751" s="84"/>
      <c r="V2751" s="85"/>
      <c r="W2751" s="82"/>
      <c r="X2751" s="86"/>
      <c r="Y2751" s="87"/>
      <c r="Z2751" s="87"/>
    </row>
    <row r="2752" spans="1:2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  <c r="U2752" s="84"/>
      <c r="V2752" s="85"/>
      <c r="W2752" s="82"/>
      <c r="X2752" s="86"/>
      <c r="Y2752" s="87"/>
      <c r="Z2752" s="87"/>
    </row>
    <row r="2753" spans="1:2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  <c r="U2753" s="84"/>
      <c r="V2753" s="85"/>
      <c r="W2753" s="82"/>
      <c r="X2753" s="86"/>
      <c r="Y2753" s="87"/>
      <c r="Z2753" s="87"/>
    </row>
    <row r="2754" spans="1:2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  <c r="U2754" s="84"/>
      <c r="V2754" s="85"/>
      <c r="W2754" s="82"/>
      <c r="X2754" s="86"/>
      <c r="Y2754" s="87"/>
      <c r="Z2754" s="87"/>
    </row>
    <row r="2755" spans="1:2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  <c r="U2755" s="84"/>
      <c r="V2755" s="85"/>
      <c r="W2755" s="82"/>
      <c r="X2755" s="86"/>
      <c r="Y2755" s="87"/>
      <c r="Z2755" s="87"/>
    </row>
    <row r="2756" spans="1:2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  <c r="U2756" s="84"/>
      <c r="V2756" s="85"/>
      <c r="W2756" s="82"/>
      <c r="X2756" s="86"/>
      <c r="Y2756" s="87"/>
      <c r="Z2756" s="87"/>
    </row>
    <row r="2757" spans="1:2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  <c r="U2757" s="84"/>
      <c r="V2757" s="85"/>
      <c r="W2757" s="82"/>
      <c r="X2757" s="86"/>
      <c r="Y2757" s="87"/>
      <c r="Z2757" s="87"/>
    </row>
    <row r="2758" spans="1:2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  <c r="U2758" s="84"/>
      <c r="V2758" s="85"/>
      <c r="W2758" s="82"/>
      <c r="X2758" s="86"/>
      <c r="Y2758" s="87"/>
      <c r="Z2758" s="87"/>
    </row>
    <row r="2759" spans="1:2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  <c r="U2759" s="84"/>
      <c r="V2759" s="85"/>
      <c r="W2759" s="82"/>
      <c r="X2759" s="86"/>
      <c r="Y2759" s="87"/>
      <c r="Z2759" s="87"/>
    </row>
    <row r="2760" spans="1:2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  <c r="U2760" s="84"/>
      <c r="V2760" s="85"/>
      <c r="W2760" s="82"/>
      <c r="X2760" s="86"/>
      <c r="Y2760" s="87"/>
      <c r="Z2760" s="87"/>
    </row>
    <row r="2761" spans="1:2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  <c r="U2761" s="84"/>
      <c r="V2761" s="85"/>
      <c r="W2761" s="82"/>
      <c r="X2761" s="86"/>
      <c r="Y2761" s="87"/>
      <c r="Z2761" s="87"/>
    </row>
    <row r="2762" spans="1:2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  <c r="U2762" s="84"/>
      <c r="V2762" s="85"/>
      <c r="W2762" s="82"/>
      <c r="X2762" s="86"/>
      <c r="Y2762" s="87"/>
      <c r="Z2762" s="87"/>
    </row>
    <row r="2763" spans="1:2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  <c r="U2763" s="84"/>
      <c r="V2763" s="85"/>
      <c r="W2763" s="82"/>
      <c r="X2763" s="86"/>
      <c r="Y2763" s="87"/>
      <c r="Z2763" s="87"/>
    </row>
    <row r="2764" spans="1:2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  <c r="U2764" s="84"/>
      <c r="V2764" s="85"/>
      <c r="W2764" s="82"/>
      <c r="X2764" s="86"/>
      <c r="Y2764" s="87"/>
      <c r="Z2764" s="87"/>
    </row>
    <row r="2765" spans="1:2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  <c r="U2765" s="84"/>
      <c r="V2765" s="85"/>
      <c r="W2765" s="82"/>
      <c r="X2765" s="86"/>
      <c r="Y2765" s="87"/>
      <c r="Z2765" s="87"/>
    </row>
    <row r="2766" spans="1:2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  <c r="U2766" s="84"/>
      <c r="V2766" s="85"/>
      <c r="W2766" s="82"/>
      <c r="X2766" s="86"/>
      <c r="Y2766" s="87"/>
      <c r="Z2766" s="87"/>
    </row>
    <row r="2767" spans="1:2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  <c r="U2767" s="84"/>
      <c r="V2767" s="85"/>
      <c r="W2767" s="82"/>
      <c r="X2767" s="86"/>
      <c r="Y2767" s="87"/>
      <c r="Z2767" s="87"/>
    </row>
    <row r="2768" spans="1:2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  <c r="U2768" s="84"/>
      <c r="V2768" s="85"/>
      <c r="W2768" s="82"/>
      <c r="X2768" s="86"/>
      <c r="Y2768" s="87"/>
      <c r="Z2768" s="87"/>
    </row>
    <row r="2769" spans="1:2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  <c r="U2769" s="84"/>
      <c r="V2769" s="85"/>
      <c r="W2769" s="82"/>
      <c r="X2769" s="86"/>
      <c r="Y2769" s="87"/>
      <c r="Z2769" s="87"/>
    </row>
    <row r="2770" spans="1:2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  <c r="U2770" s="84"/>
      <c r="V2770" s="85"/>
      <c r="W2770" s="82"/>
      <c r="X2770" s="86"/>
      <c r="Y2770" s="87"/>
      <c r="Z2770" s="87"/>
    </row>
    <row r="2771" spans="1:2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  <c r="U2771" s="84"/>
      <c r="V2771" s="85"/>
      <c r="W2771" s="82"/>
      <c r="X2771" s="86"/>
      <c r="Y2771" s="87"/>
      <c r="Z2771" s="87"/>
    </row>
    <row r="2772" spans="1:2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  <c r="U2772" s="84"/>
      <c r="V2772" s="85"/>
      <c r="W2772" s="82"/>
      <c r="X2772" s="86"/>
      <c r="Y2772" s="87"/>
      <c r="Z2772" s="87"/>
    </row>
    <row r="2773" spans="1:2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  <c r="U2773" s="84"/>
      <c r="V2773" s="85"/>
      <c r="W2773" s="82"/>
      <c r="X2773" s="86"/>
      <c r="Y2773" s="87"/>
      <c r="Z2773" s="87"/>
    </row>
    <row r="2774" spans="1:2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  <c r="U2774" s="84"/>
      <c r="V2774" s="85"/>
      <c r="W2774" s="82"/>
      <c r="X2774" s="86"/>
      <c r="Y2774" s="87"/>
      <c r="Z2774" s="87"/>
    </row>
    <row r="2775" spans="1:2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  <c r="U2775" s="84"/>
      <c r="V2775" s="85"/>
      <c r="W2775" s="82"/>
      <c r="X2775" s="86"/>
      <c r="Y2775" s="87"/>
      <c r="Z2775" s="87"/>
    </row>
    <row r="2776" spans="1:2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  <c r="U2776" s="84"/>
      <c r="V2776" s="85"/>
      <c r="W2776" s="82"/>
      <c r="X2776" s="86"/>
      <c r="Y2776" s="87"/>
      <c r="Z2776" s="87"/>
    </row>
    <row r="2777" spans="1:2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  <c r="U2777" s="84"/>
      <c r="V2777" s="85"/>
      <c r="W2777" s="82"/>
      <c r="X2777" s="86"/>
      <c r="Y2777" s="87"/>
      <c r="Z2777" s="87"/>
    </row>
    <row r="2778" spans="1:2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  <c r="U2778" s="84"/>
      <c r="V2778" s="85"/>
      <c r="W2778" s="82"/>
      <c r="X2778" s="86"/>
      <c r="Y2778" s="87"/>
      <c r="Z2778" s="87"/>
    </row>
    <row r="2779" spans="1:2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  <c r="U2779" s="84"/>
      <c r="V2779" s="85"/>
      <c r="W2779" s="82"/>
      <c r="X2779" s="86"/>
      <c r="Y2779" s="87"/>
      <c r="Z2779" s="87"/>
    </row>
    <row r="2780" spans="1:2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  <c r="U2780" s="84"/>
      <c r="V2780" s="85"/>
      <c r="W2780" s="82"/>
      <c r="X2780" s="86"/>
      <c r="Y2780" s="87"/>
      <c r="Z2780" s="87"/>
    </row>
    <row r="2781" spans="1:2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  <c r="U2781" s="84"/>
      <c r="V2781" s="85"/>
      <c r="W2781" s="82"/>
      <c r="X2781" s="86"/>
      <c r="Y2781" s="87"/>
      <c r="Z2781" s="87"/>
    </row>
    <row r="2782" spans="1:2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  <c r="U2782" s="84"/>
      <c r="V2782" s="85"/>
      <c r="W2782" s="82"/>
      <c r="X2782" s="86"/>
      <c r="Y2782" s="87"/>
      <c r="Z2782" s="87"/>
    </row>
    <row r="2783" spans="1:2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  <c r="U2783" s="84"/>
      <c r="V2783" s="85"/>
      <c r="W2783" s="82"/>
      <c r="X2783" s="86"/>
      <c r="Y2783" s="87"/>
      <c r="Z2783" s="87"/>
    </row>
    <row r="2784" spans="1:2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  <c r="U2784" s="84"/>
      <c r="V2784" s="85"/>
      <c r="W2784" s="82"/>
      <c r="X2784" s="86"/>
      <c r="Y2784" s="87"/>
      <c r="Z2784" s="87"/>
    </row>
    <row r="2785" spans="1:2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  <c r="U2785" s="84"/>
      <c r="V2785" s="85"/>
      <c r="W2785" s="82"/>
      <c r="X2785" s="86"/>
      <c r="Y2785" s="87"/>
      <c r="Z2785" s="87"/>
    </row>
    <row r="2786" spans="1:2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  <c r="U2786" s="84"/>
      <c r="V2786" s="85"/>
      <c r="W2786" s="82"/>
      <c r="X2786" s="86"/>
      <c r="Y2786" s="87"/>
      <c r="Z2786" s="87"/>
    </row>
    <row r="2787" spans="1:2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  <c r="U2787" s="84"/>
      <c r="V2787" s="85"/>
      <c r="W2787" s="82"/>
      <c r="X2787" s="86"/>
      <c r="Y2787" s="87"/>
      <c r="Z2787" s="87"/>
    </row>
    <row r="2788" spans="1:2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  <c r="U2788" s="84"/>
      <c r="V2788" s="85"/>
      <c r="W2788" s="82"/>
      <c r="X2788" s="86"/>
      <c r="Y2788" s="87"/>
      <c r="Z2788" s="87"/>
    </row>
    <row r="2789" spans="1:2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  <c r="U2789" s="84"/>
      <c r="V2789" s="85"/>
      <c r="W2789" s="82"/>
      <c r="X2789" s="86"/>
      <c r="Y2789" s="87"/>
      <c r="Z2789" s="87"/>
    </row>
    <row r="2790" spans="1:2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  <c r="U2790" s="84"/>
      <c r="V2790" s="85"/>
      <c r="W2790" s="82"/>
      <c r="X2790" s="86"/>
      <c r="Y2790" s="87"/>
      <c r="Z2790" s="87"/>
    </row>
    <row r="2791" spans="1:2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  <c r="U2791" s="84"/>
      <c r="V2791" s="85"/>
      <c r="W2791" s="82"/>
      <c r="X2791" s="86"/>
      <c r="Y2791" s="87"/>
      <c r="Z2791" s="87"/>
    </row>
    <row r="2792" spans="1:2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  <c r="U2792" s="84"/>
      <c r="V2792" s="85"/>
      <c r="W2792" s="82"/>
      <c r="X2792" s="86"/>
      <c r="Y2792" s="87"/>
      <c r="Z2792" s="87"/>
    </row>
    <row r="2793" spans="1:2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  <c r="U2793" s="84"/>
      <c r="V2793" s="85"/>
      <c r="W2793" s="82"/>
      <c r="X2793" s="86"/>
      <c r="Y2793" s="87"/>
      <c r="Z2793" s="87"/>
    </row>
    <row r="2794" spans="1:2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  <c r="U2794" s="84"/>
      <c r="V2794" s="85"/>
      <c r="W2794" s="82"/>
      <c r="X2794" s="86"/>
      <c r="Y2794" s="87"/>
      <c r="Z2794" s="87"/>
    </row>
    <row r="2795" spans="1:2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  <c r="U2795" s="84"/>
      <c r="V2795" s="85"/>
      <c r="W2795" s="82"/>
      <c r="X2795" s="86"/>
      <c r="Y2795" s="87"/>
      <c r="Z2795" s="87"/>
    </row>
    <row r="2796" spans="1:2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  <c r="U2796" s="84"/>
      <c r="V2796" s="85"/>
      <c r="W2796" s="82"/>
      <c r="X2796" s="86"/>
      <c r="Y2796" s="87"/>
      <c r="Z2796" s="87"/>
    </row>
    <row r="2797" spans="1:2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  <c r="U2797" s="84"/>
      <c r="V2797" s="85"/>
      <c r="W2797" s="82"/>
      <c r="X2797" s="86"/>
      <c r="Y2797" s="87"/>
      <c r="Z2797" s="87"/>
    </row>
    <row r="2798" spans="1:2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  <c r="U2798" s="84"/>
      <c r="V2798" s="85"/>
      <c r="W2798" s="82"/>
      <c r="X2798" s="86"/>
      <c r="Y2798" s="87"/>
      <c r="Z2798" s="87"/>
    </row>
    <row r="2799" spans="1:2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  <c r="U2799" s="84"/>
      <c r="V2799" s="85"/>
      <c r="W2799" s="82"/>
      <c r="X2799" s="86"/>
      <c r="Y2799" s="87"/>
      <c r="Z2799" s="87"/>
    </row>
    <row r="2800" spans="1:2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  <c r="U2800" s="84"/>
      <c r="V2800" s="85"/>
      <c r="W2800" s="82"/>
      <c r="X2800" s="86"/>
      <c r="Y2800" s="87"/>
      <c r="Z2800" s="87"/>
    </row>
    <row r="2801" spans="1:2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  <c r="U2801" s="84"/>
      <c r="V2801" s="85"/>
      <c r="W2801" s="82"/>
      <c r="X2801" s="86"/>
      <c r="Y2801" s="87"/>
      <c r="Z2801" s="87"/>
    </row>
    <row r="2802" spans="1:2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  <c r="U2802" s="84"/>
      <c r="V2802" s="85"/>
      <c r="W2802" s="82"/>
      <c r="X2802" s="86"/>
      <c r="Y2802" s="87"/>
      <c r="Z2802" s="87"/>
    </row>
    <row r="2803" spans="1:2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  <c r="U2803" s="84"/>
      <c r="V2803" s="85"/>
      <c r="W2803" s="82"/>
      <c r="X2803" s="86"/>
      <c r="Y2803" s="87"/>
      <c r="Z2803" s="87"/>
    </row>
    <row r="2804" spans="1:2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  <c r="U2804" s="84"/>
      <c r="V2804" s="85"/>
      <c r="W2804" s="82"/>
      <c r="X2804" s="86"/>
      <c r="Y2804" s="87"/>
      <c r="Z2804" s="87"/>
    </row>
    <row r="2805" spans="1:2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  <c r="U2805" s="84"/>
      <c r="V2805" s="85"/>
      <c r="W2805" s="82"/>
      <c r="X2805" s="86"/>
      <c r="Y2805" s="87"/>
      <c r="Z2805" s="87"/>
    </row>
    <row r="2806" spans="1:2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  <c r="U2806" s="84"/>
      <c r="V2806" s="85"/>
      <c r="W2806" s="82"/>
      <c r="X2806" s="86"/>
      <c r="Y2806" s="87"/>
      <c r="Z2806" s="87"/>
    </row>
    <row r="2807" spans="1:2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  <c r="U2807" s="84"/>
      <c r="V2807" s="85"/>
      <c r="W2807" s="82"/>
      <c r="X2807" s="86"/>
      <c r="Y2807" s="87"/>
      <c r="Z2807" s="87"/>
    </row>
    <row r="2808" spans="1:2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  <c r="U2808" s="84"/>
      <c r="V2808" s="85"/>
      <c r="W2808" s="82"/>
      <c r="X2808" s="86"/>
      <c r="Y2808" s="87"/>
      <c r="Z2808" s="87"/>
    </row>
    <row r="2809" spans="1:2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  <c r="U2809" s="84"/>
      <c r="V2809" s="85"/>
      <c r="W2809" s="82"/>
      <c r="X2809" s="86"/>
      <c r="Y2809" s="87"/>
      <c r="Z2809" s="87"/>
    </row>
    <row r="2810" spans="1:2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  <c r="U2810" s="84"/>
      <c r="V2810" s="85"/>
      <c r="W2810" s="82"/>
      <c r="X2810" s="86"/>
      <c r="Y2810" s="87"/>
      <c r="Z2810" s="87"/>
    </row>
    <row r="2811" spans="1:2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  <c r="U2811" s="84"/>
      <c r="V2811" s="85"/>
      <c r="W2811" s="82"/>
      <c r="X2811" s="86"/>
      <c r="Y2811" s="87"/>
      <c r="Z2811" s="87"/>
    </row>
    <row r="2812" spans="1:2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  <c r="U2812" s="84"/>
      <c r="V2812" s="85"/>
      <c r="W2812" s="82"/>
      <c r="X2812" s="86"/>
      <c r="Y2812" s="87"/>
      <c r="Z2812" s="87"/>
    </row>
    <row r="2813" spans="1:2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  <c r="U2813" s="84"/>
      <c r="V2813" s="85"/>
      <c r="W2813" s="82"/>
      <c r="X2813" s="86"/>
      <c r="Y2813" s="87"/>
      <c r="Z2813" s="87"/>
    </row>
    <row r="2814" spans="1:2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  <c r="U2814" s="84"/>
      <c r="V2814" s="85"/>
      <c r="W2814" s="82"/>
      <c r="X2814" s="86"/>
      <c r="Y2814" s="87"/>
      <c r="Z2814" s="87"/>
    </row>
    <row r="2815" spans="1:2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  <c r="U2815" s="84"/>
      <c r="V2815" s="85"/>
      <c r="W2815" s="82"/>
      <c r="X2815" s="86"/>
      <c r="Y2815" s="87"/>
      <c r="Z2815" s="87"/>
    </row>
    <row r="2816" spans="1:2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  <c r="U2816" s="84"/>
      <c r="V2816" s="85"/>
      <c r="W2816" s="82"/>
      <c r="X2816" s="86"/>
      <c r="Y2816" s="87"/>
      <c r="Z2816" s="87"/>
    </row>
    <row r="2817" spans="1:2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  <c r="U2817" s="84"/>
      <c r="V2817" s="85"/>
      <c r="W2817" s="82"/>
      <c r="X2817" s="86"/>
      <c r="Y2817" s="87"/>
      <c r="Z2817" s="87"/>
    </row>
    <row r="2818" spans="1:2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  <c r="U2818" s="84"/>
      <c r="V2818" s="85"/>
      <c r="W2818" s="82"/>
      <c r="X2818" s="86"/>
      <c r="Y2818" s="87"/>
      <c r="Z2818" s="87"/>
    </row>
    <row r="2819" spans="1:2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  <c r="U2819" s="84"/>
      <c r="V2819" s="85"/>
      <c r="W2819" s="82"/>
      <c r="X2819" s="86"/>
      <c r="Y2819" s="87"/>
      <c r="Z2819" s="87"/>
    </row>
    <row r="2820" spans="1:2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  <c r="U2820" s="84"/>
      <c r="V2820" s="85"/>
      <c r="W2820" s="82"/>
      <c r="X2820" s="86"/>
      <c r="Y2820" s="87"/>
      <c r="Z2820" s="87"/>
    </row>
    <row r="2821" spans="1:2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  <c r="U2821" s="84"/>
      <c r="V2821" s="85"/>
      <c r="W2821" s="82"/>
      <c r="X2821" s="86"/>
      <c r="Y2821" s="87"/>
      <c r="Z2821" s="87"/>
    </row>
    <row r="2822" spans="1:2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  <c r="U2822" s="84"/>
      <c r="V2822" s="85"/>
      <c r="W2822" s="82"/>
      <c r="X2822" s="86"/>
      <c r="Y2822" s="87"/>
      <c r="Z2822" s="87"/>
    </row>
    <row r="2823" spans="1:2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  <c r="U2823" s="84"/>
      <c r="V2823" s="85"/>
      <c r="W2823" s="82"/>
      <c r="X2823" s="86"/>
      <c r="Y2823" s="87"/>
      <c r="Z2823" s="87"/>
    </row>
    <row r="2824" spans="1:2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  <c r="U2824" s="84"/>
      <c r="V2824" s="85"/>
      <c r="W2824" s="82"/>
      <c r="X2824" s="86"/>
      <c r="Y2824" s="87"/>
      <c r="Z2824" s="87"/>
    </row>
    <row r="2825" spans="1:2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  <c r="U2825" s="84"/>
      <c r="V2825" s="85"/>
      <c r="W2825" s="82"/>
      <c r="X2825" s="86"/>
      <c r="Y2825" s="87"/>
      <c r="Z2825" s="87"/>
    </row>
    <row r="2826" spans="1:2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  <c r="U2826" s="84"/>
      <c r="V2826" s="85"/>
      <c r="W2826" s="82"/>
      <c r="X2826" s="86"/>
      <c r="Y2826" s="87"/>
      <c r="Z2826" s="87"/>
    </row>
    <row r="2827" spans="1:2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  <c r="U2827" s="84"/>
      <c r="V2827" s="85"/>
      <c r="W2827" s="82"/>
      <c r="X2827" s="86"/>
      <c r="Y2827" s="87"/>
      <c r="Z2827" s="87"/>
    </row>
    <row r="2828" spans="1:2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  <c r="U2828" s="84"/>
      <c r="V2828" s="85"/>
      <c r="W2828" s="82"/>
      <c r="X2828" s="86"/>
      <c r="Y2828" s="87"/>
      <c r="Z2828" s="87"/>
    </row>
    <row r="2829" spans="1:2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  <c r="U2829" s="84"/>
      <c r="V2829" s="85"/>
      <c r="W2829" s="82"/>
      <c r="X2829" s="86"/>
      <c r="Y2829" s="87"/>
      <c r="Z2829" s="87"/>
    </row>
    <row r="2830" spans="1:2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  <c r="U2830" s="84"/>
      <c r="V2830" s="85"/>
      <c r="W2830" s="82"/>
      <c r="X2830" s="86"/>
      <c r="Y2830" s="87"/>
      <c r="Z2830" s="87"/>
    </row>
    <row r="2831" spans="1:2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  <c r="U2831" s="84"/>
      <c r="V2831" s="85"/>
      <c r="W2831" s="82"/>
      <c r="X2831" s="86"/>
      <c r="Y2831" s="87"/>
      <c r="Z2831" s="87"/>
    </row>
    <row r="2832" spans="1:2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  <c r="U2832" s="84"/>
      <c r="V2832" s="85"/>
      <c r="W2832" s="82"/>
      <c r="X2832" s="86"/>
      <c r="Y2832" s="87"/>
      <c r="Z2832" s="87"/>
    </row>
    <row r="2833" spans="1:2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  <c r="U2833" s="84"/>
      <c r="V2833" s="85"/>
      <c r="W2833" s="82"/>
      <c r="X2833" s="86"/>
      <c r="Y2833" s="87"/>
      <c r="Z2833" s="87"/>
    </row>
    <row r="2834" spans="1:2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  <c r="U2834" s="84"/>
      <c r="V2834" s="85"/>
      <c r="W2834" s="82"/>
      <c r="X2834" s="86"/>
      <c r="Y2834" s="87"/>
      <c r="Z2834" s="87"/>
    </row>
    <row r="2835" spans="1:2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  <c r="U2835" s="84"/>
      <c r="V2835" s="85"/>
      <c r="W2835" s="82"/>
      <c r="X2835" s="86"/>
      <c r="Y2835" s="87"/>
      <c r="Z2835" s="87"/>
    </row>
    <row r="2836" spans="1:2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  <c r="U2836" s="84"/>
      <c r="V2836" s="85"/>
      <c r="W2836" s="82"/>
      <c r="X2836" s="86"/>
      <c r="Y2836" s="87"/>
      <c r="Z2836" s="87"/>
    </row>
    <row r="2837" spans="1:2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  <c r="U2837" s="84"/>
      <c r="V2837" s="85"/>
      <c r="W2837" s="82"/>
      <c r="X2837" s="86"/>
      <c r="Y2837" s="87"/>
      <c r="Z2837" s="87"/>
    </row>
    <row r="2838" spans="1:2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  <c r="U2838" s="84"/>
      <c r="V2838" s="85"/>
      <c r="W2838" s="82"/>
      <c r="X2838" s="86"/>
      <c r="Y2838" s="87"/>
      <c r="Z2838" s="87"/>
    </row>
    <row r="2839" spans="1:2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  <c r="U2839" s="84"/>
      <c r="V2839" s="85"/>
      <c r="W2839" s="82"/>
      <c r="X2839" s="86"/>
      <c r="Y2839" s="87"/>
      <c r="Z2839" s="87"/>
    </row>
    <row r="2840" spans="1:2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  <c r="U2840" s="84"/>
      <c r="V2840" s="85"/>
      <c r="W2840" s="82"/>
      <c r="X2840" s="86"/>
      <c r="Y2840" s="87"/>
      <c r="Z2840" s="87"/>
    </row>
    <row r="2841" spans="1:2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  <c r="U2841" s="84"/>
      <c r="V2841" s="85"/>
      <c r="W2841" s="82"/>
      <c r="X2841" s="86"/>
      <c r="Y2841" s="87"/>
      <c r="Z2841" s="87"/>
    </row>
    <row r="2842" spans="1:2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  <c r="U2842" s="84"/>
      <c r="V2842" s="85"/>
      <c r="W2842" s="82"/>
      <c r="X2842" s="86"/>
      <c r="Y2842" s="87"/>
      <c r="Z2842" s="87"/>
    </row>
    <row r="2843" spans="1:2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  <c r="U2843" s="84"/>
      <c r="V2843" s="85"/>
      <c r="W2843" s="82"/>
      <c r="X2843" s="86"/>
      <c r="Y2843" s="87"/>
      <c r="Z2843" s="87"/>
    </row>
    <row r="2844" spans="1:2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  <c r="U2844" s="84"/>
      <c r="V2844" s="85"/>
      <c r="W2844" s="82"/>
      <c r="X2844" s="86"/>
      <c r="Y2844" s="87"/>
      <c r="Z2844" s="87"/>
    </row>
    <row r="2845" spans="1:2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  <c r="U2845" s="84"/>
      <c r="V2845" s="85"/>
      <c r="W2845" s="82"/>
      <c r="X2845" s="86"/>
      <c r="Y2845" s="87"/>
      <c r="Z2845" s="87"/>
    </row>
    <row r="2846" spans="1:2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  <c r="U2846" s="84"/>
      <c r="V2846" s="85"/>
      <c r="W2846" s="82"/>
      <c r="X2846" s="86"/>
      <c r="Y2846" s="87"/>
      <c r="Z2846" s="87"/>
    </row>
    <row r="2847" spans="1:2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  <c r="U2847" s="84"/>
      <c r="V2847" s="85"/>
      <c r="W2847" s="82"/>
      <c r="X2847" s="86"/>
      <c r="Y2847" s="87"/>
      <c r="Z2847" s="87"/>
    </row>
    <row r="2848" spans="1:2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  <c r="U2848" s="84"/>
      <c r="V2848" s="85"/>
      <c r="W2848" s="82"/>
      <c r="X2848" s="86"/>
      <c r="Y2848" s="87"/>
      <c r="Z2848" s="87"/>
    </row>
    <row r="2849" spans="1:2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  <c r="U2849" s="84"/>
      <c r="V2849" s="85"/>
      <c r="W2849" s="82"/>
      <c r="X2849" s="86"/>
      <c r="Y2849" s="87"/>
      <c r="Z2849" s="87"/>
    </row>
    <row r="2850" spans="1:2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  <c r="U2850" s="84"/>
      <c r="V2850" s="85"/>
      <c r="W2850" s="82"/>
      <c r="X2850" s="86"/>
      <c r="Y2850" s="87"/>
      <c r="Z2850" s="87"/>
    </row>
    <row r="2851" spans="1:2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  <c r="U2851" s="84"/>
      <c r="V2851" s="85"/>
      <c r="W2851" s="82"/>
      <c r="X2851" s="86"/>
      <c r="Y2851" s="87"/>
      <c r="Z2851" s="87"/>
    </row>
    <row r="2852" spans="1:2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  <c r="U2852" s="84"/>
      <c r="V2852" s="85"/>
      <c r="W2852" s="82"/>
      <c r="X2852" s="86"/>
      <c r="Y2852" s="87"/>
      <c r="Z2852" s="87"/>
    </row>
    <row r="2853" spans="1:2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  <c r="U2853" s="84"/>
      <c r="V2853" s="85"/>
      <c r="W2853" s="82"/>
      <c r="X2853" s="86"/>
      <c r="Y2853" s="87"/>
      <c r="Z2853" s="87"/>
    </row>
    <row r="2854" spans="1:2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  <c r="U2854" s="84"/>
      <c r="V2854" s="85"/>
      <c r="W2854" s="82"/>
      <c r="X2854" s="86"/>
      <c r="Y2854" s="87"/>
      <c r="Z2854" s="87"/>
    </row>
    <row r="2855" spans="1:2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  <c r="U2855" s="84"/>
      <c r="V2855" s="85"/>
      <c r="W2855" s="82"/>
      <c r="X2855" s="86"/>
      <c r="Y2855" s="87"/>
      <c r="Z2855" s="87"/>
    </row>
    <row r="2856" spans="1:2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  <c r="U2856" s="84"/>
      <c r="V2856" s="85"/>
      <c r="W2856" s="82"/>
      <c r="X2856" s="86"/>
      <c r="Y2856" s="87"/>
      <c r="Z2856" s="87"/>
    </row>
    <row r="2857" spans="1:2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  <c r="U2857" s="84"/>
      <c r="V2857" s="85"/>
      <c r="W2857" s="82"/>
      <c r="X2857" s="86"/>
      <c r="Y2857" s="87"/>
      <c r="Z2857" s="87"/>
    </row>
    <row r="2858" spans="1:2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  <c r="U2858" s="84"/>
      <c r="V2858" s="85"/>
      <c r="W2858" s="82"/>
      <c r="X2858" s="86"/>
      <c r="Y2858" s="87"/>
      <c r="Z2858" s="87"/>
    </row>
    <row r="2859" spans="1:2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  <c r="U2859" s="84"/>
      <c r="V2859" s="85"/>
      <c r="W2859" s="82"/>
      <c r="X2859" s="86"/>
      <c r="Y2859" s="87"/>
      <c r="Z2859" s="87"/>
    </row>
    <row r="2860" spans="1:2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  <c r="U2860" s="84"/>
      <c r="V2860" s="85"/>
      <c r="W2860" s="82"/>
      <c r="X2860" s="86"/>
      <c r="Y2860" s="87"/>
      <c r="Z2860" s="87"/>
    </row>
    <row r="2861" spans="1:2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  <c r="U2861" s="84"/>
      <c r="V2861" s="85"/>
      <c r="W2861" s="82"/>
      <c r="X2861" s="86"/>
      <c r="Y2861" s="87"/>
      <c r="Z2861" s="87"/>
    </row>
    <row r="2862" spans="1:2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  <c r="U2862" s="84"/>
      <c r="V2862" s="85"/>
      <c r="W2862" s="82"/>
      <c r="X2862" s="86"/>
      <c r="Y2862" s="87"/>
      <c r="Z2862" s="87"/>
    </row>
    <row r="2863" spans="1:2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  <c r="U2863" s="84"/>
      <c r="V2863" s="85"/>
      <c r="W2863" s="82"/>
      <c r="X2863" s="86"/>
      <c r="Y2863" s="87"/>
      <c r="Z2863" s="87"/>
    </row>
    <row r="2864" spans="1:2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  <c r="U2864" s="84"/>
      <c r="V2864" s="85"/>
      <c r="W2864" s="82"/>
      <c r="X2864" s="86"/>
      <c r="Y2864" s="87"/>
      <c r="Z2864" s="87"/>
    </row>
    <row r="2865" spans="1:2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  <c r="U2865" s="84"/>
      <c r="V2865" s="85"/>
      <c r="W2865" s="82"/>
      <c r="X2865" s="86"/>
      <c r="Y2865" s="87"/>
      <c r="Z2865" s="87"/>
    </row>
    <row r="2866" spans="1:2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  <c r="U2866" s="84"/>
      <c r="V2866" s="85"/>
      <c r="W2866" s="82"/>
      <c r="X2866" s="86"/>
      <c r="Y2866" s="87"/>
      <c r="Z2866" s="87"/>
    </row>
    <row r="2867" spans="1:2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  <c r="U2867" s="84"/>
      <c r="V2867" s="85"/>
      <c r="W2867" s="82"/>
      <c r="X2867" s="86"/>
      <c r="Y2867" s="87"/>
      <c r="Z2867" s="87"/>
    </row>
    <row r="2868" spans="1:2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  <c r="U2868" s="84"/>
      <c r="V2868" s="85"/>
      <c r="W2868" s="82"/>
      <c r="X2868" s="86"/>
      <c r="Y2868" s="87"/>
      <c r="Z2868" s="87"/>
    </row>
    <row r="2869" spans="1:2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  <c r="U2869" s="84"/>
      <c r="V2869" s="85"/>
      <c r="W2869" s="82"/>
      <c r="X2869" s="86"/>
      <c r="Y2869" s="87"/>
      <c r="Z2869" s="87"/>
    </row>
    <row r="2870" spans="1:2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  <c r="U2870" s="84"/>
      <c r="V2870" s="85"/>
      <c r="W2870" s="82"/>
      <c r="X2870" s="86"/>
      <c r="Y2870" s="87"/>
      <c r="Z2870" s="87"/>
    </row>
    <row r="2871" spans="1:2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  <c r="U2871" s="84"/>
      <c r="V2871" s="85"/>
      <c r="W2871" s="82"/>
      <c r="X2871" s="86"/>
      <c r="Y2871" s="87"/>
      <c r="Z2871" s="87"/>
    </row>
    <row r="2872" spans="1:2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  <c r="U2872" s="84"/>
      <c r="V2872" s="85"/>
      <c r="W2872" s="82"/>
      <c r="X2872" s="86"/>
      <c r="Y2872" s="87"/>
      <c r="Z2872" s="87"/>
    </row>
    <row r="2873" spans="1:2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  <c r="U2873" s="84"/>
      <c r="V2873" s="85"/>
      <c r="W2873" s="82"/>
      <c r="X2873" s="86"/>
      <c r="Y2873" s="87"/>
      <c r="Z2873" s="87"/>
    </row>
    <row r="2874" spans="1:2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  <c r="U2874" s="84"/>
      <c r="V2874" s="85"/>
      <c r="W2874" s="82"/>
      <c r="X2874" s="86"/>
      <c r="Y2874" s="87"/>
      <c r="Z2874" s="87"/>
    </row>
    <row r="2875" spans="1:2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  <c r="U2875" s="84"/>
      <c r="V2875" s="85"/>
      <c r="W2875" s="82"/>
      <c r="X2875" s="86"/>
      <c r="Y2875" s="87"/>
      <c r="Z2875" s="87"/>
    </row>
    <row r="2876" spans="1:2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  <c r="U2876" s="84"/>
      <c r="V2876" s="85"/>
      <c r="W2876" s="82"/>
      <c r="X2876" s="86"/>
      <c r="Y2876" s="87"/>
      <c r="Z2876" s="87"/>
    </row>
    <row r="2877" spans="1:2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  <c r="U2877" s="84"/>
      <c r="V2877" s="85"/>
      <c r="W2877" s="82"/>
      <c r="X2877" s="86"/>
      <c r="Y2877" s="87"/>
      <c r="Z2877" s="87"/>
    </row>
    <row r="2878" spans="1:2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  <c r="U2878" s="84"/>
      <c r="V2878" s="85"/>
      <c r="W2878" s="82"/>
      <c r="X2878" s="86"/>
      <c r="Y2878" s="87"/>
      <c r="Z2878" s="87"/>
    </row>
    <row r="2879" spans="1:2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  <c r="U2879" s="84"/>
      <c r="V2879" s="85"/>
      <c r="W2879" s="82"/>
      <c r="X2879" s="86"/>
      <c r="Y2879" s="87"/>
      <c r="Z2879" s="87"/>
    </row>
    <row r="2880" spans="1:2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  <c r="U2880" s="84"/>
      <c r="V2880" s="85"/>
      <c r="W2880" s="82"/>
      <c r="X2880" s="86"/>
      <c r="Y2880" s="87"/>
      <c r="Z2880" s="87"/>
    </row>
    <row r="2881" spans="1:2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  <c r="U2881" s="84"/>
      <c r="V2881" s="85"/>
      <c r="W2881" s="82"/>
      <c r="X2881" s="86"/>
      <c r="Y2881" s="87"/>
      <c r="Z2881" s="87"/>
    </row>
    <row r="2882" spans="1:2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  <c r="U2882" s="84"/>
      <c r="V2882" s="85"/>
      <c r="W2882" s="82"/>
      <c r="X2882" s="86"/>
      <c r="Y2882" s="87"/>
      <c r="Z2882" s="87"/>
    </row>
    <row r="2883" spans="1:2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  <c r="U2883" s="84"/>
      <c r="V2883" s="85"/>
      <c r="W2883" s="82"/>
      <c r="X2883" s="86"/>
      <c r="Y2883" s="87"/>
      <c r="Z2883" s="87"/>
    </row>
    <row r="2884" spans="1:2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  <c r="U2884" s="84"/>
      <c r="V2884" s="85"/>
      <c r="W2884" s="82"/>
      <c r="X2884" s="86"/>
      <c r="Y2884" s="87"/>
      <c r="Z2884" s="87"/>
    </row>
    <row r="2885" spans="1:2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  <c r="U2885" s="84"/>
      <c r="V2885" s="85"/>
      <c r="W2885" s="82"/>
      <c r="X2885" s="86"/>
      <c r="Y2885" s="87"/>
      <c r="Z2885" s="87"/>
    </row>
    <row r="2886" spans="1:2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  <c r="U2886" s="84"/>
      <c r="V2886" s="85"/>
      <c r="W2886" s="82"/>
      <c r="X2886" s="86"/>
      <c r="Y2886" s="87"/>
      <c r="Z2886" s="87"/>
    </row>
    <row r="2887" spans="1:2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  <c r="U2887" s="84"/>
      <c r="V2887" s="85"/>
      <c r="W2887" s="82"/>
      <c r="X2887" s="86"/>
      <c r="Y2887" s="87"/>
      <c r="Z2887" s="87"/>
    </row>
    <row r="2888" spans="1:2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  <c r="U2888" s="84"/>
      <c r="V2888" s="85"/>
      <c r="W2888" s="82"/>
      <c r="X2888" s="86"/>
      <c r="Y2888" s="87"/>
      <c r="Z2888" s="87"/>
    </row>
    <row r="2889" spans="1:2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  <c r="U2889" s="84"/>
      <c r="V2889" s="85"/>
      <c r="W2889" s="82"/>
      <c r="X2889" s="86"/>
      <c r="Y2889" s="87"/>
      <c r="Z2889" s="87"/>
    </row>
    <row r="2890" spans="1:2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  <c r="U2890" s="84"/>
      <c r="V2890" s="85"/>
      <c r="W2890" s="82"/>
      <c r="X2890" s="86"/>
      <c r="Y2890" s="87"/>
      <c r="Z2890" s="87"/>
    </row>
    <row r="2891" spans="1:2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  <c r="U2891" s="84"/>
      <c r="V2891" s="85"/>
      <c r="W2891" s="82"/>
      <c r="X2891" s="86"/>
      <c r="Y2891" s="87"/>
      <c r="Z2891" s="87"/>
    </row>
    <row r="2892" spans="1:2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  <c r="U2892" s="84"/>
      <c r="V2892" s="85"/>
      <c r="W2892" s="82"/>
      <c r="X2892" s="86"/>
      <c r="Y2892" s="87"/>
      <c r="Z2892" s="87"/>
    </row>
    <row r="2893" spans="1:2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  <c r="U2893" s="84"/>
      <c r="V2893" s="85"/>
      <c r="W2893" s="82"/>
      <c r="X2893" s="86"/>
      <c r="Y2893" s="87"/>
      <c r="Z2893" s="87"/>
    </row>
    <row r="2894" spans="1:2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  <c r="U2894" s="84"/>
      <c r="V2894" s="85"/>
      <c r="W2894" s="82"/>
      <c r="X2894" s="86"/>
      <c r="Y2894" s="87"/>
      <c r="Z2894" s="87"/>
    </row>
    <row r="2895" spans="1:2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  <c r="U2895" s="84"/>
      <c r="V2895" s="85"/>
      <c r="W2895" s="82"/>
      <c r="X2895" s="86"/>
      <c r="Y2895" s="87"/>
      <c r="Z2895" s="87"/>
    </row>
    <row r="2896" spans="1:2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  <c r="U2896" s="84"/>
      <c r="V2896" s="85"/>
      <c r="W2896" s="82"/>
      <c r="X2896" s="86"/>
      <c r="Y2896" s="87"/>
      <c r="Z2896" s="87"/>
    </row>
    <row r="2897" spans="1:2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  <c r="U2897" s="84"/>
      <c r="V2897" s="85"/>
      <c r="W2897" s="82"/>
      <c r="X2897" s="86"/>
      <c r="Y2897" s="87"/>
      <c r="Z2897" s="87"/>
    </row>
    <row r="2898" spans="1:2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  <c r="U2898" s="84"/>
      <c r="V2898" s="85"/>
      <c r="W2898" s="82"/>
      <c r="X2898" s="86"/>
      <c r="Y2898" s="87"/>
      <c r="Z2898" s="87"/>
    </row>
    <row r="2899" spans="1:2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  <c r="U2899" s="84"/>
      <c r="V2899" s="85"/>
      <c r="W2899" s="82"/>
      <c r="X2899" s="86"/>
      <c r="Y2899" s="87"/>
      <c r="Z2899" s="87"/>
    </row>
    <row r="2900" spans="1:2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  <c r="U2900" s="84"/>
      <c r="V2900" s="85"/>
      <c r="W2900" s="82"/>
      <c r="X2900" s="86"/>
      <c r="Y2900" s="87"/>
      <c r="Z2900" s="87"/>
    </row>
    <row r="2901" spans="1:2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  <c r="U2901" s="84"/>
      <c r="V2901" s="85"/>
      <c r="W2901" s="82"/>
      <c r="X2901" s="86"/>
      <c r="Y2901" s="87"/>
      <c r="Z2901" s="87"/>
    </row>
    <row r="2902" spans="1:2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  <c r="U2902" s="84"/>
      <c r="V2902" s="85"/>
      <c r="W2902" s="82"/>
      <c r="X2902" s="86"/>
      <c r="Y2902" s="87"/>
      <c r="Z2902" s="87"/>
    </row>
    <row r="2903" spans="1:2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  <c r="U2903" s="84"/>
      <c r="V2903" s="85"/>
      <c r="W2903" s="82"/>
      <c r="X2903" s="86"/>
      <c r="Y2903" s="87"/>
      <c r="Z2903" s="87"/>
    </row>
    <row r="2904" spans="1:2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  <c r="U2904" s="84"/>
      <c r="V2904" s="85"/>
      <c r="W2904" s="82"/>
      <c r="X2904" s="86"/>
      <c r="Y2904" s="87"/>
      <c r="Z2904" s="87"/>
    </row>
    <row r="2905" spans="1:2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  <c r="U2905" s="84"/>
      <c r="V2905" s="85"/>
      <c r="W2905" s="82"/>
      <c r="X2905" s="86"/>
      <c r="Y2905" s="87"/>
      <c r="Z2905" s="87"/>
    </row>
    <row r="2906" spans="1:2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  <c r="U2906" s="84"/>
      <c r="V2906" s="85"/>
      <c r="W2906" s="82"/>
      <c r="X2906" s="86"/>
      <c r="Y2906" s="87"/>
      <c r="Z2906" s="87"/>
    </row>
    <row r="2907" spans="1:2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  <c r="U2907" s="84"/>
      <c r="V2907" s="85"/>
      <c r="W2907" s="82"/>
      <c r="X2907" s="86"/>
      <c r="Y2907" s="87"/>
      <c r="Z2907" s="87"/>
    </row>
    <row r="2908" spans="1:2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  <c r="U2908" s="84"/>
      <c r="V2908" s="85"/>
      <c r="W2908" s="82"/>
      <c r="X2908" s="86"/>
      <c r="Y2908" s="87"/>
      <c r="Z2908" s="87"/>
    </row>
    <row r="2909" spans="1:2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  <c r="U2909" s="84"/>
      <c r="V2909" s="85"/>
      <c r="W2909" s="82"/>
      <c r="X2909" s="86"/>
      <c r="Y2909" s="87"/>
      <c r="Z2909" s="87"/>
    </row>
    <row r="2910" spans="1:2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  <c r="U2910" s="84"/>
      <c r="V2910" s="85"/>
      <c r="W2910" s="82"/>
      <c r="X2910" s="86"/>
      <c r="Y2910" s="87"/>
      <c r="Z2910" s="87"/>
    </row>
    <row r="2911" spans="1:2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  <c r="U2911" s="84"/>
      <c r="V2911" s="85"/>
      <c r="W2911" s="82"/>
      <c r="X2911" s="86"/>
      <c r="Y2911" s="87"/>
      <c r="Z2911" s="87"/>
    </row>
    <row r="2912" spans="1:2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  <c r="U2912" s="84"/>
      <c r="V2912" s="85"/>
      <c r="W2912" s="82"/>
      <c r="X2912" s="86"/>
      <c r="Y2912" s="87"/>
      <c r="Z2912" s="87"/>
    </row>
    <row r="2913" spans="1:2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  <c r="U2913" s="84"/>
      <c r="V2913" s="85"/>
      <c r="W2913" s="82"/>
      <c r="X2913" s="86"/>
      <c r="Y2913" s="87"/>
      <c r="Z2913" s="87"/>
    </row>
    <row r="2914" spans="1:2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  <c r="U2914" s="84"/>
      <c r="V2914" s="85"/>
      <c r="W2914" s="82"/>
      <c r="X2914" s="86"/>
      <c r="Y2914" s="87"/>
      <c r="Z2914" s="87"/>
    </row>
    <row r="2915" spans="1:2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  <c r="U2915" s="84"/>
      <c r="V2915" s="85"/>
      <c r="W2915" s="82"/>
      <c r="X2915" s="86"/>
      <c r="Y2915" s="87"/>
      <c r="Z2915" s="87"/>
    </row>
    <row r="2916" spans="1:2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  <c r="U2916" s="84"/>
      <c r="V2916" s="85"/>
      <c r="W2916" s="82"/>
      <c r="X2916" s="86"/>
      <c r="Y2916" s="87"/>
      <c r="Z2916" s="87"/>
    </row>
    <row r="2917" spans="1:2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  <c r="U2917" s="84"/>
      <c r="V2917" s="85"/>
      <c r="W2917" s="82"/>
      <c r="X2917" s="86"/>
      <c r="Y2917" s="87"/>
      <c r="Z2917" s="87"/>
    </row>
    <row r="2918" spans="1:2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  <c r="U2918" s="84"/>
      <c r="V2918" s="85"/>
      <c r="W2918" s="82"/>
      <c r="X2918" s="86"/>
      <c r="Y2918" s="87"/>
      <c r="Z2918" s="87"/>
    </row>
    <row r="2919" spans="1:2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  <c r="U2919" s="84"/>
      <c r="V2919" s="85"/>
      <c r="W2919" s="82"/>
      <c r="X2919" s="86"/>
      <c r="Y2919" s="87"/>
      <c r="Z2919" s="87"/>
    </row>
    <row r="2920" spans="1:2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  <c r="U2920" s="84"/>
      <c r="V2920" s="85"/>
      <c r="W2920" s="82"/>
      <c r="X2920" s="86"/>
      <c r="Y2920" s="87"/>
      <c r="Z2920" s="87"/>
    </row>
    <row r="2921" spans="1:2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  <c r="U2921" s="84"/>
      <c r="V2921" s="85"/>
      <c r="W2921" s="82"/>
      <c r="X2921" s="86"/>
      <c r="Y2921" s="87"/>
      <c r="Z2921" s="87"/>
    </row>
    <row r="2922" spans="1:2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  <c r="U2922" s="84"/>
      <c r="V2922" s="85"/>
      <c r="W2922" s="82"/>
      <c r="X2922" s="86"/>
      <c r="Y2922" s="87"/>
      <c r="Z2922" s="87"/>
    </row>
    <row r="2923" spans="1:2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  <c r="U2923" s="84"/>
      <c r="V2923" s="85"/>
      <c r="W2923" s="82"/>
      <c r="X2923" s="86"/>
      <c r="Y2923" s="87"/>
      <c r="Z2923" s="87"/>
    </row>
    <row r="2924" spans="1:2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  <c r="U2924" s="84"/>
      <c r="V2924" s="85"/>
      <c r="W2924" s="82"/>
      <c r="X2924" s="86"/>
      <c r="Y2924" s="87"/>
      <c r="Z2924" s="87"/>
    </row>
    <row r="2925" spans="1:2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  <c r="U2925" s="84"/>
      <c r="V2925" s="85"/>
      <c r="W2925" s="82"/>
      <c r="X2925" s="86"/>
      <c r="Y2925" s="87"/>
      <c r="Z2925" s="87"/>
    </row>
    <row r="2926" spans="1:2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  <c r="U2926" s="84"/>
      <c r="V2926" s="85"/>
      <c r="W2926" s="82"/>
      <c r="X2926" s="86"/>
      <c r="Y2926" s="87"/>
      <c r="Z2926" s="87"/>
    </row>
    <row r="2927" spans="1:2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  <c r="U2927" s="84"/>
      <c r="V2927" s="85"/>
      <c r="W2927" s="82"/>
      <c r="X2927" s="86"/>
      <c r="Y2927" s="87"/>
      <c r="Z2927" s="87"/>
    </row>
    <row r="2928" spans="1:2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  <c r="U2928" s="84"/>
      <c r="V2928" s="85"/>
      <c r="W2928" s="82"/>
      <c r="X2928" s="86"/>
      <c r="Y2928" s="87"/>
      <c r="Z2928" s="87"/>
    </row>
    <row r="2929" spans="1:2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  <c r="U2929" s="84"/>
      <c r="V2929" s="85"/>
      <c r="W2929" s="82"/>
      <c r="X2929" s="86"/>
      <c r="Y2929" s="87"/>
      <c r="Z2929" s="87"/>
    </row>
    <row r="2930" spans="1:2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  <c r="U2930" s="84"/>
      <c r="V2930" s="85"/>
      <c r="W2930" s="82"/>
      <c r="X2930" s="86"/>
      <c r="Y2930" s="87"/>
      <c r="Z2930" s="87"/>
    </row>
    <row r="2931" spans="1:2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  <c r="U2931" s="84"/>
      <c r="V2931" s="85"/>
      <c r="W2931" s="82"/>
      <c r="X2931" s="86"/>
      <c r="Y2931" s="87"/>
      <c r="Z2931" s="87"/>
    </row>
    <row r="2932" spans="1:2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  <c r="U2932" s="84"/>
      <c r="V2932" s="85"/>
      <c r="W2932" s="82"/>
      <c r="X2932" s="86"/>
      <c r="Y2932" s="87"/>
      <c r="Z2932" s="87"/>
    </row>
    <row r="2933" spans="1:2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  <c r="U2933" s="84"/>
      <c r="V2933" s="85"/>
      <c r="W2933" s="82"/>
      <c r="X2933" s="86"/>
      <c r="Y2933" s="87"/>
      <c r="Z2933" s="87"/>
    </row>
    <row r="2934" spans="1:2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  <c r="U2934" s="84"/>
      <c r="V2934" s="85"/>
      <c r="W2934" s="82"/>
      <c r="X2934" s="86"/>
      <c r="Y2934" s="87"/>
      <c r="Z2934" s="87"/>
    </row>
    <row r="2935" spans="1:2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  <c r="U2935" s="84"/>
      <c r="V2935" s="85"/>
      <c r="W2935" s="82"/>
      <c r="X2935" s="86"/>
      <c r="Y2935" s="87"/>
      <c r="Z2935" s="87"/>
    </row>
    <row r="2936" spans="1:2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  <c r="U2936" s="84"/>
      <c r="V2936" s="85"/>
      <c r="W2936" s="82"/>
      <c r="X2936" s="86"/>
      <c r="Y2936" s="87"/>
      <c r="Z2936" s="87"/>
    </row>
    <row r="2937" spans="1:2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  <c r="U2937" s="84"/>
      <c r="V2937" s="85"/>
      <c r="W2937" s="82"/>
      <c r="X2937" s="86"/>
      <c r="Y2937" s="87"/>
      <c r="Z2937" s="87"/>
    </row>
    <row r="2938" spans="1:2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  <c r="U2938" s="84"/>
      <c r="V2938" s="85"/>
      <c r="W2938" s="82"/>
      <c r="X2938" s="86"/>
      <c r="Y2938" s="87"/>
      <c r="Z2938" s="87"/>
    </row>
    <row r="2939" spans="1:2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  <c r="U2939" s="84"/>
      <c r="V2939" s="85"/>
      <c r="W2939" s="82"/>
      <c r="X2939" s="86"/>
      <c r="Y2939" s="87"/>
      <c r="Z2939" s="87"/>
    </row>
    <row r="2940" spans="1:2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  <c r="U2940" s="84"/>
      <c r="V2940" s="85"/>
      <c r="W2940" s="82"/>
      <c r="X2940" s="86"/>
      <c r="Y2940" s="87"/>
      <c r="Z2940" s="87"/>
    </row>
    <row r="2941" spans="1:2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  <c r="U2941" s="84"/>
      <c r="V2941" s="85"/>
      <c r="W2941" s="82"/>
      <c r="X2941" s="86"/>
      <c r="Y2941" s="87"/>
      <c r="Z2941" s="87"/>
    </row>
    <row r="2942" spans="1:2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  <c r="U2942" s="84"/>
      <c r="V2942" s="85"/>
      <c r="W2942" s="82"/>
      <c r="X2942" s="86"/>
      <c r="Y2942" s="87"/>
      <c r="Z2942" s="87"/>
    </row>
    <row r="2943" spans="1:2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  <c r="U2943" s="84"/>
      <c r="V2943" s="85"/>
      <c r="W2943" s="82"/>
      <c r="X2943" s="86"/>
      <c r="Y2943" s="87"/>
      <c r="Z2943" s="87"/>
    </row>
    <row r="2944" spans="1:2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  <c r="U2944" s="84"/>
      <c r="V2944" s="85"/>
      <c r="W2944" s="82"/>
      <c r="X2944" s="86"/>
      <c r="Y2944" s="87"/>
      <c r="Z2944" s="87"/>
    </row>
    <row r="2945" spans="1:2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  <c r="U2945" s="84"/>
      <c r="V2945" s="85"/>
      <c r="W2945" s="82"/>
      <c r="X2945" s="86"/>
      <c r="Y2945" s="87"/>
      <c r="Z2945" s="87"/>
    </row>
    <row r="2946" spans="1:2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  <c r="U2946" s="84"/>
      <c r="V2946" s="85"/>
      <c r="W2946" s="82"/>
      <c r="X2946" s="86"/>
      <c r="Y2946" s="87"/>
      <c r="Z2946" s="87"/>
    </row>
    <row r="2947" spans="1:2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  <c r="U2947" s="84"/>
      <c r="V2947" s="85"/>
      <c r="W2947" s="82"/>
      <c r="X2947" s="86"/>
      <c r="Y2947" s="87"/>
      <c r="Z2947" s="87"/>
    </row>
    <row r="2948" spans="1:2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  <c r="U2948" s="84"/>
      <c r="V2948" s="85"/>
      <c r="W2948" s="82"/>
      <c r="X2948" s="86"/>
      <c r="Y2948" s="87"/>
      <c r="Z2948" s="87"/>
    </row>
    <row r="2949" spans="1:2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  <c r="U2949" s="84"/>
      <c r="V2949" s="85"/>
      <c r="W2949" s="82"/>
      <c r="X2949" s="86"/>
      <c r="Y2949" s="87"/>
      <c r="Z2949" s="87"/>
    </row>
    <row r="2950" spans="1:2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  <c r="U2950" s="84"/>
      <c r="V2950" s="85"/>
      <c r="W2950" s="82"/>
      <c r="X2950" s="86"/>
      <c r="Y2950" s="87"/>
      <c r="Z2950" s="87"/>
    </row>
    <row r="2951" spans="1:2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  <c r="U2951" s="84"/>
      <c r="V2951" s="85"/>
      <c r="W2951" s="82"/>
      <c r="X2951" s="86"/>
      <c r="Y2951" s="87"/>
      <c r="Z2951" s="87"/>
    </row>
    <row r="2952" spans="1:2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  <c r="U2952" s="84"/>
      <c r="V2952" s="85"/>
      <c r="W2952" s="82"/>
      <c r="X2952" s="86"/>
      <c r="Y2952" s="87"/>
      <c r="Z2952" s="87"/>
    </row>
    <row r="2953" spans="1:2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  <c r="U2953" s="84"/>
      <c r="V2953" s="85"/>
      <c r="W2953" s="82"/>
      <c r="X2953" s="86"/>
      <c r="Y2953" s="87"/>
      <c r="Z2953" s="87"/>
    </row>
    <row r="2954" spans="1:2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  <c r="U2954" s="84"/>
      <c r="V2954" s="85"/>
      <c r="W2954" s="82"/>
      <c r="X2954" s="86"/>
      <c r="Y2954" s="87"/>
      <c r="Z2954" s="87"/>
    </row>
    <row r="2955" spans="1:2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  <c r="U2955" s="84"/>
      <c r="V2955" s="85"/>
      <c r="W2955" s="82"/>
      <c r="X2955" s="86"/>
      <c r="Y2955" s="87"/>
      <c r="Z2955" s="87"/>
    </row>
    <row r="2956" spans="1:2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  <c r="U2956" s="84"/>
      <c r="V2956" s="85"/>
      <c r="W2956" s="82"/>
      <c r="X2956" s="86"/>
      <c r="Y2956" s="87"/>
      <c r="Z2956" s="87"/>
    </row>
    <row r="2957" spans="1:2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  <c r="U2957" s="84"/>
      <c r="V2957" s="85"/>
      <c r="W2957" s="82"/>
      <c r="X2957" s="86"/>
      <c r="Y2957" s="87"/>
      <c r="Z2957" s="87"/>
    </row>
    <row r="2958" spans="1:2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  <c r="U2958" s="84"/>
      <c r="V2958" s="85"/>
      <c r="W2958" s="82"/>
      <c r="X2958" s="86"/>
      <c r="Y2958" s="87"/>
      <c r="Z2958" s="87"/>
    </row>
    <row r="2959" spans="1:2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  <c r="U2959" s="84"/>
      <c r="V2959" s="85"/>
      <c r="W2959" s="82"/>
      <c r="X2959" s="86"/>
      <c r="Y2959" s="87"/>
      <c r="Z2959" s="87"/>
    </row>
    <row r="2960" spans="1:2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  <c r="U2960" s="84"/>
      <c r="V2960" s="85"/>
      <c r="W2960" s="82"/>
      <c r="X2960" s="86"/>
      <c r="Y2960" s="87"/>
      <c r="Z2960" s="87"/>
    </row>
    <row r="2961" spans="1:2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  <c r="U2961" s="84"/>
      <c r="V2961" s="85"/>
      <c r="W2961" s="82"/>
      <c r="X2961" s="86"/>
      <c r="Y2961" s="87"/>
      <c r="Z2961" s="87"/>
    </row>
    <row r="2962" spans="1:2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  <c r="U2962" s="84"/>
      <c r="V2962" s="85"/>
      <c r="W2962" s="82"/>
      <c r="X2962" s="86"/>
      <c r="Y2962" s="87"/>
      <c r="Z2962" s="87"/>
    </row>
    <row r="2963" spans="1:2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  <c r="U2963" s="84"/>
      <c r="V2963" s="85"/>
      <c r="W2963" s="82"/>
      <c r="X2963" s="86"/>
      <c r="Y2963" s="87"/>
      <c r="Z2963" s="87"/>
    </row>
    <row r="2964" spans="1:2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  <c r="U2964" s="84"/>
      <c r="V2964" s="85"/>
      <c r="W2964" s="82"/>
      <c r="X2964" s="86"/>
      <c r="Y2964" s="87"/>
      <c r="Z2964" s="87"/>
    </row>
    <row r="2965" spans="1:2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  <c r="U2965" s="84"/>
      <c r="V2965" s="85"/>
      <c r="W2965" s="82"/>
      <c r="X2965" s="86"/>
      <c r="Y2965" s="87"/>
      <c r="Z2965" s="87"/>
    </row>
    <row r="2966" spans="1:2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  <c r="U2966" s="84"/>
      <c r="V2966" s="85"/>
      <c r="W2966" s="82"/>
      <c r="X2966" s="86"/>
      <c r="Y2966" s="87"/>
      <c r="Z2966" s="87"/>
    </row>
    <row r="2967" spans="1:2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  <c r="U2967" s="84"/>
      <c r="V2967" s="85"/>
      <c r="W2967" s="82"/>
      <c r="X2967" s="86"/>
      <c r="Y2967" s="87"/>
      <c r="Z2967" s="87"/>
    </row>
    <row r="2968" spans="1:2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  <c r="U2968" s="84"/>
      <c r="V2968" s="85"/>
      <c r="W2968" s="82"/>
      <c r="X2968" s="86"/>
      <c r="Y2968" s="87"/>
      <c r="Z2968" s="87"/>
    </row>
    <row r="2969" spans="1:2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  <c r="U2969" s="84"/>
      <c r="V2969" s="85"/>
      <c r="W2969" s="82"/>
      <c r="X2969" s="86"/>
      <c r="Y2969" s="87"/>
      <c r="Z2969" s="87"/>
    </row>
    <row r="2970" spans="1:2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  <c r="U2970" s="84"/>
      <c r="V2970" s="85"/>
      <c r="W2970" s="82"/>
      <c r="X2970" s="86"/>
      <c r="Y2970" s="87"/>
      <c r="Z2970" s="87"/>
    </row>
    <row r="2971" spans="1:2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  <c r="U2971" s="84"/>
      <c r="V2971" s="85"/>
      <c r="W2971" s="82"/>
      <c r="X2971" s="86"/>
      <c r="Y2971" s="87"/>
      <c r="Z2971" s="87"/>
    </row>
    <row r="2972" spans="1:2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  <c r="U2972" s="84"/>
      <c r="V2972" s="85"/>
      <c r="W2972" s="82"/>
      <c r="X2972" s="86"/>
      <c r="Y2972" s="87"/>
      <c r="Z2972" s="87"/>
    </row>
    <row r="2973" spans="1:2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  <c r="U2973" s="84"/>
      <c r="V2973" s="85"/>
      <c r="W2973" s="82"/>
      <c r="X2973" s="86"/>
      <c r="Y2973" s="87"/>
      <c r="Z2973" s="87"/>
    </row>
    <row r="2974" spans="1:2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  <c r="U2974" s="84"/>
      <c r="V2974" s="85"/>
      <c r="W2974" s="82"/>
      <c r="X2974" s="86"/>
      <c r="Y2974" s="87"/>
      <c r="Z2974" s="87"/>
    </row>
    <row r="2975" spans="1:2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  <c r="U2975" s="84"/>
      <c r="V2975" s="85"/>
      <c r="W2975" s="82"/>
      <c r="X2975" s="86"/>
      <c r="Y2975" s="87"/>
      <c r="Z2975" s="87"/>
    </row>
    <row r="2976" spans="1:2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  <c r="U2976" s="84"/>
      <c r="V2976" s="85"/>
      <c r="W2976" s="82"/>
      <c r="X2976" s="86"/>
      <c r="Y2976" s="87"/>
      <c r="Z2976" s="87"/>
    </row>
    <row r="2977" spans="1:2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  <c r="U2977" s="84"/>
      <c r="V2977" s="85"/>
      <c r="W2977" s="82"/>
      <c r="X2977" s="86"/>
      <c r="Y2977" s="87"/>
      <c r="Z2977" s="87"/>
    </row>
    <row r="2978" spans="1:2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  <c r="U2978" s="84"/>
      <c r="V2978" s="85"/>
      <c r="W2978" s="82"/>
      <c r="X2978" s="86"/>
      <c r="Y2978" s="87"/>
      <c r="Z2978" s="87"/>
    </row>
    <row r="2979" spans="1:2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  <c r="U2979" s="84"/>
      <c r="V2979" s="85"/>
      <c r="W2979" s="82"/>
      <c r="X2979" s="86"/>
      <c r="Y2979" s="87"/>
      <c r="Z2979" s="87"/>
    </row>
    <row r="2980" spans="1:2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  <c r="U2980" s="84"/>
      <c r="V2980" s="85"/>
      <c r="W2980" s="82"/>
      <c r="X2980" s="86"/>
      <c r="Y2980" s="87"/>
      <c r="Z2980" s="87"/>
    </row>
    <row r="2981" spans="1:2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  <c r="U2981" s="84"/>
      <c r="V2981" s="85"/>
      <c r="W2981" s="82"/>
      <c r="X2981" s="86"/>
      <c r="Y2981" s="87"/>
      <c r="Z2981" s="87"/>
    </row>
    <row r="2982" spans="1:2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  <c r="U2982" s="84"/>
      <c r="V2982" s="85"/>
      <c r="W2982" s="82"/>
      <c r="X2982" s="86"/>
      <c r="Y2982" s="87"/>
      <c r="Z2982" s="87"/>
    </row>
    <row r="2983" spans="1:2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  <c r="U2983" s="84"/>
      <c r="V2983" s="85"/>
      <c r="W2983" s="82"/>
      <c r="X2983" s="86"/>
      <c r="Y2983" s="87"/>
      <c r="Z2983" s="87"/>
    </row>
    <row r="2984" spans="1:2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  <c r="U2984" s="84"/>
      <c r="V2984" s="85"/>
      <c r="W2984" s="82"/>
      <c r="X2984" s="86"/>
      <c r="Y2984" s="87"/>
      <c r="Z2984" s="87"/>
    </row>
    <row r="2985" spans="1:2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  <c r="U2985" s="84"/>
      <c r="V2985" s="85"/>
      <c r="W2985" s="82"/>
      <c r="X2985" s="86"/>
      <c r="Y2985" s="87"/>
      <c r="Z2985" s="87"/>
    </row>
    <row r="2986" spans="1:2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  <c r="U2986" s="84"/>
      <c r="V2986" s="85"/>
      <c r="W2986" s="82"/>
      <c r="X2986" s="86"/>
      <c r="Y2986" s="87"/>
      <c r="Z2986" s="87"/>
    </row>
    <row r="2987" spans="1:2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  <c r="U2987" s="84"/>
      <c r="V2987" s="85"/>
      <c r="W2987" s="82"/>
      <c r="X2987" s="86"/>
      <c r="Y2987" s="87"/>
      <c r="Z2987" s="87"/>
    </row>
    <row r="2988" spans="1:2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  <c r="U2988" s="84"/>
      <c r="V2988" s="85"/>
      <c r="W2988" s="82"/>
      <c r="X2988" s="86"/>
      <c r="Y2988" s="87"/>
      <c r="Z2988" s="87"/>
    </row>
    <row r="2989" spans="1:2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  <c r="U2989" s="84"/>
      <c r="V2989" s="85"/>
      <c r="W2989" s="82"/>
      <c r="X2989" s="86"/>
      <c r="Y2989" s="87"/>
      <c r="Z2989" s="87"/>
    </row>
    <row r="2990" spans="1:2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  <c r="U2990" s="84"/>
      <c r="V2990" s="85"/>
      <c r="W2990" s="82"/>
      <c r="X2990" s="86"/>
      <c r="Y2990" s="87"/>
      <c r="Z2990" s="87"/>
    </row>
    <row r="2991" spans="1:2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  <c r="U2991" s="84"/>
      <c r="V2991" s="85"/>
      <c r="W2991" s="82"/>
      <c r="X2991" s="86"/>
      <c r="Y2991" s="87"/>
      <c r="Z2991" s="87"/>
    </row>
    <row r="2992" spans="1:2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  <c r="U2992" s="84"/>
      <c r="V2992" s="85"/>
      <c r="W2992" s="82"/>
      <c r="X2992" s="86"/>
      <c r="Y2992" s="87"/>
      <c r="Z2992" s="87"/>
    </row>
    <row r="2993" spans="1:2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  <c r="U2993" s="84"/>
      <c r="V2993" s="85"/>
      <c r="W2993" s="82"/>
      <c r="X2993" s="86"/>
      <c r="Y2993" s="87"/>
      <c r="Z2993" s="87"/>
    </row>
    <row r="2994" spans="1:2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  <c r="U2994" s="84"/>
      <c r="V2994" s="85"/>
      <c r="W2994" s="82"/>
      <c r="X2994" s="86"/>
      <c r="Y2994" s="87"/>
      <c r="Z2994" s="87"/>
    </row>
    <row r="2995" spans="1:2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  <c r="U2995" s="84"/>
      <c r="V2995" s="85"/>
      <c r="W2995" s="82"/>
      <c r="X2995" s="86"/>
      <c r="Y2995" s="87"/>
      <c r="Z2995" s="87"/>
    </row>
    <row r="2996" spans="1:2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  <c r="U2996" s="84"/>
      <c r="V2996" s="85"/>
      <c r="W2996" s="82"/>
      <c r="X2996" s="86"/>
      <c r="Y2996" s="87"/>
      <c r="Z2996" s="87"/>
    </row>
    <row r="2997" spans="1:2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  <c r="U2997" s="84"/>
      <c r="V2997" s="85"/>
      <c r="W2997" s="82"/>
      <c r="X2997" s="86"/>
      <c r="Y2997" s="87"/>
      <c r="Z2997" s="87"/>
    </row>
    <row r="2998" spans="1:2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  <c r="U2998" s="84"/>
      <c r="V2998" s="85"/>
      <c r="W2998" s="82"/>
      <c r="X2998" s="86"/>
      <c r="Y2998" s="87"/>
      <c r="Z2998" s="87"/>
    </row>
    <row r="2999" spans="1:2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  <c r="U2999" s="84"/>
      <c r="V2999" s="85"/>
      <c r="W2999" s="82"/>
      <c r="X2999" s="86"/>
      <c r="Y2999" s="87"/>
      <c r="Z2999" s="87"/>
    </row>
    <row r="3000" spans="1:2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  <c r="U3000" s="84"/>
      <c r="V3000" s="85"/>
      <c r="W3000" s="82"/>
      <c r="X3000" s="86"/>
      <c r="Y3000" s="87"/>
      <c r="Z3000" s="87"/>
    </row>
    <row r="3001" spans="1:2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  <c r="U3001" s="84"/>
      <c r="V3001" s="85"/>
      <c r="W3001" s="82"/>
      <c r="X3001" s="86"/>
      <c r="Y3001" s="87"/>
      <c r="Z3001" s="87"/>
    </row>
    <row r="3002" spans="1:2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  <c r="U3002" s="84"/>
      <c r="V3002" s="85"/>
      <c r="W3002" s="82"/>
      <c r="X3002" s="86"/>
      <c r="Y3002" s="87"/>
      <c r="Z3002" s="87"/>
    </row>
    <row r="3003" spans="1:2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  <c r="U3003" s="84"/>
      <c r="V3003" s="85"/>
      <c r="W3003" s="82"/>
      <c r="X3003" s="86"/>
      <c r="Y3003" s="87"/>
      <c r="Z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274320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274320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274320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274320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95" t="s">
        <v>0</v>
      </c>
      <c r="B1" s="89"/>
      <c r="C1" s="89"/>
      <c r="D1" s="89"/>
      <c r="E1" s="89"/>
      <c r="F1" s="89"/>
      <c r="G1" s="89"/>
      <c r="H1" s="89"/>
    </row>
    <row r="2" spans="1:8" ht="19.95" customHeight="1" x14ac:dyDescent="0.3">
      <c r="A2" s="96" t="s">
        <v>1</v>
      </c>
      <c r="B2" s="89"/>
      <c r="C2" s="89"/>
      <c r="D2" s="89"/>
      <c r="E2" s="89"/>
      <c r="F2" s="89"/>
      <c r="G2" s="89"/>
      <c r="H2" s="89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92" t="s">
        <v>15</v>
      </c>
      <c r="D12" s="93"/>
      <c r="E12" s="93"/>
      <c r="F12" s="93"/>
      <c r="G12" s="94"/>
    </row>
    <row r="13" spans="1:8" x14ac:dyDescent="0.3">
      <c r="B13" s="4" t="s">
        <v>16</v>
      </c>
      <c r="C13" s="92" t="s">
        <v>17</v>
      </c>
      <c r="D13" s="93"/>
      <c r="E13" s="93"/>
      <c r="F13" s="93"/>
      <c r="G13" s="94"/>
    </row>
    <row r="14" spans="1:8" x14ac:dyDescent="0.3">
      <c r="B14" s="4" t="s">
        <v>18</v>
      </c>
      <c r="C14" s="92" t="s">
        <v>19</v>
      </c>
      <c r="D14" s="93"/>
      <c r="E14" s="93"/>
      <c r="F14" s="93"/>
      <c r="G14" s="94"/>
    </row>
    <row r="15" spans="1:8" x14ac:dyDescent="0.3">
      <c r="B15" s="4" t="s">
        <v>20</v>
      </c>
      <c r="C15" s="92" t="s">
        <v>21</v>
      </c>
      <c r="D15" s="93"/>
      <c r="E15" s="93"/>
      <c r="F15" s="93"/>
      <c r="G15" s="94"/>
    </row>
    <row r="16" spans="1:8" x14ac:dyDescent="0.3">
      <c r="B16" s="4" t="s">
        <v>22</v>
      </c>
      <c r="C16" s="92" t="s">
        <v>23</v>
      </c>
      <c r="D16" s="93"/>
      <c r="E16" s="93"/>
      <c r="F16" s="93"/>
      <c r="G16" s="94"/>
    </row>
    <row r="17" spans="2:7" x14ac:dyDescent="0.3">
      <c r="B17" s="4" t="s">
        <v>24</v>
      </c>
      <c r="C17" s="92" t="s">
        <v>25</v>
      </c>
      <c r="D17" s="93"/>
      <c r="E17" s="93"/>
      <c r="F17" s="93"/>
      <c r="G17" s="94"/>
    </row>
    <row r="18" spans="2:7" x14ac:dyDescent="0.3">
      <c r="B18" s="4" t="s">
        <v>26</v>
      </c>
      <c r="C18" s="92" t="s">
        <v>27</v>
      </c>
      <c r="D18" s="93"/>
      <c r="E18" s="93"/>
      <c r="F18" s="93"/>
      <c r="G18" s="94"/>
    </row>
    <row r="19" spans="2:7" x14ac:dyDescent="0.3">
      <c r="B19" s="4" t="s">
        <v>28</v>
      </c>
      <c r="C19" s="92" t="s">
        <v>29</v>
      </c>
      <c r="D19" s="93"/>
      <c r="E19" s="93"/>
      <c r="F19" s="93"/>
      <c r="G19" s="94"/>
    </row>
    <row r="20" spans="2:7" x14ac:dyDescent="0.3">
      <c r="B20" s="4" t="s">
        <v>30</v>
      </c>
      <c r="C20" s="92" t="s">
        <v>31</v>
      </c>
      <c r="D20" s="93"/>
      <c r="E20" s="93"/>
      <c r="F20" s="93"/>
      <c r="G20" s="94"/>
    </row>
    <row r="22" spans="2:7" ht="15.6" x14ac:dyDescent="0.3">
      <c r="B22" s="1" t="s">
        <v>32</v>
      </c>
    </row>
    <row r="23" spans="2:7" x14ac:dyDescent="0.3">
      <c r="B23" s="91" t="s">
        <v>33</v>
      </c>
      <c r="C23" s="89"/>
      <c r="D23" s="89"/>
      <c r="E23" s="89"/>
      <c r="F23" s="89"/>
      <c r="G23" s="89"/>
    </row>
    <row r="24" spans="2:7" x14ac:dyDescent="0.3">
      <c r="B24" s="91" t="s">
        <v>34</v>
      </c>
      <c r="C24" s="89"/>
      <c r="D24" s="89"/>
      <c r="E24" s="89"/>
      <c r="F24" s="89"/>
      <c r="G24" s="89"/>
    </row>
    <row r="25" spans="2:7" x14ac:dyDescent="0.3">
      <c r="B25" s="91" t="s">
        <v>35</v>
      </c>
      <c r="C25" s="89"/>
      <c r="D25" s="89"/>
      <c r="E25" s="89"/>
      <c r="F25" s="89"/>
      <c r="G25" s="89"/>
    </row>
    <row r="26" spans="2:7" x14ac:dyDescent="0.3">
      <c r="B26" s="91" t="s">
        <v>36</v>
      </c>
      <c r="C26" s="89"/>
      <c r="D26" s="89"/>
      <c r="E26" s="89"/>
      <c r="F26" s="89"/>
      <c r="G26" s="89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95" t="s">
        <v>37</v>
      </c>
      <c r="B1" s="89"/>
      <c r="C1" s="89"/>
      <c r="D1" s="89"/>
      <c r="E1" s="89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97" t="s">
        <v>54</v>
      </c>
      <c r="C19" s="89"/>
      <c r="D19" s="89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IFERROR(INDEX(Configuração!$D$26:$D$75,MATCH($C$20,Configuração!$C$26:$C$75,0)),"")</f>
        <v>46112</v>
      </c>
    </row>
    <row r="23" spans="2:4" ht="15.6" x14ac:dyDescent="0.3">
      <c r="B23" s="1" t="s">
        <v>57</v>
      </c>
    </row>
    <row r="24" spans="2:4" x14ac:dyDescent="0.3">
      <c r="B24" s="97" t="s">
        <v>58</v>
      </c>
      <c r="C24" s="89"/>
      <c r="D24" s="89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B51" s="11" t="s">
        <v>86</v>
      </c>
      <c r="C51" s="15"/>
      <c r="D51" s="16"/>
    </row>
    <row r="52" spans="2:4" x14ac:dyDescent="0.3">
      <c r="B52" s="11" t="s">
        <v>87</v>
      </c>
      <c r="C52" s="15"/>
      <c r="D52" s="16"/>
    </row>
    <row r="53" spans="2:4" x14ac:dyDescent="0.3">
      <c r="B53" s="11" t="s">
        <v>88</v>
      </c>
      <c r="C53" s="15"/>
      <c r="D53" s="16"/>
    </row>
    <row r="54" spans="2:4" x14ac:dyDescent="0.3">
      <c r="B54" s="11" t="s">
        <v>89</v>
      </c>
      <c r="C54" s="15"/>
      <c r="D54" s="16"/>
    </row>
    <row r="55" spans="2:4" x14ac:dyDescent="0.3">
      <c r="B55" s="11" t="s">
        <v>90</v>
      </c>
      <c r="C55" s="15"/>
      <c r="D55" s="16"/>
    </row>
    <row r="56" spans="2:4" x14ac:dyDescent="0.3">
      <c r="B56" s="11" t="s">
        <v>91</v>
      </c>
      <c r="C56" s="15"/>
      <c r="D56" s="16"/>
    </row>
    <row r="57" spans="2:4" x14ac:dyDescent="0.3">
      <c r="B57" s="11" t="s">
        <v>92</v>
      </c>
      <c r="C57" s="15"/>
      <c r="D57" s="16"/>
    </row>
    <row r="58" spans="2:4" x14ac:dyDescent="0.3">
      <c r="B58" s="11" t="s">
        <v>93</v>
      </c>
      <c r="C58" s="15"/>
      <c r="D58" s="16"/>
    </row>
    <row r="59" spans="2:4" x14ac:dyDescent="0.3">
      <c r="B59" s="11" t="s">
        <v>94</v>
      </c>
      <c r="C59" s="15"/>
      <c r="D59" s="16"/>
    </row>
    <row r="60" spans="2:4" x14ac:dyDescent="0.3">
      <c r="B60" s="11" t="s">
        <v>95</v>
      </c>
      <c r="C60" s="15"/>
      <c r="D60" s="16"/>
    </row>
    <row r="61" spans="2:4" x14ac:dyDescent="0.3">
      <c r="B61" s="11" t="s">
        <v>96</v>
      </c>
      <c r="C61" s="15"/>
      <c r="D61" s="16"/>
    </row>
    <row r="62" spans="2:4" x14ac:dyDescent="0.3">
      <c r="B62" s="11" t="s">
        <v>97</v>
      </c>
      <c r="C62" s="15"/>
      <c r="D62" s="16"/>
    </row>
    <row r="63" spans="2:4" x14ac:dyDescent="0.3">
      <c r="B63" s="11" t="s">
        <v>98</v>
      </c>
      <c r="C63" s="15"/>
      <c r="D63" s="16"/>
    </row>
    <row r="64" spans="2:4" x14ac:dyDescent="0.3">
      <c r="B64" s="11" t="s">
        <v>99</v>
      </c>
      <c r="C64" s="15"/>
      <c r="D64" s="16"/>
    </row>
    <row r="65" spans="2:4" x14ac:dyDescent="0.3">
      <c r="B65" s="11" t="s">
        <v>100</v>
      </c>
      <c r="C65" s="15"/>
      <c r="D65" s="16"/>
    </row>
    <row r="66" spans="2:4" x14ac:dyDescent="0.3">
      <c r="B66" s="11" t="s">
        <v>101</v>
      </c>
      <c r="C66" s="15"/>
      <c r="D66" s="16"/>
    </row>
    <row r="67" spans="2:4" x14ac:dyDescent="0.3">
      <c r="B67" s="11" t="s">
        <v>102</v>
      </c>
      <c r="C67" s="15"/>
      <c r="D67" s="16"/>
    </row>
    <row r="68" spans="2:4" x14ac:dyDescent="0.3">
      <c r="B68" s="11" t="s">
        <v>103</v>
      </c>
      <c r="C68" s="15"/>
      <c r="D68" s="16"/>
    </row>
    <row r="69" spans="2:4" x14ac:dyDescent="0.3">
      <c r="B69" s="11" t="s">
        <v>104</v>
      </c>
      <c r="C69" s="15"/>
      <c r="D69" s="16"/>
    </row>
    <row r="70" spans="2:4" x14ac:dyDescent="0.3">
      <c r="B70" s="11" t="s">
        <v>105</v>
      </c>
      <c r="C70" s="15"/>
      <c r="D70" s="16"/>
    </row>
    <row r="71" spans="2:4" x14ac:dyDescent="0.3">
      <c r="B71" s="11" t="s">
        <v>106</v>
      </c>
      <c r="C71" s="15"/>
      <c r="D71" s="16"/>
    </row>
    <row r="72" spans="2:4" x14ac:dyDescent="0.3">
      <c r="B72" s="11" t="s">
        <v>107</v>
      </c>
      <c r="C72" s="15"/>
      <c r="D72" s="16"/>
    </row>
    <row r="73" spans="2:4" x14ac:dyDescent="0.3">
      <c r="B73" s="11" t="s">
        <v>108</v>
      </c>
      <c r="C73" s="15"/>
      <c r="D73" s="16"/>
    </row>
    <row r="74" spans="2:4" x14ac:dyDescent="0.3">
      <c r="B74" s="11" t="s">
        <v>109</v>
      </c>
      <c r="C74" s="15"/>
      <c r="D74" s="16"/>
    </row>
    <row r="75" spans="2:4" x14ac:dyDescent="0.3">
      <c r="B75" s="11" t="s">
        <v>110</v>
      </c>
      <c r="C75" s="15"/>
      <c r="D75" s="16"/>
    </row>
    <row r="76" spans="2:4" x14ac:dyDescent="0.3">
      <c r="C76" s="12"/>
      <c r="D76" s="12"/>
    </row>
    <row r="77" spans="2:4" x14ac:dyDescent="0.3">
      <c r="C77" s="12"/>
      <c r="D77" s="12"/>
    </row>
    <row r="78" spans="2:4" x14ac:dyDescent="0.3">
      <c r="C78" s="12"/>
      <c r="D78" s="12"/>
    </row>
    <row r="79" spans="2:4" x14ac:dyDescent="0.3">
      <c r="C79" s="12"/>
      <c r="D79" s="12"/>
    </row>
    <row r="80" spans="2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049999999999997" customHeight="1" x14ac:dyDescent="0.3">
      <c r="A1" s="95" t="s">
        <v>111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</row>
    <row r="2" spans="1:36" ht="19.95" customHeight="1" x14ac:dyDescent="0.3">
      <c r="A2" s="98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U2" s="8" t="s">
        <v>112</v>
      </c>
      <c r="Y2" s="8" t="s">
        <v>113</v>
      </c>
    </row>
    <row r="3" spans="1:36" ht="28.05" customHeight="1" x14ac:dyDescent="0.3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3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3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3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3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3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3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3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3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3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3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3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3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3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3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3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3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3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3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3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3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3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3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3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3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3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3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3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3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3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3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3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3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3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3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3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3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3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3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3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3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4.4" x14ac:dyDescent="0.3"/>
  <sheetData>
    <row r="1" spans="1:14" x14ac:dyDescent="0.3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3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3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3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3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3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3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3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3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3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3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3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3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3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3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3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3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3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3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3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3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3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3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3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3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3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3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3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3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3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3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3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3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3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3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3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3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3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3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3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3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95" t="s">
        <v>193</v>
      </c>
      <c r="B1" s="89"/>
      <c r="C1" s="89"/>
      <c r="D1" s="89"/>
      <c r="E1" s="89"/>
      <c r="F1" s="89"/>
      <c r="H1" s="34"/>
      <c r="K1" s="101" t="s">
        <v>194</v>
      </c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D1" s="35" t="s">
        <v>195</v>
      </c>
    </row>
    <row r="2" spans="1:56" ht="19.95" customHeight="1" x14ac:dyDescent="0.3">
      <c r="A2" s="96" t="s">
        <v>196</v>
      </c>
      <c r="B2" s="89"/>
      <c r="C2" s="89"/>
      <c r="D2" s="89"/>
      <c r="E2" s="89"/>
      <c r="F2" s="89"/>
      <c r="H2" s="99" t="s">
        <v>197</v>
      </c>
      <c r="I2" s="89"/>
      <c r="J2" s="89"/>
      <c r="K2" s="100" t="s">
        <v>198</v>
      </c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D2" s="5" t="str">
        <f>IF(Configuração!$C$26="","",("QC-"&amp;Configuração!$C$26&amp;TEXT(1,"00")))</f>
        <v>QC-52261101</v>
      </c>
    </row>
    <row r="3" spans="1:56" ht="28.05" customHeight="1" x14ac:dyDescent="0.3">
      <c r="A3" s="17" t="s">
        <v>384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385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386</v>
      </c>
      <c r="BD3" s="5" t="str">
        <f>IF(Configuração!$C$26="","",("QC-"&amp;Configuração!$C$26&amp;TEXT(2,"00")))</f>
        <v>QC-52261102</v>
      </c>
    </row>
    <row r="4" spans="1:56" x14ac:dyDescent="0.3">
      <c r="A4" s="75">
        <v>1</v>
      </c>
      <c r="B4" s="77">
        <v>45663</v>
      </c>
      <c r="C4" s="75">
        <v>1</v>
      </c>
      <c r="D4" s="40" t="s">
        <v>204</v>
      </c>
      <c r="E4" s="25" t="s">
        <v>148</v>
      </c>
      <c r="F4" s="41">
        <v>3.0038999999999998</v>
      </c>
      <c r="G4" s="76" t="s">
        <v>383</v>
      </c>
      <c r="H4" s="82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56" x14ac:dyDescent="0.3">
      <c r="A5" s="75">
        <v>2</v>
      </c>
      <c r="B5" s="77">
        <v>45670</v>
      </c>
      <c r="C5" s="75">
        <v>1</v>
      </c>
      <c r="D5" s="40" t="s">
        <v>204</v>
      </c>
      <c r="E5" s="25" t="s">
        <v>148</v>
      </c>
      <c r="F5" s="41">
        <v>3.0196000000000001</v>
      </c>
      <c r="G5" s="76" t="s">
        <v>383</v>
      </c>
      <c r="H5" s="82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56" x14ac:dyDescent="0.3">
      <c r="A6" s="75">
        <v>3</v>
      </c>
      <c r="B6" s="77">
        <v>45677</v>
      </c>
      <c r="C6" s="75">
        <v>1</v>
      </c>
      <c r="D6" s="40" t="s">
        <v>204</v>
      </c>
      <c r="E6" s="25" t="s">
        <v>148</v>
      </c>
      <c r="F6" s="41">
        <v>2.9893000000000001</v>
      </c>
      <c r="G6" s="76" t="s">
        <v>383</v>
      </c>
      <c r="H6" s="82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56" x14ac:dyDescent="0.3">
      <c r="A7" s="75">
        <v>4</v>
      </c>
      <c r="B7" s="77">
        <v>45684</v>
      </c>
      <c r="C7" s="75">
        <v>1</v>
      </c>
      <c r="D7" s="40" t="s">
        <v>204</v>
      </c>
      <c r="E7" s="25" t="s">
        <v>148</v>
      </c>
      <c r="F7" s="41">
        <v>2.9567000000000001</v>
      </c>
      <c r="G7" s="76" t="s">
        <v>383</v>
      </c>
      <c r="H7" s="82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56" x14ac:dyDescent="0.3">
      <c r="A8" s="75">
        <v>5</v>
      </c>
      <c r="B8" s="77">
        <v>45691</v>
      </c>
      <c r="C8" s="75">
        <v>1</v>
      </c>
      <c r="D8" s="40" t="s">
        <v>204</v>
      </c>
      <c r="E8" s="25" t="s">
        <v>148</v>
      </c>
      <c r="F8" s="41">
        <v>2.9798</v>
      </c>
      <c r="G8" s="76" t="s">
        <v>383</v>
      </c>
      <c r="H8" s="82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56" x14ac:dyDescent="0.3">
      <c r="A9" s="75">
        <v>6</v>
      </c>
      <c r="B9" s="77">
        <v>45698</v>
      </c>
      <c r="C9" s="75">
        <v>1</v>
      </c>
      <c r="D9" s="40" t="s">
        <v>204</v>
      </c>
      <c r="E9" s="25" t="s">
        <v>148</v>
      </c>
      <c r="F9" s="41">
        <v>2.9514</v>
      </c>
      <c r="G9" s="76" t="s">
        <v>383</v>
      </c>
      <c r="H9" s="82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56" x14ac:dyDescent="0.3">
      <c r="A10" s="75">
        <v>7</v>
      </c>
      <c r="B10" s="77">
        <v>45705</v>
      </c>
      <c r="C10" s="75">
        <v>1</v>
      </c>
      <c r="D10" s="40" t="s">
        <v>204</v>
      </c>
      <c r="E10" s="25" t="s">
        <v>148</v>
      </c>
      <c r="F10" s="41">
        <v>3.0070000000000001</v>
      </c>
      <c r="G10" s="76" t="s">
        <v>383</v>
      </c>
      <c r="H10" s="82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56" x14ac:dyDescent="0.3">
      <c r="A11" s="75">
        <v>8</v>
      </c>
      <c r="B11" s="77">
        <v>45712</v>
      </c>
      <c r="C11" s="75">
        <v>1</v>
      </c>
      <c r="D11" s="40" t="s">
        <v>204</v>
      </c>
      <c r="E11" s="25" t="s">
        <v>148</v>
      </c>
      <c r="F11" s="41">
        <v>3.0747</v>
      </c>
      <c r="G11" s="76" t="s">
        <v>383</v>
      </c>
      <c r="H11" s="82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56" x14ac:dyDescent="0.3">
      <c r="A12" s="75">
        <v>9</v>
      </c>
      <c r="B12" s="77">
        <v>45719</v>
      </c>
      <c r="C12" s="75">
        <v>1</v>
      </c>
      <c r="D12" s="40" t="s">
        <v>204</v>
      </c>
      <c r="E12" s="25" t="s">
        <v>148</v>
      </c>
      <c r="F12" s="41">
        <v>2.9777999999999998</v>
      </c>
      <c r="G12" s="76" t="s">
        <v>383</v>
      </c>
      <c r="H12" s="82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56" x14ac:dyDescent="0.3">
      <c r="A13" s="75">
        <v>10</v>
      </c>
      <c r="B13" s="77">
        <v>45726</v>
      </c>
      <c r="C13" s="75">
        <v>1</v>
      </c>
      <c r="D13" s="40" t="s">
        <v>204</v>
      </c>
      <c r="E13" s="25" t="s">
        <v>148</v>
      </c>
      <c r="F13" s="41">
        <v>2.9710000000000001</v>
      </c>
      <c r="G13" s="76" t="s">
        <v>383</v>
      </c>
      <c r="H13" s="82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56" x14ac:dyDescent="0.3">
      <c r="A14" s="75">
        <v>11</v>
      </c>
      <c r="B14" s="77">
        <v>45733</v>
      </c>
      <c r="C14" s="75">
        <v>1</v>
      </c>
      <c r="D14" s="40" t="s">
        <v>204</v>
      </c>
      <c r="E14" s="25" t="s">
        <v>148</v>
      </c>
      <c r="F14" s="41">
        <v>3.0297000000000001</v>
      </c>
      <c r="G14" s="76" t="s">
        <v>383</v>
      </c>
      <c r="H14" s="82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56" x14ac:dyDescent="0.3">
      <c r="A15" s="75">
        <v>12</v>
      </c>
      <c r="B15" s="77">
        <v>45740</v>
      </c>
      <c r="C15" s="75">
        <v>1</v>
      </c>
      <c r="D15" s="40" t="s">
        <v>204</v>
      </c>
      <c r="E15" s="25" t="s">
        <v>148</v>
      </c>
      <c r="F15" s="41">
        <v>3.0226999999999999</v>
      </c>
      <c r="G15" s="76" t="s">
        <v>383</v>
      </c>
      <c r="H15" s="82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56" x14ac:dyDescent="0.3">
      <c r="A16" s="75">
        <v>13</v>
      </c>
      <c r="B16" s="77">
        <v>45747</v>
      </c>
      <c r="C16" s="75">
        <v>1</v>
      </c>
      <c r="D16" s="40" t="s">
        <v>204</v>
      </c>
      <c r="E16" s="25" t="s">
        <v>148</v>
      </c>
      <c r="F16" s="41">
        <v>3.0093999999999999</v>
      </c>
      <c r="G16" s="76" t="s">
        <v>383</v>
      </c>
      <c r="H16" s="82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3">
      <c r="A17" s="75">
        <v>14</v>
      </c>
      <c r="B17" s="77">
        <v>45754</v>
      </c>
      <c r="C17" s="75">
        <v>1</v>
      </c>
      <c r="D17" s="40" t="s">
        <v>204</v>
      </c>
      <c r="E17" s="25" t="s">
        <v>148</v>
      </c>
      <c r="F17" s="41">
        <v>2.9546000000000001</v>
      </c>
      <c r="G17" s="76" t="s">
        <v>383</v>
      </c>
      <c r="H17" s="82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3">
      <c r="A18" s="75">
        <v>15</v>
      </c>
      <c r="B18" s="77">
        <v>45761</v>
      </c>
      <c r="C18" s="75">
        <v>1</v>
      </c>
      <c r="D18" s="40" t="s">
        <v>204</v>
      </c>
      <c r="E18" s="25" t="s">
        <v>148</v>
      </c>
      <c r="F18" s="41">
        <v>3.1254</v>
      </c>
      <c r="G18" s="76" t="s">
        <v>383</v>
      </c>
      <c r="H18" s="82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3">
      <c r="A19" s="75">
        <v>16</v>
      </c>
      <c r="B19" s="77">
        <v>45768</v>
      </c>
      <c r="C19" s="75">
        <v>1</v>
      </c>
      <c r="D19" s="40" t="s">
        <v>204</v>
      </c>
      <c r="E19" s="25" t="s">
        <v>148</v>
      </c>
      <c r="F19" s="41">
        <v>3.0406</v>
      </c>
      <c r="G19" s="76" t="s">
        <v>383</v>
      </c>
      <c r="H19" s="82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3">
      <c r="A20" s="75">
        <v>17</v>
      </c>
      <c r="B20" s="77">
        <v>45775</v>
      </c>
      <c r="C20" s="75">
        <v>1</v>
      </c>
      <c r="D20" s="40" t="s">
        <v>204</v>
      </c>
      <c r="E20" s="25" t="s">
        <v>148</v>
      </c>
      <c r="F20" s="41">
        <v>2.9327000000000001</v>
      </c>
      <c r="G20" s="76" t="s">
        <v>383</v>
      </c>
      <c r="H20" s="82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3">
      <c r="A21" s="75">
        <v>18</v>
      </c>
      <c r="B21" s="77">
        <v>45782</v>
      </c>
      <c r="C21" s="75">
        <v>1</v>
      </c>
      <c r="D21" s="40" t="s">
        <v>204</v>
      </c>
      <c r="E21" s="25" t="s">
        <v>148</v>
      </c>
      <c r="F21" s="41">
        <v>3.1307</v>
      </c>
      <c r="G21" s="76" t="s">
        <v>383</v>
      </c>
      <c r="H21" s="82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3">
      <c r="A22" s="75">
        <v>19</v>
      </c>
      <c r="B22" s="77">
        <v>45789</v>
      </c>
      <c r="C22" s="75">
        <v>1</v>
      </c>
      <c r="D22" s="40" t="s">
        <v>204</v>
      </c>
      <c r="E22" s="25" t="s">
        <v>148</v>
      </c>
      <c r="F22" s="41">
        <v>2.9033000000000002</v>
      </c>
      <c r="G22" s="76" t="s">
        <v>383</v>
      </c>
      <c r="H22" s="82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3">
      <c r="A23" s="75">
        <v>20</v>
      </c>
      <c r="B23" s="77">
        <v>45796</v>
      </c>
      <c r="C23" s="75">
        <v>1</v>
      </c>
      <c r="D23" s="40" t="s">
        <v>204</v>
      </c>
      <c r="E23" s="25" t="s">
        <v>148</v>
      </c>
      <c r="F23" s="41">
        <v>3.1941000000000002</v>
      </c>
      <c r="G23" s="76" t="s">
        <v>383</v>
      </c>
      <c r="H23" s="82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3">
      <c r="A24" s="75">
        <v>21</v>
      </c>
      <c r="B24" s="77">
        <v>45803</v>
      </c>
      <c r="C24" s="75">
        <v>1</v>
      </c>
      <c r="D24" s="40" t="s">
        <v>204</v>
      </c>
      <c r="E24" s="25" t="s">
        <v>148</v>
      </c>
      <c r="F24" s="41">
        <v>2.9064000000000001</v>
      </c>
      <c r="G24" s="76" t="s">
        <v>383</v>
      </c>
      <c r="H24" s="82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3">
      <c r="A25" s="75">
        <v>22</v>
      </c>
      <c r="B25" s="77">
        <v>45810</v>
      </c>
      <c r="C25" s="75">
        <v>1</v>
      </c>
      <c r="D25" s="40" t="s">
        <v>204</v>
      </c>
      <c r="E25" s="25" t="s">
        <v>148</v>
      </c>
      <c r="F25" s="41">
        <v>2.9914000000000001</v>
      </c>
      <c r="G25" s="76" t="s">
        <v>383</v>
      </c>
      <c r="H25" s="82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3">
      <c r="A26" s="75">
        <v>23</v>
      </c>
      <c r="B26" s="77">
        <v>45817</v>
      </c>
      <c r="C26" s="75">
        <v>1</v>
      </c>
      <c r="D26" s="40" t="s">
        <v>204</v>
      </c>
      <c r="E26" s="25" t="s">
        <v>148</v>
      </c>
      <c r="F26" s="41">
        <v>2.9367999999999999</v>
      </c>
      <c r="G26" s="76" t="s">
        <v>383</v>
      </c>
      <c r="H26" s="82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3">
      <c r="A27" s="75">
        <v>24</v>
      </c>
      <c r="B27" s="77">
        <v>45824</v>
      </c>
      <c r="C27" s="75">
        <v>1</v>
      </c>
      <c r="D27" s="40" t="s">
        <v>204</v>
      </c>
      <c r="E27" s="25" t="s">
        <v>148</v>
      </c>
      <c r="F27" s="41">
        <v>3.0181</v>
      </c>
      <c r="G27" s="76" t="s">
        <v>383</v>
      </c>
      <c r="H27" s="82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3">
      <c r="A28" s="75">
        <v>25</v>
      </c>
      <c r="B28" s="77">
        <v>45831</v>
      </c>
      <c r="C28" s="75">
        <v>1</v>
      </c>
      <c r="D28" s="40" t="s">
        <v>204</v>
      </c>
      <c r="E28" s="25" t="s">
        <v>148</v>
      </c>
      <c r="F28" s="41">
        <v>3.0121000000000002</v>
      </c>
      <c r="G28" s="76" t="s">
        <v>383</v>
      </c>
      <c r="H28" s="82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3">
      <c r="A29" s="75">
        <v>1</v>
      </c>
      <c r="B29" s="77">
        <v>45663</v>
      </c>
      <c r="C29" s="75">
        <v>2</v>
      </c>
      <c r="D29" s="40" t="s">
        <v>205</v>
      </c>
      <c r="E29" s="25" t="s">
        <v>148</v>
      </c>
      <c r="F29" s="41">
        <v>6.7881</v>
      </c>
      <c r="G29" s="76" t="s">
        <v>383</v>
      </c>
      <c r="H29" s="82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3">
      <c r="A30" s="75">
        <v>2</v>
      </c>
      <c r="B30" s="77">
        <v>45670</v>
      </c>
      <c r="C30" s="75">
        <v>2</v>
      </c>
      <c r="D30" s="40" t="s">
        <v>205</v>
      </c>
      <c r="E30" s="25" t="s">
        <v>148</v>
      </c>
      <c r="F30" s="41">
        <v>6.5757000000000003</v>
      </c>
      <c r="G30" s="76" t="s">
        <v>383</v>
      </c>
      <c r="H30" s="82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3">
      <c r="A31" s="75">
        <v>3</v>
      </c>
      <c r="B31" s="77">
        <v>45677</v>
      </c>
      <c r="C31" s="75">
        <v>2</v>
      </c>
      <c r="D31" s="40" t="s">
        <v>205</v>
      </c>
      <c r="E31" s="25" t="s">
        <v>148</v>
      </c>
      <c r="F31" s="41">
        <v>6.7561</v>
      </c>
      <c r="G31" s="76" t="s">
        <v>383</v>
      </c>
      <c r="H31" s="82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3">
      <c r="A32" s="75">
        <v>4</v>
      </c>
      <c r="B32" s="77">
        <v>45684</v>
      </c>
      <c r="C32" s="75">
        <v>2</v>
      </c>
      <c r="D32" s="40" t="s">
        <v>205</v>
      </c>
      <c r="E32" s="25" t="s">
        <v>148</v>
      </c>
      <c r="F32" s="41">
        <v>6.8007999999999997</v>
      </c>
      <c r="G32" s="76" t="s">
        <v>383</v>
      </c>
      <c r="H32" s="82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3">
      <c r="A33" s="75">
        <v>5</v>
      </c>
      <c r="B33" s="77">
        <v>45691</v>
      </c>
      <c r="C33" s="75">
        <v>2</v>
      </c>
      <c r="D33" s="40" t="s">
        <v>205</v>
      </c>
      <c r="E33" s="25" t="s">
        <v>148</v>
      </c>
      <c r="F33" s="41">
        <v>6.8429000000000002</v>
      </c>
      <c r="G33" s="76" t="s">
        <v>383</v>
      </c>
      <c r="H33" s="82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3">
      <c r="A34" s="75">
        <v>6</v>
      </c>
      <c r="B34" s="77">
        <v>45698</v>
      </c>
      <c r="C34" s="75">
        <v>2</v>
      </c>
      <c r="D34" s="40" t="s">
        <v>205</v>
      </c>
      <c r="E34" s="25" t="s">
        <v>148</v>
      </c>
      <c r="F34" s="41">
        <v>6.9720000000000004</v>
      </c>
      <c r="G34" s="76" t="s">
        <v>383</v>
      </c>
      <c r="H34" s="82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3">
      <c r="A35" s="75">
        <v>7</v>
      </c>
      <c r="B35" s="77">
        <v>45705</v>
      </c>
      <c r="C35" s="75">
        <v>2</v>
      </c>
      <c r="D35" s="40" t="s">
        <v>205</v>
      </c>
      <c r="E35" s="25" t="s">
        <v>148</v>
      </c>
      <c r="F35" s="41">
        <v>6.8761000000000001</v>
      </c>
      <c r="G35" s="76" t="s">
        <v>383</v>
      </c>
      <c r="H35" s="82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3">
      <c r="A36" s="75">
        <v>8</v>
      </c>
      <c r="B36" s="77">
        <v>45712</v>
      </c>
      <c r="C36" s="75">
        <v>2</v>
      </c>
      <c r="D36" s="40" t="s">
        <v>205</v>
      </c>
      <c r="E36" s="25" t="s">
        <v>148</v>
      </c>
      <c r="F36" s="41">
        <v>6.9217000000000004</v>
      </c>
      <c r="G36" s="76" t="s">
        <v>383</v>
      </c>
      <c r="H36" s="82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3">
      <c r="A37" s="75">
        <v>9</v>
      </c>
      <c r="B37" s="77">
        <v>45719</v>
      </c>
      <c r="C37" s="75">
        <v>2</v>
      </c>
      <c r="D37" s="40" t="s">
        <v>205</v>
      </c>
      <c r="E37" s="25" t="s">
        <v>148</v>
      </c>
      <c r="F37" s="41">
        <v>6.9062999999999999</v>
      </c>
      <c r="G37" s="76" t="s">
        <v>383</v>
      </c>
      <c r="H37" s="82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3">
      <c r="A38" s="75">
        <v>10</v>
      </c>
      <c r="B38" s="77">
        <v>45726</v>
      </c>
      <c r="C38" s="75">
        <v>2</v>
      </c>
      <c r="D38" s="40" t="s">
        <v>205</v>
      </c>
      <c r="E38" s="25" t="s">
        <v>148</v>
      </c>
      <c r="F38" s="41">
        <v>6.9291999999999998</v>
      </c>
      <c r="G38" s="76" t="s">
        <v>383</v>
      </c>
      <c r="H38" s="82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3">
      <c r="A39" s="75">
        <v>11</v>
      </c>
      <c r="B39" s="77">
        <v>45733</v>
      </c>
      <c r="C39" s="75">
        <v>2</v>
      </c>
      <c r="D39" s="40" t="s">
        <v>205</v>
      </c>
      <c r="E39" s="25" t="s">
        <v>148</v>
      </c>
      <c r="F39" s="41">
        <v>6.7316000000000003</v>
      </c>
      <c r="G39" s="76" t="s">
        <v>383</v>
      </c>
      <c r="H39" s="82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3">
      <c r="A40" s="75">
        <v>12</v>
      </c>
      <c r="B40" s="77">
        <v>45740</v>
      </c>
      <c r="C40" s="75">
        <v>2</v>
      </c>
      <c r="D40" s="40" t="s">
        <v>205</v>
      </c>
      <c r="E40" s="25" t="s">
        <v>148</v>
      </c>
      <c r="F40" s="41">
        <v>6.8022</v>
      </c>
      <c r="G40" s="76" t="s">
        <v>383</v>
      </c>
      <c r="H40" s="82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3">
      <c r="A41" s="75">
        <v>13</v>
      </c>
      <c r="B41" s="77">
        <v>45747</v>
      </c>
      <c r="C41" s="75">
        <v>2</v>
      </c>
      <c r="D41" s="40" t="s">
        <v>205</v>
      </c>
      <c r="E41" s="25" t="s">
        <v>148</v>
      </c>
      <c r="F41" s="41">
        <v>6.8857999999999997</v>
      </c>
      <c r="G41" s="76" t="s">
        <v>383</v>
      </c>
      <c r="H41" s="82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3">
      <c r="A42" s="75">
        <v>14</v>
      </c>
      <c r="B42" s="77">
        <v>45754</v>
      </c>
      <c r="C42" s="75">
        <v>2</v>
      </c>
      <c r="D42" s="40" t="s">
        <v>205</v>
      </c>
      <c r="E42" s="25" t="s">
        <v>148</v>
      </c>
      <c r="F42" s="41">
        <v>6.7519999999999998</v>
      </c>
      <c r="G42" s="76" t="s">
        <v>383</v>
      </c>
      <c r="H42" s="82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3">
      <c r="A43" s="75">
        <v>15</v>
      </c>
      <c r="B43" s="77">
        <v>45761</v>
      </c>
      <c r="C43" s="75">
        <v>2</v>
      </c>
      <c r="D43" s="40" t="s">
        <v>205</v>
      </c>
      <c r="E43" s="25" t="s">
        <v>148</v>
      </c>
      <c r="F43" s="41">
        <v>7.0148999999999999</v>
      </c>
      <c r="G43" s="76" t="s">
        <v>383</v>
      </c>
      <c r="H43" s="82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3">
      <c r="A44" s="75">
        <v>16</v>
      </c>
      <c r="B44" s="77">
        <v>45768</v>
      </c>
      <c r="C44" s="75">
        <v>2</v>
      </c>
      <c r="D44" s="40" t="s">
        <v>205</v>
      </c>
      <c r="E44" s="25" t="s">
        <v>148</v>
      </c>
      <c r="F44" s="41">
        <v>6.8151999999999999</v>
      </c>
      <c r="G44" s="76" t="s">
        <v>383</v>
      </c>
      <c r="H44" s="82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3">
      <c r="A45" s="75">
        <v>17</v>
      </c>
      <c r="B45" s="77">
        <v>45775</v>
      </c>
      <c r="C45" s="75">
        <v>2</v>
      </c>
      <c r="D45" s="40" t="s">
        <v>205</v>
      </c>
      <c r="E45" s="25" t="s">
        <v>148</v>
      </c>
      <c r="F45" s="41">
        <v>6.8109999999999999</v>
      </c>
      <c r="G45" s="76" t="s">
        <v>383</v>
      </c>
      <c r="H45" s="82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3">
      <c r="A46" s="75">
        <v>18</v>
      </c>
      <c r="B46" s="77">
        <v>45782</v>
      </c>
      <c r="C46" s="75">
        <v>2</v>
      </c>
      <c r="D46" s="40" t="s">
        <v>205</v>
      </c>
      <c r="E46" s="25" t="s">
        <v>148</v>
      </c>
      <c r="F46" s="41">
        <v>6.5864000000000003</v>
      </c>
      <c r="G46" s="76" t="s">
        <v>383</v>
      </c>
      <c r="H46" s="82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3">
      <c r="A47" s="75">
        <v>19</v>
      </c>
      <c r="B47" s="77">
        <v>45789</v>
      </c>
      <c r="C47" s="75">
        <v>2</v>
      </c>
      <c r="D47" s="40" t="s">
        <v>205</v>
      </c>
      <c r="E47" s="25" t="s">
        <v>148</v>
      </c>
      <c r="F47" s="41">
        <v>6.8121</v>
      </c>
      <c r="G47" s="76" t="s">
        <v>383</v>
      </c>
      <c r="H47" s="82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3">
      <c r="A48" s="75">
        <v>20</v>
      </c>
      <c r="B48" s="77">
        <v>45796</v>
      </c>
      <c r="C48" s="75">
        <v>2</v>
      </c>
      <c r="D48" s="40" t="s">
        <v>205</v>
      </c>
      <c r="E48" s="25" t="s">
        <v>148</v>
      </c>
      <c r="F48" s="41">
        <v>6.9291</v>
      </c>
      <c r="G48" s="76" t="s">
        <v>383</v>
      </c>
      <c r="H48" s="82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3">
      <c r="A49" s="75">
        <v>21</v>
      </c>
      <c r="B49" s="77">
        <v>45803</v>
      </c>
      <c r="C49" s="75">
        <v>2</v>
      </c>
      <c r="D49" s="40" t="s">
        <v>205</v>
      </c>
      <c r="E49" s="25" t="s">
        <v>148</v>
      </c>
      <c r="F49" s="41">
        <v>6.6641000000000004</v>
      </c>
      <c r="G49" s="76" t="s">
        <v>383</v>
      </c>
      <c r="H49" s="82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3">
      <c r="A50" s="75">
        <v>22</v>
      </c>
      <c r="B50" s="77">
        <v>45810</v>
      </c>
      <c r="C50" s="75">
        <v>2</v>
      </c>
      <c r="D50" s="40" t="s">
        <v>205</v>
      </c>
      <c r="E50" s="25" t="s">
        <v>148</v>
      </c>
      <c r="F50" s="41">
        <v>6.8834999999999997</v>
      </c>
      <c r="G50" s="76" t="s">
        <v>383</v>
      </c>
      <c r="H50" s="82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3">
      <c r="A51" s="75">
        <v>23</v>
      </c>
      <c r="B51" s="77">
        <v>45817</v>
      </c>
      <c r="C51" s="75">
        <v>2</v>
      </c>
      <c r="D51" s="40" t="s">
        <v>205</v>
      </c>
      <c r="E51" s="25" t="s">
        <v>148</v>
      </c>
      <c r="F51" s="41">
        <v>6.8160999999999996</v>
      </c>
      <c r="G51" s="76" t="s">
        <v>383</v>
      </c>
      <c r="H51" s="82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3">
      <c r="A52" s="75">
        <v>24</v>
      </c>
      <c r="B52" s="77">
        <v>45824</v>
      </c>
      <c r="C52" s="75">
        <v>2</v>
      </c>
      <c r="D52" s="40" t="s">
        <v>205</v>
      </c>
      <c r="E52" s="25" t="s">
        <v>148</v>
      </c>
      <c r="F52" s="41">
        <v>6.7466999999999997</v>
      </c>
      <c r="G52" s="76" t="s">
        <v>383</v>
      </c>
      <c r="H52" s="82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3">
      <c r="A53" s="75">
        <v>25</v>
      </c>
      <c r="B53" s="77">
        <v>45831</v>
      </c>
      <c r="C53" s="75">
        <v>2</v>
      </c>
      <c r="D53" s="40" t="s">
        <v>205</v>
      </c>
      <c r="E53" s="25" t="s">
        <v>148</v>
      </c>
      <c r="F53" s="41">
        <v>6.9874999999999998</v>
      </c>
      <c r="G53" s="76" t="s">
        <v>383</v>
      </c>
      <c r="H53" s="82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3">
      <c r="A54" s="75">
        <v>1</v>
      </c>
      <c r="B54" s="77">
        <v>45663</v>
      </c>
      <c r="C54" s="75">
        <v>3</v>
      </c>
      <c r="D54" s="40" t="s">
        <v>206</v>
      </c>
      <c r="E54" s="25" t="s">
        <v>148</v>
      </c>
      <c r="F54" s="41">
        <v>16.652799999999999</v>
      </c>
      <c r="G54" s="76" t="s">
        <v>383</v>
      </c>
      <c r="H54" s="82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3">
      <c r="A55" s="75">
        <v>2</v>
      </c>
      <c r="B55" s="77">
        <v>45670</v>
      </c>
      <c r="C55" s="75">
        <v>3</v>
      </c>
      <c r="D55" s="40" t="s">
        <v>206</v>
      </c>
      <c r="E55" s="25" t="s">
        <v>148</v>
      </c>
      <c r="F55" s="41">
        <v>16.320799999999998</v>
      </c>
      <c r="G55" s="76" t="s">
        <v>383</v>
      </c>
      <c r="H55" s="82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3">
      <c r="A56" s="75">
        <v>3</v>
      </c>
      <c r="B56" s="77">
        <v>45677</v>
      </c>
      <c r="C56" s="75">
        <v>3</v>
      </c>
      <c r="D56" s="40" t="s">
        <v>206</v>
      </c>
      <c r="E56" s="25" t="s">
        <v>148</v>
      </c>
      <c r="F56" s="41">
        <v>16.5364</v>
      </c>
      <c r="G56" s="76" t="s">
        <v>383</v>
      </c>
      <c r="H56" s="82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3">
      <c r="A57" s="75">
        <v>4</v>
      </c>
      <c r="B57" s="77">
        <v>45684</v>
      </c>
      <c r="C57" s="75">
        <v>3</v>
      </c>
      <c r="D57" s="40" t="s">
        <v>206</v>
      </c>
      <c r="E57" s="25" t="s">
        <v>148</v>
      </c>
      <c r="F57" s="41">
        <v>16.621400000000001</v>
      </c>
      <c r="G57" s="76" t="s">
        <v>383</v>
      </c>
      <c r="H57" s="82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3">
      <c r="A58" s="75">
        <v>5</v>
      </c>
      <c r="B58" s="77">
        <v>45691</v>
      </c>
      <c r="C58" s="75">
        <v>3</v>
      </c>
      <c r="D58" s="40" t="s">
        <v>206</v>
      </c>
      <c r="E58" s="25" t="s">
        <v>148</v>
      </c>
      <c r="F58" s="41">
        <v>16.491800000000001</v>
      </c>
      <c r="G58" s="76" t="s">
        <v>383</v>
      </c>
      <c r="H58" s="82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3">
      <c r="A59" s="75">
        <v>6</v>
      </c>
      <c r="B59" s="77">
        <v>45698</v>
      </c>
      <c r="C59" s="75">
        <v>3</v>
      </c>
      <c r="D59" s="40" t="s">
        <v>206</v>
      </c>
      <c r="E59" s="25" t="s">
        <v>148</v>
      </c>
      <c r="F59" s="41">
        <v>16.639399999999998</v>
      </c>
      <c r="G59" s="76" t="s">
        <v>383</v>
      </c>
      <c r="H59" s="82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3">
      <c r="A60" s="75">
        <v>7</v>
      </c>
      <c r="B60" s="77">
        <v>45705</v>
      </c>
      <c r="C60" s="75">
        <v>3</v>
      </c>
      <c r="D60" s="40" t="s">
        <v>206</v>
      </c>
      <c r="E60" s="25" t="s">
        <v>148</v>
      </c>
      <c r="F60" s="41">
        <v>16.512499999999999</v>
      </c>
      <c r="G60" s="76" t="s">
        <v>383</v>
      </c>
      <c r="H60" s="82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3">
      <c r="A61" s="75">
        <v>8</v>
      </c>
      <c r="B61" s="77">
        <v>45712</v>
      </c>
      <c r="C61" s="75">
        <v>3</v>
      </c>
      <c r="D61" s="40" t="s">
        <v>206</v>
      </c>
      <c r="E61" s="25" t="s">
        <v>148</v>
      </c>
      <c r="F61" s="41">
        <v>16.636700000000001</v>
      </c>
      <c r="G61" s="76" t="s">
        <v>383</v>
      </c>
      <c r="H61" s="82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3">
      <c r="A62" s="75">
        <v>9</v>
      </c>
      <c r="B62" s="77">
        <v>45719</v>
      </c>
      <c r="C62" s="75">
        <v>3</v>
      </c>
      <c r="D62" s="40" t="s">
        <v>206</v>
      </c>
      <c r="E62" s="25" t="s">
        <v>148</v>
      </c>
      <c r="F62" s="41">
        <v>16.767299999999999</v>
      </c>
      <c r="G62" s="76" t="s">
        <v>383</v>
      </c>
      <c r="H62" s="82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3">
      <c r="A63" s="75">
        <v>10</v>
      </c>
      <c r="B63" s="77">
        <v>45726</v>
      </c>
      <c r="C63" s="75">
        <v>3</v>
      </c>
      <c r="D63" s="40" t="s">
        <v>206</v>
      </c>
      <c r="E63" s="25" t="s">
        <v>148</v>
      </c>
      <c r="F63" s="41">
        <v>16.409400000000002</v>
      </c>
      <c r="G63" s="76" t="s">
        <v>383</v>
      </c>
      <c r="H63" s="82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3">
      <c r="A64" s="75">
        <v>11</v>
      </c>
      <c r="B64" s="77">
        <v>45733</v>
      </c>
      <c r="C64" s="75">
        <v>3</v>
      </c>
      <c r="D64" s="40" t="s">
        <v>206</v>
      </c>
      <c r="E64" s="25" t="s">
        <v>148</v>
      </c>
      <c r="F64" s="41">
        <v>16.558199999999999</v>
      </c>
      <c r="G64" s="76" t="s">
        <v>383</v>
      </c>
      <c r="H64" s="82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3">
      <c r="A65" s="75">
        <v>12</v>
      </c>
      <c r="B65" s="77">
        <v>45740</v>
      </c>
      <c r="C65" s="75">
        <v>3</v>
      </c>
      <c r="D65" s="40" t="s">
        <v>206</v>
      </c>
      <c r="E65" s="25" t="s">
        <v>148</v>
      </c>
      <c r="F65" s="41">
        <v>16.445399999999999</v>
      </c>
      <c r="G65" s="76" t="s">
        <v>383</v>
      </c>
      <c r="H65" s="82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3">
      <c r="A66" s="75">
        <v>13</v>
      </c>
      <c r="B66" s="77">
        <v>45747</v>
      </c>
      <c r="C66" s="75">
        <v>3</v>
      </c>
      <c r="D66" s="40" t="s">
        <v>206</v>
      </c>
      <c r="E66" s="25" t="s">
        <v>148</v>
      </c>
      <c r="F66" s="41">
        <v>16.545300000000001</v>
      </c>
      <c r="G66" s="76" t="s">
        <v>383</v>
      </c>
      <c r="H66" s="82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3">
      <c r="A67" s="75">
        <v>14</v>
      </c>
      <c r="B67" s="77">
        <v>45754</v>
      </c>
      <c r="C67" s="75">
        <v>3</v>
      </c>
      <c r="D67" s="40" t="s">
        <v>206</v>
      </c>
      <c r="E67" s="25" t="s">
        <v>148</v>
      </c>
      <c r="F67" s="41">
        <v>16.322900000000001</v>
      </c>
      <c r="G67" s="76" t="s">
        <v>383</v>
      </c>
      <c r="H67" s="82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3">
      <c r="A68" s="75">
        <v>15</v>
      </c>
      <c r="B68" s="77">
        <v>45761</v>
      </c>
      <c r="C68" s="75">
        <v>3</v>
      </c>
      <c r="D68" s="40" t="s">
        <v>206</v>
      </c>
      <c r="E68" s="25" t="s">
        <v>148</v>
      </c>
      <c r="F68" s="41">
        <v>16.425699999999999</v>
      </c>
      <c r="G68" s="76" t="s">
        <v>383</v>
      </c>
      <c r="H68" s="82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3">
      <c r="A69" s="75">
        <v>16</v>
      </c>
      <c r="B69" s="77">
        <v>45768</v>
      </c>
      <c r="C69" s="75">
        <v>3</v>
      </c>
      <c r="D69" s="40" t="s">
        <v>206</v>
      </c>
      <c r="E69" s="25" t="s">
        <v>148</v>
      </c>
      <c r="F69" s="41">
        <v>16.490600000000001</v>
      </c>
      <c r="G69" s="76" t="s">
        <v>383</v>
      </c>
      <c r="H69" s="82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3">
      <c r="A70" s="75">
        <v>17</v>
      </c>
      <c r="B70" s="77">
        <v>45775</v>
      </c>
      <c r="C70" s="75">
        <v>3</v>
      </c>
      <c r="D70" s="40" t="s">
        <v>206</v>
      </c>
      <c r="E70" s="25" t="s">
        <v>148</v>
      </c>
      <c r="F70" s="41">
        <v>16.675899999999999</v>
      </c>
      <c r="G70" s="76" t="s">
        <v>383</v>
      </c>
      <c r="H70" s="82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3">
      <c r="A71" s="75">
        <v>18</v>
      </c>
      <c r="B71" s="77">
        <v>45782</v>
      </c>
      <c r="C71" s="75">
        <v>3</v>
      </c>
      <c r="D71" s="40" t="s">
        <v>206</v>
      </c>
      <c r="E71" s="25" t="s">
        <v>148</v>
      </c>
      <c r="F71" s="41">
        <v>16.717600000000001</v>
      </c>
      <c r="G71" s="76" t="s">
        <v>383</v>
      </c>
      <c r="H71" s="82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3">
      <c r="A72" s="75">
        <v>19</v>
      </c>
      <c r="B72" s="77">
        <v>45789</v>
      </c>
      <c r="C72" s="75">
        <v>3</v>
      </c>
      <c r="D72" s="40" t="s">
        <v>206</v>
      </c>
      <c r="E72" s="25" t="s">
        <v>148</v>
      </c>
      <c r="F72" s="41">
        <v>16.299800000000001</v>
      </c>
      <c r="G72" s="76" t="s">
        <v>383</v>
      </c>
      <c r="H72" s="82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3">
      <c r="A73" s="75">
        <v>20</v>
      </c>
      <c r="B73" s="77">
        <v>45796</v>
      </c>
      <c r="C73" s="75">
        <v>3</v>
      </c>
      <c r="D73" s="40" t="s">
        <v>206</v>
      </c>
      <c r="E73" s="25" t="s">
        <v>148</v>
      </c>
      <c r="F73" s="41">
        <v>16.389299999999999</v>
      </c>
      <c r="G73" s="76" t="s">
        <v>383</v>
      </c>
      <c r="H73" s="82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3">
      <c r="A74" s="75">
        <v>21</v>
      </c>
      <c r="B74" s="77">
        <v>45803</v>
      </c>
      <c r="C74" s="75">
        <v>3</v>
      </c>
      <c r="D74" s="40" t="s">
        <v>206</v>
      </c>
      <c r="E74" s="25" t="s">
        <v>148</v>
      </c>
      <c r="F74" s="41">
        <v>16.633299999999998</v>
      </c>
      <c r="G74" s="76" t="s">
        <v>383</v>
      </c>
      <c r="H74" s="82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3">
      <c r="A75" s="75">
        <v>22</v>
      </c>
      <c r="B75" s="77">
        <v>45810</v>
      </c>
      <c r="C75" s="75">
        <v>3</v>
      </c>
      <c r="D75" s="40" t="s">
        <v>206</v>
      </c>
      <c r="E75" s="25" t="s">
        <v>148</v>
      </c>
      <c r="F75" s="41">
        <v>16.186599999999999</v>
      </c>
      <c r="G75" s="76" t="s">
        <v>383</v>
      </c>
      <c r="H75" s="82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3">
      <c r="A76" s="75">
        <v>23</v>
      </c>
      <c r="B76" s="77">
        <v>45817</v>
      </c>
      <c r="C76" s="75">
        <v>3</v>
      </c>
      <c r="D76" s="40" t="s">
        <v>206</v>
      </c>
      <c r="E76" s="25" t="s">
        <v>148</v>
      </c>
      <c r="F76" s="41">
        <v>16.445399999999999</v>
      </c>
      <c r="G76" s="76" t="s">
        <v>383</v>
      </c>
      <c r="H76" s="82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3">
      <c r="A77" s="75">
        <v>24</v>
      </c>
      <c r="B77" s="77">
        <v>45824</v>
      </c>
      <c r="C77" s="75">
        <v>3</v>
      </c>
      <c r="D77" s="40" t="s">
        <v>206</v>
      </c>
      <c r="E77" s="25" t="s">
        <v>148</v>
      </c>
      <c r="F77" s="41">
        <v>16.507300000000001</v>
      </c>
      <c r="G77" s="76" t="s">
        <v>383</v>
      </c>
      <c r="H77" s="82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3">
      <c r="A78" s="75">
        <v>25</v>
      </c>
      <c r="B78" s="77">
        <v>45831</v>
      </c>
      <c r="C78" s="75">
        <v>3</v>
      </c>
      <c r="D78" s="40" t="s">
        <v>206</v>
      </c>
      <c r="E78" s="25" t="s">
        <v>148</v>
      </c>
      <c r="F78" s="41">
        <v>16.736499999999999</v>
      </c>
      <c r="G78" s="76" t="s">
        <v>383</v>
      </c>
      <c r="H78" s="82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3">
      <c r="A79" s="75">
        <v>1</v>
      </c>
      <c r="B79" s="77">
        <v>45663</v>
      </c>
      <c r="C79" s="75">
        <v>1</v>
      </c>
      <c r="D79" s="40" t="s">
        <v>204</v>
      </c>
      <c r="E79" s="25" t="s">
        <v>151</v>
      </c>
      <c r="F79" s="41">
        <v>2.3216999999999999</v>
      </c>
      <c r="G79" s="76" t="s">
        <v>383</v>
      </c>
      <c r="H79" s="82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3">
      <c r="A80" s="75">
        <v>2</v>
      </c>
      <c r="B80" s="77">
        <v>45670</v>
      </c>
      <c r="C80" s="75">
        <v>1</v>
      </c>
      <c r="D80" s="40" t="s">
        <v>204</v>
      </c>
      <c r="E80" s="25" t="s">
        <v>151</v>
      </c>
      <c r="F80" s="41">
        <v>2.2993999999999999</v>
      </c>
      <c r="G80" s="76" t="s">
        <v>383</v>
      </c>
      <c r="H80" s="82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3">
      <c r="A81" s="75">
        <v>3</v>
      </c>
      <c r="B81" s="77">
        <v>45677</v>
      </c>
      <c r="C81" s="75">
        <v>1</v>
      </c>
      <c r="D81" s="40" t="s">
        <v>204</v>
      </c>
      <c r="E81" s="25" t="s">
        <v>151</v>
      </c>
      <c r="F81" s="41">
        <v>2.2985000000000002</v>
      </c>
      <c r="G81" s="76" t="s">
        <v>383</v>
      </c>
      <c r="H81" s="82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3">
      <c r="A82" s="75">
        <v>4</v>
      </c>
      <c r="B82" s="77">
        <v>45684</v>
      </c>
      <c r="C82" s="75">
        <v>1</v>
      </c>
      <c r="D82" s="40" t="s">
        <v>204</v>
      </c>
      <c r="E82" s="25" t="s">
        <v>151</v>
      </c>
      <c r="F82" s="41">
        <v>2.3010999999999999</v>
      </c>
      <c r="G82" s="76" t="s">
        <v>383</v>
      </c>
      <c r="H82" s="82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3">
      <c r="A83" s="75">
        <v>5</v>
      </c>
      <c r="B83" s="77">
        <v>45691</v>
      </c>
      <c r="C83" s="75">
        <v>1</v>
      </c>
      <c r="D83" s="40" t="s">
        <v>204</v>
      </c>
      <c r="E83" s="25" t="s">
        <v>151</v>
      </c>
      <c r="F83" s="41">
        <v>2.3399000000000001</v>
      </c>
      <c r="G83" s="76" t="s">
        <v>383</v>
      </c>
      <c r="H83" s="82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3">
      <c r="A84" s="75">
        <v>6</v>
      </c>
      <c r="B84" s="77">
        <v>45698</v>
      </c>
      <c r="C84" s="75">
        <v>1</v>
      </c>
      <c r="D84" s="40" t="s">
        <v>204</v>
      </c>
      <c r="E84" s="25" t="s">
        <v>151</v>
      </c>
      <c r="F84" s="41">
        <v>2.2972000000000001</v>
      </c>
      <c r="G84" s="76" t="s">
        <v>383</v>
      </c>
      <c r="H84" s="82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3">
      <c r="A85" s="75">
        <v>7</v>
      </c>
      <c r="B85" s="77">
        <v>45705</v>
      </c>
      <c r="C85" s="75">
        <v>1</v>
      </c>
      <c r="D85" s="40" t="s">
        <v>204</v>
      </c>
      <c r="E85" s="25" t="s">
        <v>151</v>
      </c>
      <c r="F85" s="41">
        <v>2.2999000000000001</v>
      </c>
      <c r="G85" s="76" t="s">
        <v>383</v>
      </c>
      <c r="H85" s="82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3">
      <c r="A86" s="75">
        <v>8</v>
      </c>
      <c r="B86" s="77">
        <v>45712</v>
      </c>
      <c r="C86" s="75">
        <v>1</v>
      </c>
      <c r="D86" s="40" t="s">
        <v>204</v>
      </c>
      <c r="E86" s="25" t="s">
        <v>151</v>
      </c>
      <c r="F86" s="41">
        <v>2.3142999999999998</v>
      </c>
      <c r="G86" s="76" t="s">
        <v>383</v>
      </c>
      <c r="H86" s="82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3">
      <c r="A87" s="75">
        <v>9</v>
      </c>
      <c r="B87" s="77">
        <v>45719</v>
      </c>
      <c r="C87" s="75">
        <v>1</v>
      </c>
      <c r="D87" s="40" t="s">
        <v>204</v>
      </c>
      <c r="E87" s="25" t="s">
        <v>151</v>
      </c>
      <c r="F87" s="41">
        <v>2.3039000000000001</v>
      </c>
      <c r="G87" s="76" t="s">
        <v>383</v>
      </c>
      <c r="H87" s="82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3">
      <c r="A88" s="75">
        <v>10</v>
      </c>
      <c r="B88" s="77">
        <v>45726</v>
      </c>
      <c r="C88" s="75">
        <v>1</v>
      </c>
      <c r="D88" s="40" t="s">
        <v>204</v>
      </c>
      <c r="E88" s="25" t="s">
        <v>151</v>
      </c>
      <c r="F88" s="41">
        <v>2.3022</v>
      </c>
      <c r="G88" s="76" t="s">
        <v>383</v>
      </c>
      <c r="H88" s="82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3">
      <c r="A89" s="75">
        <v>11</v>
      </c>
      <c r="B89" s="77">
        <v>45733</v>
      </c>
      <c r="C89" s="75">
        <v>1</v>
      </c>
      <c r="D89" s="40" t="s">
        <v>204</v>
      </c>
      <c r="E89" s="25" t="s">
        <v>151</v>
      </c>
      <c r="F89" s="41">
        <v>2.2820999999999998</v>
      </c>
      <c r="G89" s="76" t="s">
        <v>383</v>
      </c>
      <c r="H89" s="82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3">
      <c r="A90" s="75">
        <v>12</v>
      </c>
      <c r="B90" s="77">
        <v>45740</v>
      </c>
      <c r="C90" s="75">
        <v>1</v>
      </c>
      <c r="D90" s="40" t="s">
        <v>204</v>
      </c>
      <c r="E90" s="25" t="s">
        <v>151</v>
      </c>
      <c r="F90" s="41">
        <v>2.3062999999999998</v>
      </c>
      <c r="G90" s="76" t="s">
        <v>383</v>
      </c>
      <c r="H90" s="82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3">
      <c r="A91" s="75">
        <v>13</v>
      </c>
      <c r="B91" s="77">
        <v>45747</v>
      </c>
      <c r="C91" s="75">
        <v>1</v>
      </c>
      <c r="D91" s="40" t="s">
        <v>204</v>
      </c>
      <c r="E91" s="25" t="s">
        <v>151</v>
      </c>
      <c r="F91" s="41">
        <v>2.2968000000000002</v>
      </c>
      <c r="G91" s="76" t="s">
        <v>383</v>
      </c>
      <c r="H91" s="82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3">
      <c r="A92" s="75">
        <v>14</v>
      </c>
      <c r="B92" s="77">
        <v>45754</v>
      </c>
      <c r="C92" s="75">
        <v>1</v>
      </c>
      <c r="D92" s="40" t="s">
        <v>204</v>
      </c>
      <c r="E92" s="25" t="s">
        <v>151</v>
      </c>
      <c r="F92" s="41">
        <v>2.3321000000000001</v>
      </c>
      <c r="G92" s="76" t="s">
        <v>383</v>
      </c>
      <c r="H92" s="82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3">
      <c r="A93" s="75">
        <v>15</v>
      </c>
      <c r="B93" s="77">
        <v>45761</v>
      </c>
      <c r="C93" s="75">
        <v>1</v>
      </c>
      <c r="D93" s="40" t="s">
        <v>204</v>
      </c>
      <c r="E93" s="25" t="s">
        <v>151</v>
      </c>
      <c r="F93" s="41">
        <v>2.3209</v>
      </c>
      <c r="G93" s="76" t="s">
        <v>383</v>
      </c>
      <c r="H93" s="82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3">
      <c r="A94" s="75">
        <v>16</v>
      </c>
      <c r="B94" s="77">
        <v>45768</v>
      </c>
      <c r="C94" s="75">
        <v>1</v>
      </c>
      <c r="D94" s="40" t="s">
        <v>204</v>
      </c>
      <c r="E94" s="25" t="s">
        <v>151</v>
      </c>
      <c r="F94" s="41">
        <v>2.306</v>
      </c>
      <c r="G94" s="76" t="s">
        <v>383</v>
      </c>
      <c r="H94" s="82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3">
      <c r="A95" s="75">
        <v>17</v>
      </c>
      <c r="B95" s="77">
        <v>45775</v>
      </c>
      <c r="C95" s="75">
        <v>1</v>
      </c>
      <c r="D95" s="40" t="s">
        <v>204</v>
      </c>
      <c r="E95" s="25" t="s">
        <v>151</v>
      </c>
      <c r="F95" s="41">
        <v>2.3212000000000002</v>
      </c>
      <c r="G95" s="76" t="s">
        <v>383</v>
      </c>
      <c r="H95" s="82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3">
      <c r="A96" s="75">
        <v>18</v>
      </c>
      <c r="B96" s="77">
        <v>45782</v>
      </c>
      <c r="C96" s="75">
        <v>1</v>
      </c>
      <c r="D96" s="40" t="s">
        <v>204</v>
      </c>
      <c r="E96" s="25" t="s">
        <v>151</v>
      </c>
      <c r="F96" s="41">
        <v>2.2991000000000001</v>
      </c>
      <c r="G96" s="76" t="s">
        <v>383</v>
      </c>
      <c r="H96" s="82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3">
      <c r="A97" s="75">
        <v>19</v>
      </c>
      <c r="B97" s="77">
        <v>45789</v>
      </c>
      <c r="C97" s="75">
        <v>1</v>
      </c>
      <c r="D97" s="40" t="s">
        <v>204</v>
      </c>
      <c r="E97" s="25" t="s">
        <v>151</v>
      </c>
      <c r="F97" s="41">
        <v>2.3296000000000001</v>
      </c>
      <c r="G97" s="76" t="s">
        <v>383</v>
      </c>
      <c r="H97" s="82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3">
      <c r="A98" s="75">
        <v>20</v>
      </c>
      <c r="B98" s="77">
        <v>45796</v>
      </c>
      <c r="C98" s="75">
        <v>1</v>
      </c>
      <c r="D98" s="40" t="s">
        <v>204</v>
      </c>
      <c r="E98" s="25" t="s">
        <v>151</v>
      </c>
      <c r="F98" s="41">
        <v>2.3064</v>
      </c>
      <c r="G98" s="76" t="s">
        <v>383</v>
      </c>
      <c r="H98" s="82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3">
      <c r="A99" s="75">
        <v>21</v>
      </c>
      <c r="B99" s="77">
        <v>45803</v>
      </c>
      <c r="C99" s="75">
        <v>1</v>
      </c>
      <c r="D99" s="40" t="s">
        <v>204</v>
      </c>
      <c r="E99" s="25" t="s">
        <v>151</v>
      </c>
      <c r="F99" s="41">
        <v>2.3193000000000001</v>
      </c>
      <c r="G99" s="76" t="s">
        <v>383</v>
      </c>
      <c r="H99" s="82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3">
      <c r="A100" s="75">
        <v>22</v>
      </c>
      <c r="B100" s="77">
        <v>45810</v>
      </c>
      <c r="C100" s="75">
        <v>1</v>
      </c>
      <c r="D100" s="40" t="s">
        <v>204</v>
      </c>
      <c r="E100" s="25" t="s">
        <v>151</v>
      </c>
      <c r="F100" s="41">
        <v>2.2783000000000002</v>
      </c>
      <c r="G100" s="76" t="s">
        <v>383</v>
      </c>
      <c r="H100" s="82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3">
      <c r="A101" s="75">
        <v>23</v>
      </c>
      <c r="B101" s="77">
        <v>45817</v>
      </c>
      <c r="C101" s="75">
        <v>1</v>
      </c>
      <c r="D101" s="40" t="s">
        <v>204</v>
      </c>
      <c r="E101" s="25" t="s">
        <v>151</v>
      </c>
      <c r="F101" s="41">
        <v>2.3142</v>
      </c>
      <c r="G101" s="76" t="s">
        <v>383</v>
      </c>
      <c r="H101" s="82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3">
      <c r="A102" s="75">
        <v>24</v>
      </c>
      <c r="B102" s="77">
        <v>45824</v>
      </c>
      <c r="C102" s="75">
        <v>1</v>
      </c>
      <c r="D102" s="40" t="s">
        <v>204</v>
      </c>
      <c r="E102" s="25" t="s">
        <v>151</v>
      </c>
      <c r="F102" s="41">
        <v>2.2694999999999999</v>
      </c>
      <c r="G102" s="76" t="s">
        <v>383</v>
      </c>
      <c r="H102" s="82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3">
      <c r="A103" s="75">
        <v>25</v>
      </c>
      <c r="B103" s="77">
        <v>45831</v>
      </c>
      <c r="C103" s="75">
        <v>1</v>
      </c>
      <c r="D103" s="40" t="s">
        <v>204</v>
      </c>
      <c r="E103" s="25" t="s">
        <v>151</v>
      </c>
      <c r="F103" s="41">
        <v>2.2618999999999998</v>
      </c>
      <c r="G103" s="76" t="s">
        <v>383</v>
      </c>
      <c r="H103" s="82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3">
      <c r="A104" s="75">
        <v>1</v>
      </c>
      <c r="B104" s="77">
        <v>45663</v>
      </c>
      <c r="C104" s="75">
        <v>2</v>
      </c>
      <c r="D104" s="40" t="s">
        <v>205</v>
      </c>
      <c r="E104" s="25" t="s">
        <v>151</v>
      </c>
      <c r="F104" s="41">
        <v>4.3662999999999998</v>
      </c>
      <c r="G104" s="76" t="s">
        <v>383</v>
      </c>
      <c r="H104" s="82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3">
      <c r="A105" s="75">
        <v>2</v>
      </c>
      <c r="B105" s="77">
        <v>45670</v>
      </c>
      <c r="C105" s="75">
        <v>2</v>
      </c>
      <c r="D105" s="40" t="s">
        <v>205</v>
      </c>
      <c r="E105" s="25" t="s">
        <v>151</v>
      </c>
      <c r="F105" s="41">
        <v>4.3453999999999997</v>
      </c>
      <c r="G105" s="76" t="s">
        <v>383</v>
      </c>
      <c r="H105" s="82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3">
      <c r="A106" s="75">
        <v>3</v>
      </c>
      <c r="B106" s="77">
        <v>45677</v>
      </c>
      <c r="C106" s="75">
        <v>2</v>
      </c>
      <c r="D106" s="40" t="s">
        <v>205</v>
      </c>
      <c r="E106" s="25" t="s">
        <v>151</v>
      </c>
      <c r="F106" s="41">
        <v>4.3826000000000001</v>
      </c>
      <c r="G106" s="76" t="s">
        <v>383</v>
      </c>
      <c r="H106" s="82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3">
      <c r="A107" s="75">
        <v>4</v>
      </c>
      <c r="B107" s="77">
        <v>45684</v>
      </c>
      <c r="C107" s="75">
        <v>2</v>
      </c>
      <c r="D107" s="40" t="s">
        <v>205</v>
      </c>
      <c r="E107" s="25" t="s">
        <v>151</v>
      </c>
      <c r="F107" s="41">
        <v>4.4554</v>
      </c>
      <c r="G107" s="76" t="s">
        <v>383</v>
      </c>
      <c r="H107" s="82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3">
      <c r="A108" s="75">
        <v>5</v>
      </c>
      <c r="B108" s="77">
        <v>45691</v>
      </c>
      <c r="C108" s="75">
        <v>2</v>
      </c>
      <c r="D108" s="40" t="s">
        <v>205</v>
      </c>
      <c r="E108" s="25" t="s">
        <v>151</v>
      </c>
      <c r="F108" s="41">
        <v>4.3478000000000003</v>
      </c>
      <c r="G108" s="76" t="s">
        <v>383</v>
      </c>
      <c r="H108" s="82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3">
      <c r="A109" s="75">
        <v>6</v>
      </c>
      <c r="B109" s="77">
        <v>45698</v>
      </c>
      <c r="C109" s="75">
        <v>2</v>
      </c>
      <c r="D109" s="40" t="s">
        <v>205</v>
      </c>
      <c r="E109" s="25" t="s">
        <v>151</v>
      </c>
      <c r="F109" s="41">
        <v>4.3551000000000002</v>
      </c>
      <c r="G109" s="76" t="s">
        <v>383</v>
      </c>
      <c r="H109" s="82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3">
      <c r="A110" s="75">
        <v>7</v>
      </c>
      <c r="B110" s="77">
        <v>45705</v>
      </c>
      <c r="C110" s="75">
        <v>2</v>
      </c>
      <c r="D110" s="40" t="s">
        <v>205</v>
      </c>
      <c r="E110" s="25" t="s">
        <v>151</v>
      </c>
      <c r="F110" s="41">
        <v>4.3841000000000001</v>
      </c>
      <c r="G110" s="76" t="s">
        <v>383</v>
      </c>
      <c r="H110" s="82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3">
      <c r="A111" s="75">
        <v>8</v>
      </c>
      <c r="B111" s="77">
        <v>45712</v>
      </c>
      <c r="C111" s="75">
        <v>2</v>
      </c>
      <c r="D111" s="40" t="s">
        <v>205</v>
      </c>
      <c r="E111" s="25" t="s">
        <v>151</v>
      </c>
      <c r="F111" s="41">
        <v>4.3940999999999999</v>
      </c>
      <c r="G111" s="76" t="s">
        <v>383</v>
      </c>
      <c r="H111" s="82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3">
      <c r="A112" s="75">
        <v>9</v>
      </c>
      <c r="B112" s="77">
        <v>45719</v>
      </c>
      <c r="C112" s="75">
        <v>2</v>
      </c>
      <c r="D112" s="40" t="s">
        <v>205</v>
      </c>
      <c r="E112" s="25" t="s">
        <v>151</v>
      </c>
      <c r="F112" s="41">
        <v>4.3707000000000003</v>
      </c>
      <c r="G112" s="76" t="s">
        <v>383</v>
      </c>
      <c r="H112" s="82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3">
      <c r="A113" s="75">
        <v>10</v>
      </c>
      <c r="B113" s="77">
        <v>45726</v>
      </c>
      <c r="C113" s="75">
        <v>2</v>
      </c>
      <c r="D113" s="40" t="s">
        <v>205</v>
      </c>
      <c r="E113" s="25" t="s">
        <v>151</v>
      </c>
      <c r="F113" s="41">
        <v>4.3696999999999999</v>
      </c>
      <c r="G113" s="76" t="s">
        <v>383</v>
      </c>
      <c r="H113" s="82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3">
      <c r="A114" s="75">
        <v>11</v>
      </c>
      <c r="B114" s="77">
        <v>45733</v>
      </c>
      <c r="C114" s="75">
        <v>2</v>
      </c>
      <c r="D114" s="40" t="s">
        <v>205</v>
      </c>
      <c r="E114" s="25" t="s">
        <v>151</v>
      </c>
      <c r="F114" s="41">
        <v>4.4015000000000004</v>
      </c>
      <c r="G114" s="76" t="s">
        <v>383</v>
      </c>
      <c r="H114" s="82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3">
      <c r="A115" s="75">
        <v>12</v>
      </c>
      <c r="B115" s="77">
        <v>45740</v>
      </c>
      <c r="C115" s="75">
        <v>2</v>
      </c>
      <c r="D115" s="40" t="s">
        <v>205</v>
      </c>
      <c r="E115" s="25" t="s">
        <v>151</v>
      </c>
      <c r="F115" s="41">
        <v>4.3951000000000002</v>
      </c>
      <c r="G115" s="76" t="s">
        <v>383</v>
      </c>
      <c r="H115" s="82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3">
      <c r="A116" s="75">
        <v>13</v>
      </c>
      <c r="B116" s="77">
        <v>45747</v>
      </c>
      <c r="C116" s="75">
        <v>2</v>
      </c>
      <c r="D116" s="40" t="s">
        <v>205</v>
      </c>
      <c r="E116" s="25" t="s">
        <v>151</v>
      </c>
      <c r="F116" s="41">
        <v>4.3407999999999998</v>
      </c>
      <c r="G116" s="76" t="s">
        <v>383</v>
      </c>
      <c r="H116" s="82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3">
      <c r="A117" s="75">
        <v>14</v>
      </c>
      <c r="B117" s="77">
        <v>45754</v>
      </c>
      <c r="C117" s="75">
        <v>2</v>
      </c>
      <c r="D117" s="40" t="s">
        <v>205</v>
      </c>
      <c r="E117" s="25" t="s">
        <v>151</v>
      </c>
      <c r="F117" s="41">
        <v>4.3741000000000003</v>
      </c>
      <c r="G117" s="76" t="s">
        <v>383</v>
      </c>
      <c r="H117" s="82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3">
      <c r="A118" s="75">
        <v>15</v>
      </c>
      <c r="B118" s="77">
        <v>45761</v>
      </c>
      <c r="C118" s="75">
        <v>2</v>
      </c>
      <c r="D118" s="40" t="s">
        <v>205</v>
      </c>
      <c r="E118" s="25" t="s">
        <v>151</v>
      </c>
      <c r="F118" s="41">
        <v>4.3780999999999999</v>
      </c>
      <c r="G118" s="76" t="s">
        <v>383</v>
      </c>
      <c r="H118" s="82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3">
      <c r="A119" s="75">
        <v>16</v>
      </c>
      <c r="B119" s="77">
        <v>45768</v>
      </c>
      <c r="C119" s="75">
        <v>2</v>
      </c>
      <c r="D119" s="40" t="s">
        <v>205</v>
      </c>
      <c r="E119" s="25" t="s">
        <v>151</v>
      </c>
      <c r="F119" s="41">
        <v>4.34</v>
      </c>
      <c r="G119" s="76" t="s">
        <v>383</v>
      </c>
      <c r="H119" s="82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3">
      <c r="A120" s="75">
        <v>17</v>
      </c>
      <c r="B120" s="77">
        <v>45775</v>
      </c>
      <c r="C120" s="75">
        <v>2</v>
      </c>
      <c r="D120" s="40" t="s">
        <v>205</v>
      </c>
      <c r="E120" s="25" t="s">
        <v>151</v>
      </c>
      <c r="F120" s="41">
        <v>4.3860000000000001</v>
      </c>
      <c r="G120" s="76" t="s">
        <v>383</v>
      </c>
      <c r="H120" s="82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3">
      <c r="A121" s="75">
        <v>18</v>
      </c>
      <c r="B121" s="77">
        <v>45782</v>
      </c>
      <c r="C121" s="75">
        <v>2</v>
      </c>
      <c r="D121" s="40" t="s">
        <v>205</v>
      </c>
      <c r="E121" s="25" t="s">
        <v>151</v>
      </c>
      <c r="F121" s="41">
        <v>4.3468999999999998</v>
      </c>
      <c r="G121" s="76" t="s">
        <v>383</v>
      </c>
      <c r="H121" s="82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3">
      <c r="A122" s="75">
        <v>19</v>
      </c>
      <c r="B122" s="77">
        <v>45789</v>
      </c>
      <c r="C122" s="75">
        <v>2</v>
      </c>
      <c r="D122" s="40" t="s">
        <v>205</v>
      </c>
      <c r="E122" s="25" t="s">
        <v>151</v>
      </c>
      <c r="F122" s="41">
        <v>4.4108999999999998</v>
      </c>
      <c r="G122" s="76" t="s">
        <v>383</v>
      </c>
      <c r="H122" s="82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3">
      <c r="A123" s="75">
        <v>20</v>
      </c>
      <c r="B123" s="77">
        <v>45796</v>
      </c>
      <c r="C123" s="75">
        <v>2</v>
      </c>
      <c r="D123" s="40" t="s">
        <v>205</v>
      </c>
      <c r="E123" s="25" t="s">
        <v>151</v>
      </c>
      <c r="F123" s="41">
        <v>4.3836000000000004</v>
      </c>
      <c r="G123" s="76" t="s">
        <v>383</v>
      </c>
      <c r="H123" s="82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3">
      <c r="A124" s="75">
        <v>21</v>
      </c>
      <c r="B124" s="77">
        <v>45803</v>
      </c>
      <c r="C124" s="75">
        <v>2</v>
      </c>
      <c r="D124" s="40" t="s">
        <v>205</v>
      </c>
      <c r="E124" s="25" t="s">
        <v>151</v>
      </c>
      <c r="F124" s="41">
        <v>4.38</v>
      </c>
      <c r="G124" s="76" t="s">
        <v>383</v>
      </c>
      <c r="H124" s="82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3">
      <c r="A125" s="75">
        <v>22</v>
      </c>
      <c r="B125" s="77">
        <v>45810</v>
      </c>
      <c r="C125" s="75">
        <v>2</v>
      </c>
      <c r="D125" s="40" t="s">
        <v>205</v>
      </c>
      <c r="E125" s="25" t="s">
        <v>151</v>
      </c>
      <c r="F125" s="41">
        <v>4.3562000000000003</v>
      </c>
      <c r="G125" s="76" t="s">
        <v>383</v>
      </c>
      <c r="H125" s="82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3">
      <c r="A126" s="75">
        <v>23</v>
      </c>
      <c r="B126" s="77">
        <v>45817</v>
      </c>
      <c r="C126" s="75">
        <v>2</v>
      </c>
      <c r="D126" s="40" t="s">
        <v>205</v>
      </c>
      <c r="E126" s="25" t="s">
        <v>151</v>
      </c>
      <c r="F126" s="41">
        <v>4.3727999999999998</v>
      </c>
      <c r="G126" s="76" t="s">
        <v>383</v>
      </c>
      <c r="H126" s="82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3">
      <c r="A127" s="75">
        <v>24</v>
      </c>
      <c r="B127" s="77">
        <v>45824</v>
      </c>
      <c r="C127" s="75">
        <v>2</v>
      </c>
      <c r="D127" s="40" t="s">
        <v>205</v>
      </c>
      <c r="E127" s="25" t="s">
        <v>151</v>
      </c>
      <c r="F127" s="41">
        <v>4.3071000000000002</v>
      </c>
      <c r="G127" s="76" t="s">
        <v>383</v>
      </c>
      <c r="H127" s="82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3">
      <c r="A128" s="75">
        <v>25</v>
      </c>
      <c r="B128" s="77">
        <v>45831</v>
      </c>
      <c r="C128" s="75">
        <v>2</v>
      </c>
      <c r="D128" s="40" t="s">
        <v>205</v>
      </c>
      <c r="E128" s="25" t="s">
        <v>151</v>
      </c>
      <c r="F128" s="41">
        <v>4.3372999999999999</v>
      </c>
      <c r="G128" s="76" t="s">
        <v>383</v>
      </c>
      <c r="H128" s="82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3">
      <c r="A129" s="75">
        <v>1</v>
      </c>
      <c r="B129" s="77">
        <v>45663</v>
      </c>
      <c r="C129" s="75">
        <v>3</v>
      </c>
      <c r="D129" s="40" t="s">
        <v>206</v>
      </c>
      <c r="E129" s="25" t="s">
        <v>151</v>
      </c>
      <c r="F129" s="41">
        <v>5.1353</v>
      </c>
      <c r="G129" s="76" t="s">
        <v>383</v>
      </c>
      <c r="H129" s="82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3">
      <c r="A130" s="75">
        <v>2</v>
      </c>
      <c r="B130" s="77">
        <v>45670</v>
      </c>
      <c r="C130" s="75">
        <v>3</v>
      </c>
      <c r="D130" s="40" t="s">
        <v>206</v>
      </c>
      <c r="E130" s="25" t="s">
        <v>151</v>
      </c>
      <c r="F130" s="41">
        <v>5.0492999999999997</v>
      </c>
      <c r="G130" s="76" t="s">
        <v>383</v>
      </c>
      <c r="H130" s="82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3">
      <c r="A131" s="75">
        <v>3</v>
      </c>
      <c r="B131" s="77">
        <v>45677</v>
      </c>
      <c r="C131" s="75">
        <v>3</v>
      </c>
      <c r="D131" s="40" t="s">
        <v>206</v>
      </c>
      <c r="E131" s="25" t="s">
        <v>151</v>
      </c>
      <c r="F131" s="41">
        <v>5.1520000000000001</v>
      </c>
      <c r="G131" s="76" t="s">
        <v>383</v>
      </c>
      <c r="H131" s="82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3">
      <c r="A132" s="75">
        <v>4</v>
      </c>
      <c r="B132" s="77">
        <v>45684</v>
      </c>
      <c r="C132" s="75">
        <v>3</v>
      </c>
      <c r="D132" s="40" t="s">
        <v>206</v>
      </c>
      <c r="E132" s="25" t="s">
        <v>151</v>
      </c>
      <c r="F132" s="41">
        <v>5.0625</v>
      </c>
      <c r="G132" s="76" t="s">
        <v>383</v>
      </c>
      <c r="H132" s="82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3">
      <c r="A133" s="75">
        <v>5</v>
      </c>
      <c r="B133" s="77">
        <v>45691</v>
      </c>
      <c r="C133" s="75">
        <v>3</v>
      </c>
      <c r="D133" s="40" t="s">
        <v>206</v>
      </c>
      <c r="E133" s="25" t="s">
        <v>151</v>
      </c>
      <c r="F133" s="41">
        <v>5.1489000000000003</v>
      </c>
      <c r="G133" s="76" t="s">
        <v>383</v>
      </c>
      <c r="H133" s="82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3">
      <c r="A134" s="75">
        <v>6</v>
      </c>
      <c r="B134" s="77">
        <v>45698</v>
      </c>
      <c r="C134" s="75">
        <v>3</v>
      </c>
      <c r="D134" s="40" t="s">
        <v>206</v>
      </c>
      <c r="E134" s="25" t="s">
        <v>151</v>
      </c>
      <c r="F134" s="41">
        <v>5.0936000000000003</v>
      </c>
      <c r="G134" s="76" t="s">
        <v>383</v>
      </c>
      <c r="H134" s="82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3">
      <c r="A135" s="75">
        <v>7</v>
      </c>
      <c r="B135" s="77">
        <v>45705</v>
      </c>
      <c r="C135" s="75">
        <v>3</v>
      </c>
      <c r="D135" s="40" t="s">
        <v>206</v>
      </c>
      <c r="E135" s="25" t="s">
        <v>151</v>
      </c>
      <c r="F135" s="41">
        <v>5.1497000000000002</v>
      </c>
      <c r="G135" s="76" t="s">
        <v>383</v>
      </c>
      <c r="H135" s="82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3">
      <c r="A136" s="75">
        <v>8</v>
      </c>
      <c r="B136" s="77">
        <v>45712</v>
      </c>
      <c r="C136" s="75">
        <v>3</v>
      </c>
      <c r="D136" s="40" t="s">
        <v>206</v>
      </c>
      <c r="E136" s="25" t="s">
        <v>151</v>
      </c>
      <c r="F136" s="41">
        <v>5.1273</v>
      </c>
      <c r="G136" s="76" t="s">
        <v>383</v>
      </c>
      <c r="H136" s="82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3">
      <c r="A137" s="75">
        <v>9</v>
      </c>
      <c r="B137" s="77">
        <v>45719</v>
      </c>
      <c r="C137" s="75">
        <v>3</v>
      </c>
      <c r="D137" s="40" t="s">
        <v>206</v>
      </c>
      <c r="E137" s="25" t="s">
        <v>151</v>
      </c>
      <c r="F137" s="41">
        <v>5.0697000000000001</v>
      </c>
      <c r="G137" s="76" t="s">
        <v>383</v>
      </c>
      <c r="H137" s="82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3">
      <c r="A138" s="75">
        <v>10</v>
      </c>
      <c r="B138" s="77">
        <v>45726</v>
      </c>
      <c r="C138" s="75">
        <v>3</v>
      </c>
      <c r="D138" s="40" t="s">
        <v>206</v>
      </c>
      <c r="E138" s="25" t="s">
        <v>151</v>
      </c>
      <c r="F138" s="41">
        <v>5.1658999999999997</v>
      </c>
      <c r="G138" s="76" t="s">
        <v>383</v>
      </c>
      <c r="H138" s="82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3">
      <c r="A139" s="75">
        <v>11</v>
      </c>
      <c r="B139" s="77">
        <v>45733</v>
      </c>
      <c r="C139" s="75">
        <v>3</v>
      </c>
      <c r="D139" s="40" t="s">
        <v>206</v>
      </c>
      <c r="E139" s="25" t="s">
        <v>151</v>
      </c>
      <c r="F139" s="41">
        <v>5.1725000000000003</v>
      </c>
      <c r="G139" s="76" t="s">
        <v>383</v>
      </c>
      <c r="H139" s="82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3">
      <c r="A140" s="75">
        <v>12</v>
      </c>
      <c r="B140" s="77">
        <v>45740</v>
      </c>
      <c r="C140" s="75">
        <v>3</v>
      </c>
      <c r="D140" s="40" t="s">
        <v>206</v>
      </c>
      <c r="E140" s="25" t="s">
        <v>151</v>
      </c>
      <c r="F140" s="41">
        <v>5.1204999999999998</v>
      </c>
      <c r="G140" s="76" t="s">
        <v>383</v>
      </c>
      <c r="H140" s="82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3">
      <c r="A141" s="75">
        <v>13</v>
      </c>
      <c r="B141" s="77">
        <v>45747</v>
      </c>
      <c r="C141" s="75">
        <v>3</v>
      </c>
      <c r="D141" s="40" t="s">
        <v>206</v>
      </c>
      <c r="E141" s="25" t="s">
        <v>151</v>
      </c>
      <c r="F141" s="41">
        <v>5.1132999999999997</v>
      </c>
      <c r="G141" s="76" t="s">
        <v>383</v>
      </c>
      <c r="H141" s="82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3">
      <c r="A142" s="75">
        <v>14</v>
      </c>
      <c r="B142" s="77">
        <v>45754</v>
      </c>
      <c r="C142" s="75">
        <v>3</v>
      </c>
      <c r="D142" s="40" t="s">
        <v>206</v>
      </c>
      <c r="E142" s="25" t="s">
        <v>151</v>
      </c>
      <c r="F142" s="41">
        <v>5.1172000000000004</v>
      </c>
      <c r="G142" s="76" t="s">
        <v>383</v>
      </c>
      <c r="H142" s="82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3">
      <c r="A143" s="75">
        <v>15</v>
      </c>
      <c r="B143" s="77">
        <v>45761</v>
      </c>
      <c r="C143" s="75">
        <v>3</v>
      </c>
      <c r="D143" s="40" t="s">
        <v>206</v>
      </c>
      <c r="E143" s="25" t="s">
        <v>151</v>
      </c>
      <c r="F143" s="41">
        <v>5.0891000000000002</v>
      </c>
      <c r="G143" s="76" t="s">
        <v>383</v>
      </c>
      <c r="H143" s="82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3">
      <c r="A144" s="75">
        <v>16</v>
      </c>
      <c r="B144" s="77">
        <v>45768</v>
      </c>
      <c r="C144" s="75">
        <v>3</v>
      </c>
      <c r="D144" s="40" t="s">
        <v>206</v>
      </c>
      <c r="E144" s="25" t="s">
        <v>151</v>
      </c>
      <c r="F144" s="41">
        <v>5.1607000000000003</v>
      </c>
      <c r="G144" s="76" t="s">
        <v>383</v>
      </c>
      <c r="H144" s="82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3">
      <c r="A145" s="75">
        <v>17</v>
      </c>
      <c r="B145" s="77">
        <v>45775</v>
      </c>
      <c r="C145" s="75">
        <v>3</v>
      </c>
      <c r="D145" s="40" t="s">
        <v>206</v>
      </c>
      <c r="E145" s="25" t="s">
        <v>151</v>
      </c>
      <c r="F145" s="41">
        <v>5.1040000000000001</v>
      </c>
      <c r="G145" s="76" t="s">
        <v>383</v>
      </c>
      <c r="H145" s="82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3">
      <c r="A146" s="75">
        <v>18</v>
      </c>
      <c r="B146" s="77">
        <v>45782</v>
      </c>
      <c r="C146" s="75">
        <v>3</v>
      </c>
      <c r="D146" s="40" t="s">
        <v>206</v>
      </c>
      <c r="E146" s="25" t="s">
        <v>151</v>
      </c>
      <c r="F146" s="41">
        <v>5.1210000000000004</v>
      </c>
      <c r="G146" s="76" t="s">
        <v>383</v>
      </c>
      <c r="H146" s="82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3">
      <c r="A147" s="75">
        <v>19</v>
      </c>
      <c r="B147" s="77">
        <v>45789</v>
      </c>
      <c r="C147" s="75">
        <v>3</v>
      </c>
      <c r="D147" s="40" t="s">
        <v>206</v>
      </c>
      <c r="E147" s="25" t="s">
        <v>151</v>
      </c>
      <c r="F147" s="41">
        <v>5.0953999999999997</v>
      </c>
      <c r="G147" s="76" t="s">
        <v>383</v>
      </c>
      <c r="H147" s="82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3">
      <c r="A148" s="75">
        <v>20</v>
      </c>
      <c r="B148" s="77">
        <v>45796</v>
      </c>
      <c r="C148" s="75">
        <v>3</v>
      </c>
      <c r="D148" s="40" t="s">
        <v>206</v>
      </c>
      <c r="E148" s="25" t="s">
        <v>151</v>
      </c>
      <c r="F148" s="41">
        <v>5.1010999999999997</v>
      </c>
      <c r="G148" s="76" t="s">
        <v>383</v>
      </c>
      <c r="H148" s="82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3">
      <c r="A149" s="75">
        <v>21</v>
      </c>
      <c r="B149" s="77">
        <v>45803</v>
      </c>
      <c r="C149" s="75">
        <v>3</v>
      </c>
      <c r="D149" s="40" t="s">
        <v>206</v>
      </c>
      <c r="E149" s="25" t="s">
        <v>151</v>
      </c>
      <c r="F149" s="41">
        <v>5.0785999999999998</v>
      </c>
      <c r="G149" s="76" t="s">
        <v>383</v>
      </c>
      <c r="H149" s="82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3">
      <c r="A150" s="75">
        <v>22</v>
      </c>
      <c r="B150" s="77">
        <v>45810</v>
      </c>
      <c r="C150" s="75">
        <v>3</v>
      </c>
      <c r="D150" s="40" t="s">
        <v>206</v>
      </c>
      <c r="E150" s="25" t="s">
        <v>151</v>
      </c>
      <c r="F150" s="41">
        <v>5.1661999999999999</v>
      </c>
      <c r="G150" s="76" t="s">
        <v>383</v>
      </c>
      <c r="H150" s="82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3">
      <c r="A151" s="75">
        <v>23</v>
      </c>
      <c r="B151" s="77">
        <v>45817</v>
      </c>
      <c r="C151" s="75">
        <v>3</v>
      </c>
      <c r="D151" s="40" t="s">
        <v>206</v>
      </c>
      <c r="E151" s="25" t="s">
        <v>151</v>
      </c>
      <c r="F151" s="41">
        <v>5.1173999999999999</v>
      </c>
      <c r="G151" s="76" t="s">
        <v>383</v>
      </c>
      <c r="H151" s="82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3">
      <c r="A152" s="75">
        <v>24</v>
      </c>
      <c r="B152" s="77">
        <v>45824</v>
      </c>
      <c r="C152" s="75">
        <v>3</v>
      </c>
      <c r="D152" s="40" t="s">
        <v>206</v>
      </c>
      <c r="E152" s="25" t="s">
        <v>151</v>
      </c>
      <c r="F152" s="41">
        <v>5.1561000000000003</v>
      </c>
      <c r="G152" s="76" t="s">
        <v>383</v>
      </c>
      <c r="H152" s="82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3">
      <c r="A153" s="75">
        <v>25</v>
      </c>
      <c r="B153" s="77">
        <v>45831</v>
      </c>
      <c r="C153" s="75">
        <v>3</v>
      </c>
      <c r="D153" s="40" t="s">
        <v>206</v>
      </c>
      <c r="E153" s="25" t="s">
        <v>151</v>
      </c>
      <c r="F153" s="41">
        <v>5.1231999999999998</v>
      </c>
      <c r="G153" s="76" t="s">
        <v>383</v>
      </c>
      <c r="H153" s="82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3">
      <c r="A154" s="75">
        <v>1</v>
      </c>
      <c r="B154" s="77">
        <v>45663</v>
      </c>
      <c r="C154" s="75">
        <v>1</v>
      </c>
      <c r="D154" s="40" t="s">
        <v>204</v>
      </c>
      <c r="E154" s="25" t="s">
        <v>153</v>
      </c>
      <c r="F154" s="41">
        <v>5.4584999999999999</v>
      </c>
      <c r="G154" s="76" t="s">
        <v>383</v>
      </c>
      <c r="H154" s="82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3">
      <c r="A155" s="75">
        <v>2</v>
      </c>
      <c r="B155" s="77">
        <v>45670</v>
      </c>
      <c r="C155" s="75">
        <v>1</v>
      </c>
      <c r="D155" s="40" t="s">
        <v>204</v>
      </c>
      <c r="E155" s="25" t="s">
        <v>153</v>
      </c>
      <c r="F155" s="41">
        <v>5.4805000000000001</v>
      </c>
      <c r="G155" s="76" t="s">
        <v>383</v>
      </c>
      <c r="H155" s="82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3">
      <c r="A156" s="75">
        <v>3</v>
      </c>
      <c r="B156" s="77">
        <v>45677</v>
      </c>
      <c r="C156" s="75">
        <v>1</v>
      </c>
      <c r="D156" s="40" t="s">
        <v>204</v>
      </c>
      <c r="E156" s="25" t="s">
        <v>153</v>
      </c>
      <c r="F156" s="41">
        <v>5.4664999999999999</v>
      </c>
      <c r="G156" s="76" t="s">
        <v>383</v>
      </c>
      <c r="H156" s="82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3">
      <c r="A157" s="75">
        <v>4</v>
      </c>
      <c r="B157" s="77">
        <v>45684</v>
      </c>
      <c r="C157" s="75">
        <v>1</v>
      </c>
      <c r="D157" s="40" t="s">
        <v>204</v>
      </c>
      <c r="E157" s="25" t="s">
        <v>153</v>
      </c>
      <c r="F157" s="41">
        <v>5.5004999999999997</v>
      </c>
      <c r="G157" s="76" t="s">
        <v>383</v>
      </c>
      <c r="H157" s="82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3">
      <c r="A158" s="75">
        <v>5</v>
      </c>
      <c r="B158" s="77">
        <v>45691</v>
      </c>
      <c r="C158" s="75">
        <v>1</v>
      </c>
      <c r="D158" s="40" t="s">
        <v>204</v>
      </c>
      <c r="E158" s="25" t="s">
        <v>153</v>
      </c>
      <c r="F158" s="41">
        <v>5.4775999999999998</v>
      </c>
      <c r="G158" s="76" t="s">
        <v>383</v>
      </c>
      <c r="H158" s="82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3">
      <c r="A159" s="75">
        <v>6</v>
      </c>
      <c r="B159" s="77">
        <v>45698</v>
      </c>
      <c r="C159" s="75">
        <v>1</v>
      </c>
      <c r="D159" s="40" t="s">
        <v>204</v>
      </c>
      <c r="E159" s="25" t="s">
        <v>153</v>
      </c>
      <c r="F159" s="41">
        <v>5.4821</v>
      </c>
      <c r="G159" s="76" t="s">
        <v>383</v>
      </c>
      <c r="H159" s="82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3">
      <c r="A160" s="75">
        <v>7</v>
      </c>
      <c r="B160" s="77">
        <v>45705</v>
      </c>
      <c r="C160" s="75">
        <v>1</v>
      </c>
      <c r="D160" s="40" t="s">
        <v>204</v>
      </c>
      <c r="E160" s="25" t="s">
        <v>153</v>
      </c>
      <c r="F160" s="41">
        <v>5.4176000000000002</v>
      </c>
      <c r="G160" s="76" t="s">
        <v>383</v>
      </c>
      <c r="H160" s="82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5">
        <v>8</v>
      </c>
      <c r="B161" s="77">
        <v>45712</v>
      </c>
      <c r="C161" s="75">
        <v>1</v>
      </c>
      <c r="D161" s="40" t="s">
        <v>204</v>
      </c>
      <c r="E161" s="25" t="s">
        <v>153</v>
      </c>
      <c r="F161" s="41">
        <v>5.4518000000000004</v>
      </c>
      <c r="G161" s="76" t="s">
        <v>383</v>
      </c>
      <c r="H161" s="82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5">
        <v>9</v>
      </c>
      <c r="B162" s="77">
        <v>45719</v>
      </c>
      <c r="C162" s="75">
        <v>1</v>
      </c>
      <c r="D162" s="40" t="s">
        <v>204</v>
      </c>
      <c r="E162" s="25" t="s">
        <v>153</v>
      </c>
      <c r="F162" s="41">
        <v>5.5987999999999998</v>
      </c>
      <c r="G162" s="76" t="s">
        <v>383</v>
      </c>
      <c r="H162" s="82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5">
        <v>10</v>
      </c>
      <c r="B163" s="77">
        <v>45726</v>
      </c>
      <c r="C163" s="75">
        <v>1</v>
      </c>
      <c r="D163" s="40" t="s">
        <v>204</v>
      </c>
      <c r="E163" s="25" t="s">
        <v>153</v>
      </c>
      <c r="F163" s="41">
        <v>5.4599000000000002</v>
      </c>
      <c r="G163" s="76" t="s">
        <v>383</v>
      </c>
      <c r="H163" s="82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5">
        <v>11</v>
      </c>
      <c r="B164" s="77">
        <v>45733</v>
      </c>
      <c r="C164" s="75">
        <v>1</v>
      </c>
      <c r="D164" s="40" t="s">
        <v>204</v>
      </c>
      <c r="E164" s="25" t="s">
        <v>153</v>
      </c>
      <c r="F164" s="41">
        <v>5.4370000000000003</v>
      </c>
      <c r="G164" s="76" t="s">
        <v>383</v>
      </c>
      <c r="H164" s="82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5">
        <v>12</v>
      </c>
      <c r="B165" s="77">
        <v>45740</v>
      </c>
      <c r="C165" s="75">
        <v>1</v>
      </c>
      <c r="D165" s="40" t="s">
        <v>204</v>
      </c>
      <c r="E165" s="25" t="s">
        <v>153</v>
      </c>
      <c r="F165" s="41">
        <v>5.5202</v>
      </c>
      <c r="G165" s="76" t="s">
        <v>383</v>
      </c>
      <c r="H165" s="82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5">
        <v>13</v>
      </c>
      <c r="B166" s="77">
        <v>45747</v>
      </c>
      <c r="C166" s="75">
        <v>1</v>
      </c>
      <c r="D166" s="40" t="s">
        <v>204</v>
      </c>
      <c r="E166" s="25" t="s">
        <v>153</v>
      </c>
      <c r="F166" s="41">
        <v>5.5841000000000003</v>
      </c>
      <c r="G166" s="76" t="s">
        <v>383</v>
      </c>
      <c r="H166" s="82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5">
        <v>14</v>
      </c>
      <c r="B167" s="77">
        <v>45754</v>
      </c>
      <c r="C167" s="75">
        <v>1</v>
      </c>
      <c r="D167" s="40" t="s">
        <v>204</v>
      </c>
      <c r="E167" s="25" t="s">
        <v>153</v>
      </c>
      <c r="F167" s="41">
        <v>5.4131</v>
      </c>
      <c r="G167" s="76" t="s">
        <v>383</v>
      </c>
      <c r="H167" s="82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5">
        <v>15</v>
      </c>
      <c r="B168" s="77">
        <v>45761</v>
      </c>
      <c r="C168" s="75">
        <v>1</v>
      </c>
      <c r="D168" s="40" t="s">
        <v>204</v>
      </c>
      <c r="E168" s="25" t="s">
        <v>153</v>
      </c>
      <c r="F168" s="41">
        <v>5.4874999999999998</v>
      </c>
      <c r="G168" s="76" t="s">
        <v>383</v>
      </c>
      <c r="H168" s="82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5">
        <v>16</v>
      </c>
      <c r="B169" s="77">
        <v>45768</v>
      </c>
      <c r="C169" s="75">
        <v>1</v>
      </c>
      <c r="D169" s="40" t="s">
        <v>204</v>
      </c>
      <c r="E169" s="25" t="s">
        <v>153</v>
      </c>
      <c r="F169" s="41">
        <v>5.4622000000000002</v>
      </c>
      <c r="G169" s="76" t="s">
        <v>383</v>
      </c>
      <c r="H169" s="82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5">
        <v>17</v>
      </c>
      <c r="B170" s="77">
        <v>45775</v>
      </c>
      <c r="C170" s="75">
        <v>1</v>
      </c>
      <c r="D170" s="40" t="s">
        <v>204</v>
      </c>
      <c r="E170" s="25" t="s">
        <v>153</v>
      </c>
      <c r="F170" s="41">
        <v>5.3948</v>
      </c>
      <c r="G170" s="76" t="s">
        <v>383</v>
      </c>
      <c r="H170" s="82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5">
        <v>18</v>
      </c>
      <c r="B171" s="77">
        <v>45782</v>
      </c>
      <c r="C171" s="75">
        <v>1</v>
      </c>
      <c r="D171" s="40" t="s">
        <v>204</v>
      </c>
      <c r="E171" s="25" t="s">
        <v>153</v>
      </c>
      <c r="F171" s="41">
        <v>5.5438999999999998</v>
      </c>
      <c r="G171" s="76" t="s">
        <v>383</v>
      </c>
      <c r="H171" s="82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5">
        <v>19</v>
      </c>
      <c r="B172" s="77">
        <v>45789</v>
      </c>
      <c r="C172" s="75">
        <v>1</v>
      </c>
      <c r="D172" s="40" t="s">
        <v>204</v>
      </c>
      <c r="E172" s="25" t="s">
        <v>153</v>
      </c>
      <c r="F172" s="41">
        <v>5.4985999999999997</v>
      </c>
      <c r="G172" s="76" t="s">
        <v>383</v>
      </c>
      <c r="H172" s="82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5">
        <v>20</v>
      </c>
      <c r="B173" s="77">
        <v>45796</v>
      </c>
      <c r="C173" s="75">
        <v>1</v>
      </c>
      <c r="D173" s="40" t="s">
        <v>204</v>
      </c>
      <c r="E173" s="25" t="s">
        <v>153</v>
      </c>
      <c r="F173" s="41">
        <v>5.5042999999999997</v>
      </c>
      <c r="G173" s="76" t="s">
        <v>383</v>
      </c>
      <c r="H173" s="82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5">
        <v>21</v>
      </c>
      <c r="B174" s="77">
        <v>45803</v>
      </c>
      <c r="C174" s="75">
        <v>1</v>
      </c>
      <c r="D174" s="40" t="s">
        <v>204</v>
      </c>
      <c r="E174" s="25" t="s">
        <v>153</v>
      </c>
      <c r="F174" s="41">
        <v>5.4550000000000001</v>
      </c>
      <c r="G174" s="76" t="s">
        <v>383</v>
      </c>
      <c r="H174" s="82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5">
        <v>22</v>
      </c>
      <c r="B175" s="77">
        <v>45810</v>
      </c>
      <c r="C175" s="75">
        <v>1</v>
      </c>
      <c r="D175" s="40" t="s">
        <v>204</v>
      </c>
      <c r="E175" s="25" t="s">
        <v>153</v>
      </c>
      <c r="F175" s="41">
        <v>5.5271999999999997</v>
      </c>
      <c r="G175" s="76" t="s">
        <v>383</v>
      </c>
      <c r="H175" s="82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5">
        <v>23</v>
      </c>
      <c r="B176" s="77">
        <v>45817</v>
      </c>
      <c r="C176" s="75">
        <v>1</v>
      </c>
      <c r="D176" s="40" t="s">
        <v>204</v>
      </c>
      <c r="E176" s="25" t="s">
        <v>153</v>
      </c>
      <c r="F176" s="41">
        <v>5.4678000000000004</v>
      </c>
      <c r="G176" s="76" t="s">
        <v>383</v>
      </c>
      <c r="H176" s="82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5">
        <v>24</v>
      </c>
      <c r="B177" s="77">
        <v>45824</v>
      </c>
      <c r="C177" s="75">
        <v>1</v>
      </c>
      <c r="D177" s="40" t="s">
        <v>204</v>
      </c>
      <c r="E177" s="25" t="s">
        <v>153</v>
      </c>
      <c r="F177" s="41">
        <v>5.4915000000000003</v>
      </c>
      <c r="G177" s="76" t="s">
        <v>383</v>
      </c>
      <c r="H177" s="82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5">
        <v>25</v>
      </c>
      <c r="B178" s="77">
        <v>45831</v>
      </c>
      <c r="C178" s="75">
        <v>1</v>
      </c>
      <c r="D178" s="40" t="s">
        <v>204</v>
      </c>
      <c r="E178" s="25" t="s">
        <v>153</v>
      </c>
      <c r="F178" s="41">
        <v>5.4337999999999997</v>
      </c>
      <c r="G178" s="76" t="s">
        <v>383</v>
      </c>
      <c r="H178" s="82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5">
        <v>1</v>
      </c>
      <c r="B179" s="77">
        <v>45663</v>
      </c>
      <c r="C179" s="75">
        <v>2</v>
      </c>
      <c r="D179" s="40" t="s">
        <v>205</v>
      </c>
      <c r="E179" s="25" t="s">
        <v>153</v>
      </c>
      <c r="F179" s="41">
        <v>12.174899999999999</v>
      </c>
      <c r="G179" s="76" t="s">
        <v>383</v>
      </c>
      <c r="H179" s="82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5">
        <v>2</v>
      </c>
      <c r="B180" s="77">
        <v>45670</v>
      </c>
      <c r="C180" s="75">
        <v>2</v>
      </c>
      <c r="D180" s="40" t="s">
        <v>205</v>
      </c>
      <c r="E180" s="25" t="s">
        <v>153</v>
      </c>
      <c r="F180" s="41">
        <v>12.386799999999999</v>
      </c>
      <c r="G180" s="76" t="s">
        <v>383</v>
      </c>
      <c r="H180" s="82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5">
        <v>3</v>
      </c>
      <c r="B181" s="77">
        <v>45677</v>
      </c>
      <c r="C181" s="75">
        <v>2</v>
      </c>
      <c r="D181" s="40" t="s">
        <v>205</v>
      </c>
      <c r="E181" s="25" t="s">
        <v>153</v>
      </c>
      <c r="F181" s="41">
        <v>12.233700000000001</v>
      </c>
      <c r="G181" s="76" t="s">
        <v>383</v>
      </c>
      <c r="H181" s="82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5">
        <v>4</v>
      </c>
      <c r="B182" s="77">
        <v>45684</v>
      </c>
      <c r="C182" s="75">
        <v>2</v>
      </c>
      <c r="D182" s="40" t="s">
        <v>205</v>
      </c>
      <c r="E182" s="25" t="s">
        <v>153</v>
      </c>
      <c r="F182" s="41">
        <v>12.3001</v>
      </c>
      <c r="G182" s="76" t="s">
        <v>383</v>
      </c>
      <c r="H182" s="82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5">
        <v>5</v>
      </c>
      <c r="B183" s="77">
        <v>45691</v>
      </c>
      <c r="C183" s="75">
        <v>2</v>
      </c>
      <c r="D183" s="40" t="s">
        <v>205</v>
      </c>
      <c r="E183" s="25" t="s">
        <v>153</v>
      </c>
      <c r="F183" s="41">
        <v>12.273099999999999</v>
      </c>
      <c r="G183" s="76" t="s">
        <v>383</v>
      </c>
      <c r="H183" s="82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5">
        <v>6</v>
      </c>
      <c r="B184" s="77">
        <v>45698</v>
      </c>
      <c r="C184" s="75">
        <v>2</v>
      </c>
      <c r="D184" s="40" t="s">
        <v>205</v>
      </c>
      <c r="E184" s="25" t="s">
        <v>153</v>
      </c>
      <c r="F184" s="41">
        <v>12.2392</v>
      </c>
      <c r="G184" s="76" t="s">
        <v>383</v>
      </c>
      <c r="H184" s="82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5">
        <v>7</v>
      </c>
      <c r="B185" s="77">
        <v>45705</v>
      </c>
      <c r="C185" s="75">
        <v>2</v>
      </c>
      <c r="D185" s="40" t="s">
        <v>205</v>
      </c>
      <c r="E185" s="25" t="s">
        <v>153</v>
      </c>
      <c r="F185" s="41">
        <v>12.233700000000001</v>
      </c>
      <c r="G185" s="76" t="s">
        <v>383</v>
      </c>
      <c r="H185" s="82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5">
        <v>8</v>
      </c>
      <c r="B186" s="77">
        <v>45712</v>
      </c>
      <c r="C186" s="75">
        <v>2</v>
      </c>
      <c r="D186" s="40" t="s">
        <v>205</v>
      </c>
      <c r="E186" s="25" t="s">
        <v>153</v>
      </c>
      <c r="F186" s="41">
        <v>12.328200000000001</v>
      </c>
      <c r="G186" s="76" t="s">
        <v>383</v>
      </c>
      <c r="H186" s="82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5">
        <v>9</v>
      </c>
      <c r="B187" s="77">
        <v>45719</v>
      </c>
      <c r="C187" s="75">
        <v>2</v>
      </c>
      <c r="D187" s="40" t="s">
        <v>205</v>
      </c>
      <c r="E187" s="25" t="s">
        <v>153</v>
      </c>
      <c r="F187" s="41">
        <v>12.2508</v>
      </c>
      <c r="G187" s="76" t="s">
        <v>383</v>
      </c>
      <c r="H187" s="82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5">
        <v>10</v>
      </c>
      <c r="B188" s="77">
        <v>45726</v>
      </c>
      <c r="C188" s="75">
        <v>2</v>
      </c>
      <c r="D188" s="40" t="s">
        <v>205</v>
      </c>
      <c r="E188" s="25" t="s">
        <v>153</v>
      </c>
      <c r="F188" s="41">
        <v>12.263299999999999</v>
      </c>
      <c r="G188" s="76" t="s">
        <v>383</v>
      </c>
      <c r="H188" s="82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5">
        <v>11</v>
      </c>
      <c r="B189" s="77">
        <v>45733</v>
      </c>
      <c r="C189" s="75">
        <v>2</v>
      </c>
      <c r="D189" s="40" t="s">
        <v>205</v>
      </c>
      <c r="E189" s="25" t="s">
        <v>153</v>
      </c>
      <c r="F189" s="41">
        <v>12.277699999999999</v>
      </c>
      <c r="G189" s="76" t="s">
        <v>383</v>
      </c>
      <c r="H189" s="82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5">
        <v>12</v>
      </c>
      <c r="B190" s="77">
        <v>45740</v>
      </c>
      <c r="C190" s="75">
        <v>2</v>
      </c>
      <c r="D190" s="40" t="s">
        <v>205</v>
      </c>
      <c r="E190" s="25" t="s">
        <v>153</v>
      </c>
      <c r="F190" s="41">
        <v>12.3736</v>
      </c>
      <c r="G190" s="76" t="s">
        <v>383</v>
      </c>
      <c r="H190" s="82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5">
        <v>13</v>
      </c>
      <c r="B191" s="77">
        <v>45747</v>
      </c>
      <c r="C191" s="75">
        <v>2</v>
      </c>
      <c r="D191" s="40" t="s">
        <v>205</v>
      </c>
      <c r="E191" s="25" t="s">
        <v>153</v>
      </c>
      <c r="F191" s="41">
        <v>12.3324</v>
      </c>
      <c r="G191" s="76" t="s">
        <v>383</v>
      </c>
      <c r="H191" s="82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5">
        <v>14</v>
      </c>
      <c r="B192" s="77">
        <v>45754</v>
      </c>
      <c r="C192" s="75">
        <v>2</v>
      </c>
      <c r="D192" s="40" t="s">
        <v>205</v>
      </c>
      <c r="E192" s="25" t="s">
        <v>153</v>
      </c>
      <c r="F192" s="41">
        <v>12.307600000000001</v>
      </c>
      <c r="G192" s="76" t="s">
        <v>383</v>
      </c>
      <c r="H192" s="82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5">
        <v>15</v>
      </c>
      <c r="B193" s="77">
        <v>45761</v>
      </c>
      <c r="C193" s="75">
        <v>2</v>
      </c>
      <c r="D193" s="40" t="s">
        <v>205</v>
      </c>
      <c r="E193" s="25" t="s">
        <v>153</v>
      </c>
      <c r="F193" s="41">
        <v>12.229100000000001</v>
      </c>
      <c r="G193" s="76" t="s">
        <v>383</v>
      </c>
      <c r="H193" s="82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5">
        <v>16</v>
      </c>
      <c r="B194" s="77">
        <v>45768</v>
      </c>
      <c r="C194" s="75">
        <v>2</v>
      </c>
      <c r="D194" s="40" t="s">
        <v>205</v>
      </c>
      <c r="E194" s="25" t="s">
        <v>153</v>
      </c>
      <c r="F194" s="41">
        <v>12.161099999999999</v>
      </c>
      <c r="G194" s="76" t="s">
        <v>383</v>
      </c>
      <c r="H194" s="82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5">
        <v>17</v>
      </c>
      <c r="B195" s="77">
        <v>45775</v>
      </c>
      <c r="C195" s="75">
        <v>2</v>
      </c>
      <c r="D195" s="40" t="s">
        <v>205</v>
      </c>
      <c r="E195" s="25" t="s">
        <v>153</v>
      </c>
      <c r="F195" s="41">
        <v>12.354699999999999</v>
      </c>
      <c r="G195" s="76" t="s">
        <v>383</v>
      </c>
      <c r="H195" s="82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5">
        <v>18</v>
      </c>
      <c r="B196" s="77">
        <v>45782</v>
      </c>
      <c r="C196" s="75">
        <v>2</v>
      </c>
      <c r="D196" s="40" t="s">
        <v>205</v>
      </c>
      <c r="E196" s="25" t="s">
        <v>153</v>
      </c>
      <c r="F196" s="41">
        <v>12.3561</v>
      </c>
      <c r="G196" s="76" t="s">
        <v>383</v>
      </c>
      <c r="H196" s="82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5">
        <v>19</v>
      </c>
      <c r="B197" s="77">
        <v>45789</v>
      </c>
      <c r="C197" s="75">
        <v>2</v>
      </c>
      <c r="D197" s="40" t="s">
        <v>205</v>
      </c>
      <c r="E197" s="25" t="s">
        <v>153</v>
      </c>
      <c r="F197" s="41">
        <v>12.264200000000001</v>
      </c>
      <c r="G197" s="76" t="s">
        <v>383</v>
      </c>
      <c r="H197" s="82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5">
        <v>20</v>
      </c>
      <c r="B198" s="77">
        <v>45796</v>
      </c>
      <c r="C198" s="75">
        <v>2</v>
      </c>
      <c r="D198" s="40" t="s">
        <v>205</v>
      </c>
      <c r="E198" s="25" t="s">
        <v>153</v>
      </c>
      <c r="F198" s="41">
        <v>12.3209</v>
      </c>
      <c r="G198" s="76" t="s">
        <v>383</v>
      </c>
      <c r="H198" s="82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5">
        <v>21</v>
      </c>
      <c r="B199" s="77">
        <v>45803</v>
      </c>
      <c r="C199" s="75">
        <v>2</v>
      </c>
      <c r="D199" s="40" t="s">
        <v>205</v>
      </c>
      <c r="E199" s="25" t="s">
        <v>153</v>
      </c>
      <c r="F199" s="41">
        <v>12.3408</v>
      </c>
      <c r="G199" s="76" t="s">
        <v>383</v>
      </c>
      <c r="H199" s="82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5">
        <v>22</v>
      </c>
      <c r="B200" s="77">
        <v>45810</v>
      </c>
      <c r="C200" s="75">
        <v>2</v>
      </c>
      <c r="D200" s="40" t="s">
        <v>205</v>
      </c>
      <c r="E200" s="25" t="s">
        <v>153</v>
      </c>
      <c r="F200" s="41">
        <v>12.344900000000001</v>
      </c>
      <c r="G200" s="76" t="s">
        <v>383</v>
      </c>
      <c r="H200" s="82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5">
        <v>23</v>
      </c>
      <c r="B201" s="77">
        <v>45817</v>
      </c>
      <c r="C201" s="75">
        <v>2</v>
      </c>
      <c r="D201" s="40" t="s">
        <v>205</v>
      </c>
      <c r="E201" s="25" t="s">
        <v>153</v>
      </c>
      <c r="F201" s="41">
        <v>12.352399999999999</v>
      </c>
      <c r="G201" s="76" t="s">
        <v>383</v>
      </c>
      <c r="H201" s="82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5">
        <v>24</v>
      </c>
      <c r="B202" s="77">
        <v>45824</v>
      </c>
      <c r="C202" s="75">
        <v>2</v>
      </c>
      <c r="D202" s="40" t="s">
        <v>205</v>
      </c>
      <c r="E202" s="25" t="s">
        <v>153</v>
      </c>
      <c r="F202" s="41">
        <v>12.238</v>
      </c>
      <c r="G202" s="76" t="s">
        <v>383</v>
      </c>
      <c r="H202" s="82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5">
        <v>25</v>
      </c>
      <c r="B203" s="77">
        <v>45831</v>
      </c>
      <c r="C203" s="75">
        <v>2</v>
      </c>
      <c r="D203" s="40" t="s">
        <v>205</v>
      </c>
      <c r="E203" s="25" t="s">
        <v>153</v>
      </c>
      <c r="F203" s="41">
        <v>12.4017</v>
      </c>
      <c r="G203" s="76" t="s">
        <v>383</v>
      </c>
      <c r="H203" s="82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5">
        <v>1</v>
      </c>
      <c r="B204" s="77">
        <v>45663</v>
      </c>
      <c r="C204" s="75">
        <v>3</v>
      </c>
      <c r="D204" s="40" t="s">
        <v>206</v>
      </c>
      <c r="E204" s="25" t="s">
        <v>153</v>
      </c>
      <c r="F204" s="41">
        <v>15.464</v>
      </c>
      <c r="G204" s="76" t="s">
        <v>383</v>
      </c>
      <c r="H204" s="82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3">
      <c r="A205" s="75">
        <v>2</v>
      </c>
      <c r="B205" s="77">
        <v>45670</v>
      </c>
      <c r="C205" s="75">
        <v>3</v>
      </c>
      <c r="D205" s="40" t="s">
        <v>206</v>
      </c>
      <c r="E205" s="25" t="s">
        <v>153</v>
      </c>
      <c r="F205" s="41">
        <v>15.6357</v>
      </c>
      <c r="G205" s="76" t="s">
        <v>383</v>
      </c>
      <c r="H205" s="82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3">
      <c r="A206" s="75">
        <v>3</v>
      </c>
      <c r="B206" s="77">
        <v>45677</v>
      </c>
      <c r="C206" s="75">
        <v>3</v>
      </c>
      <c r="D206" s="40" t="s">
        <v>206</v>
      </c>
      <c r="E206" s="25" t="s">
        <v>153</v>
      </c>
      <c r="F206" s="41">
        <v>15.605700000000001</v>
      </c>
      <c r="G206" s="76" t="s">
        <v>383</v>
      </c>
      <c r="H206" s="82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3">
      <c r="A207" s="75">
        <v>4</v>
      </c>
      <c r="B207" s="77">
        <v>45684</v>
      </c>
      <c r="C207" s="75">
        <v>3</v>
      </c>
      <c r="D207" s="40" t="s">
        <v>206</v>
      </c>
      <c r="E207" s="25" t="s">
        <v>153</v>
      </c>
      <c r="F207" s="41">
        <v>15.6366</v>
      </c>
      <c r="G207" s="76" t="s">
        <v>383</v>
      </c>
      <c r="H207" s="82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3">
      <c r="A208" s="75">
        <v>5</v>
      </c>
      <c r="B208" s="77">
        <v>45691</v>
      </c>
      <c r="C208" s="75">
        <v>3</v>
      </c>
      <c r="D208" s="40" t="s">
        <v>206</v>
      </c>
      <c r="E208" s="25" t="s">
        <v>153</v>
      </c>
      <c r="F208" s="41">
        <v>15.718500000000001</v>
      </c>
      <c r="G208" s="76" t="s">
        <v>383</v>
      </c>
      <c r="H208" s="82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3">
      <c r="A209" s="75">
        <v>6</v>
      </c>
      <c r="B209" s="77">
        <v>45698</v>
      </c>
      <c r="C209" s="75">
        <v>3</v>
      </c>
      <c r="D209" s="40" t="s">
        <v>206</v>
      </c>
      <c r="E209" s="25" t="s">
        <v>153</v>
      </c>
      <c r="F209" s="41">
        <v>15.686299999999999</v>
      </c>
      <c r="G209" s="76" t="s">
        <v>383</v>
      </c>
      <c r="H209" s="82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3">
      <c r="A210" s="75">
        <v>7</v>
      </c>
      <c r="B210" s="77">
        <v>45705</v>
      </c>
      <c r="C210" s="75">
        <v>3</v>
      </c>
      <c r="D210" s="40" t="s">
        <v>206</v>
      </c>
      <c r="E210" s="25" t="s">
        <v>153</v>
      </c>
      <c r="F210" s="41">
        <v>15.472300000000001</v>
      </c>
      <c r="G210" s="76" t="s">
        <v>383</v>
      </c>
      <c r="H210" s="82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3">
      <c r="A211" s="75">
        <v>8</v>
      </c>
      <c r="B211" s="77">
        <v>45712</v>
      </c>
      <c r="C211" s="75">
        <v>3</v>
      </c>
      <c r="D211" s="40" t="s">
        <v>206</v>
      </c>
      <c r="E211" s="25" t="s">
        <v>153</v>
      </c>
      <c r="F211" s="41">
        <v>15.428100000000001</v>
      </c>
      <c r="G211" s="76" t="s">
        <v>383</v>
      </c>
      <c r="H211" s="82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3">
      <c r="A212" s="75">
        <v>9</v>
      </c>
      <c r="B212" s="77">
        <v>45719</v>
      </c>
      <c r="C212" s="75">
        <v>3</v>
      </c>
      <c r="D212" s="40" t="s">
        <v>206</v>
      </c>
      <c r="E212" s="25" t="s">
        <v>153</v>
      </c>
      <c r="F212" s="41">
        <v>15.632</v>
      </c>
      <c r="G212" s="76" t="s">
        <v>383</v>
      </c>
      <c r="H212" s="82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3">
      <c r="A213" s="75">
        <v>10</v>
      </c>
      <c r="B213" s="77">
        <v>45726</v>
      </c>
      <c r="C213" s="75">
        <v>3</v>
      </c>
      <c r="D213" s="40" t="s">
        <v>206</v>
      </c>
      <c r="E213" s="25" t="s">
        <v>153</v>
      </c>
      <c r="F213" s="41">
        <v>15.482900000000001</v>
      </c>
      <c r="G213" s="76" t="s">
        <v>383</v>
      </c>
      <c r="H213" s="82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3">
      <c r="A214" s="75">
        <v>11</v>
      </c>
      <c r="B214" s="77">
        <v>45733</v>
      </c>
      <c r="C214" s="75">
        <v>3</v>
      </c>
      <c r="D214" s="40" t="s">
        <v>206</v>
      </c>
      <c r="E214" s="25" t="s">
        <v>153</v>
      </c>
      <c r="F214" s="41">
        <v>15.564500000000001</v>
      </c>
      <c r="G214" s="76" t="s">
        <v>383</v>
      </c>
      <c r="H214" s="82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3">
      <c r="A215" s="75">
        <v>12</v>
      </c>
      <c r="B215" s="77">
        <v>45740</v>
      </c>
      <c r="C215" s="75">
        <v>3</v>
      </c>
      <c r="D215" s="40" t="s">
        <v>206</v>
      </c>
      <c r="E215" s="25" t="s">
        <v>153</v>
      </c>
      <c r="F215" s="41">
        <v>15.633900000000001</v>
      </c>
      <c r="G215" s="76" t="s">
        <v>383</v>
      </c>
      <c r="H215" s="82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3">
      <c r="A216" s="75">
        <v>13</v>
      </c>
      <c r="B216" s="77">
        <v>45747</v>
      </c>
      <c r="C216" s="75">
        <v>3</v>
      </c>
      <c r="D216" s="40" t="s">
        <v>206</v>
      </c>
      <c r="E216" s="25" t="s">
        <v>153</v>
      </c>
      <c r="F216" s="41">
        <v>15.431699999999999</v>
      </c>
      <c r="G216" s="76" t="s">
        <v>383</v>
      </c>
      <c r="H216" s="82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3">
      <c r="A217" s="75">
        <v>14</v>
      </c>
      <c r="B217" s="77">
        <v>45754</v>
      </c>
      <c r="C217" s="75">
        <v>3</v>
      </c>
      <c r="D217" s="40" t="s">
        <v>206</v>
      </c>
      <c r="E217" s="25" t="s">
        <v>153</v>
      </c>
      <c r="F217" s="41">
        <v>15.393800000000001</v>
      </c>
      <c r="G217" s="76" t="s">
        <v>383</v>
      </c>
      <c r="H217" s="82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3">
      <c r="A218" s="75">
        <v>15</v>
      </c>
      <c r="B218" s="77">
        <v>45761</v>
      </c>
      <c r="C218" s="75">
        <v>3</v>
      </c>
      <c r="D218" s="40" t="s">
        <v>206</v>
      </c>
      <c r="E218" s="25" t="s">
        <v>153</v>
      </c>
      <c r="F218" s="41">
        <v>15.586600000000001</v>
      </c>
      <c r="G218" s="76" t="s">
        <v>383</v>
      </c>
      <c r="H218" s="82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3">
      <c r="A219" s="75">
        <v>16</v>
      </c>
      <c r="B219" s="77">
        <v>45768</v>
      </c>
      <c r="C219" s="75">
        <v>3</v>
      </c>
      <c r="D219" s="40" t="s">
        <v>206</v>
      </c>
      <c r="E219" s="25" t="s">
        <v>153</v>
      </c>
      <c r="F219" s="41">
        <v>15.569100000000001</v>
      </c>
      <c r="G219" s="76" t="s">
        <v>383</v>
      </c>
      <c r="H219" s="82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3">
      <c r="A220" s="75">
        <v>17</v>
      </c>
      <c r="B220" s="77">
        <v>45775</v>
      </c>
      <c r="C220" s="75">
        <v>3</v>
      </c>
      <c r="D220" s="40" t="s">
        <v>206</v>
      </c>
      <c r="E220" s="25" t="s">
        <v>153</v>
      </c>
      <c r="F220" s="41">
        <v>15.545500000000001</v>
      </c>
      <c r="G220" s="76" t="s">
        <v>383</v>
      </c>
      <c r="H220" s="82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3">
      <c r="A221" s="75">
        <v>18</v>
      </c>
      <c r="B221" s="77">
        <v>45782</v>
      </c>
      <c r="C221" s="75">
        <v>3</v>
      </c>
      <c r="D221" s="40" t="s">
        <v>206</v>
      </c>
      <c r="E221" s="25" t="s">
        <v>153</v>
      </c>
      <c r="F221" s="41">
        <v>15.5687</v>
      </c>
      <c r="G221" s="76" t="s">
        <v>383</v>
      </c>
      <c r="H221" s="82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3">
      <c r="A222" s="75">
        <v>19</v>
      </c>
      <c r="B222" s="77">
        <v>45789</v>
      </c>
      <c r="C222" s="75">
        <v>3</v>
      </c>
      <c r="D222" s="40" t="s">
        <v>206</v>
      </c>
      <c r="E222" s="25" t="s">
        <v>153</v>
      </c>
      <c r="F222" s="41">
        <v>15.4955</v>
      </c>
      <c r="G222" s="76" t="s">
        <v>383</v>
      </c>
      <c r="H222" s="82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3">
      <c r="A223" s="75">
        <v>20</v>
      </c>
      <c r="B223" s="77">
        <v>45796</v>
      </c>
      <c r="C223" s="75">
        <v>3</v>
      </c>
      <c r="D223" s="40" t="s">
        <v>206</v>
      </c>
      <c r="E223" s="25" t="s">
        <v>153</v>
      </c>
      <c r="F223" s="41">
        <v>15.442299999999999</v>
      </c>
      <c r="G223" s="76" t="s">
        <v>383</v>
      </c>
      <c r="H223" s="82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3">
      <c r="A224" s="75">
        <v>21</v>
      </c>
      <c r="B224" s="77">
        <v>45803</v>
      </c>
      <c r="C224" s="75">
        <v>3</v>
      </c>
      <c r="D224" s="40" t="s">
        <v>206</v>
      </c>
      <c r="E224" s="25" t="s">
        <v>153</v>
      </c>
      <c r="F224" s="41">
        <v>15.552</v>
      </c>
      <c r="G224" s="76" t="s">
        <v>383</v>
      </c>
      <c r="H224" s="82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3">
      <c r="A225" s="75">
        <v>22</v>
      </c>
      <c r="B225" s="77">
        <v>45810</v>
      </c>
      <c r="C225" s="75">
        <v>3</v>
      </c>
      <c r="D225" s="40" t="s">
        <v>206</v>
      </c>
      <c r="E225" s="25" t="s">
        <v>153</v>
      </c>
      <c r="F225" s="41">
        <v>15.4864</v>
      </c>
      <c r="G225" s="76" t="s">
        <v>383</v>
      </c>
      <c r="H225" s="82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3">
      <c r="A226" s="75">
        <v>23</v>
      </c>
      <c r="B226" s="77">
        <v>45817</v>
      </c>
      <c r="C226" s="75">
        <v>3</v>
      </c>
      <c r="D226" s="40" t="s">
        <v>206</v>
      </c>
      <c r="E226" s="25" t="s">
        <v>153</v>
      </c>
      <c r="F226" s="41">
        <v>15.431699999999999</v>
      </c>
      <c r="G226" s="76" t="s">
        <v>383</v>
      </c>
      <c r="H226" s="82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3">
      <c r="A227" s="75">
        <v>24</v>
      </c>
      <c r="B227" s="77">
        <v>45824</v>
      </c>
      <c r="C227" s="75">
        <v>3</v>
      </c>
      <c r="D227" s="40" t="s">
        <v>206</v>
      </c>
      <c r="E227" s="25" t="s">
        <v>153</v>
      </c>
      <c r="F227" s="41">
        <v>15.6067</v>
      </c>
      <c r="G227" s="76" t="s">
        <v>383</v>
      </c>
      <c r="H227" s="82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3">
      <c r="A228" s="75">
        <v>25</v>
      </c>
      <c r="B228" s="77">
        <v>45831</v>
      </c>
      <c r="C228" s="75">
        <v>3</v>
      </c>
      <c r="D228" s="40" t="s">
        <v>206</v>
      </c>
      <c r="E228" s="25" t="s">
        <v>153</v>
      </c>
      <c r="F228" s="41">
        <v>15.560499999999999</v>
      </c>
      <c r="G228" s="76" t="s">
        <v>383</v>
      </c>
      <c r="H228" s="82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3">
      <c r="A229" s="75">
        <v>1</v>
      </c>
      <c r="B229" s="77">
        <v>45663</v>
      </c>
      <c r="C229" s="75">
        <v>1</v>
      </c>
      <c r="D229" s="40" t="s">
        <v>204</v>
      </c>
      <c r="E229" s="25" t="s">
        <v>154</v>
      </c>
      <c r="F229" s="41">
        <v>16.760400000000001</v>
      </c>
      <c r="G229" s="76" t="s">
        <v>383</v>
      </c>
      <c r="H229" s="82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3">
      <c r="A230" s="75">
        <v>2</v>
      </c>
      <c r="B230" s="77">
        <v>45670</v>
      </c>
      <c r="C230" s="75">
        <v>1</v>
      </c>
      <c r="D230" s="40" t="s">
        <v>204</v>
      </c>
      <c r="E230" s="25" t="s">
        <v>154</v>
      </c>
      <c r="F230" s="41">
        <v>16.328099999999999</v>
      </c>
      <c r="G230" s="76" t="s">
        <v>383</v>
      </c>
      <c r="H230" s="82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3">
      <c r="A231" s="75">
        <v>3</v>
      </c>
      <c r="B231" s="77">
        <v>45677</v>
      </c>
      <c r="C231" s="75">
        <v>1</v>
      </c>
      <c r="D231" s="40" t="s">
        <v>204</v>
      </c>
      <c r="E231" s="25" t="s">
        <v>154</v>
      </c>
      <c r="F231" s="41">
        <v>16.430700000000002</v>
      </c>
      <c r="G231" s="76" t="s">
        <v>383</v>
      </c>
      <c r="H231" s="82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3">
      <c r="A232" s="75">
        <v>4</v>
      </c>
      <c r="B232" s="77">
        <v>45684</v>
      </c>
      <c r="C232" s="75">
        <v>1</v>
      </c>
      <c r="D232" s="40" t="s">
        <v>204</v>
      </c>
      <c r="E232" s="25" t="s">
        <v>154</v>
      </c>
      <c r="F232" s="41">
        <v>16.325099999999999</v>
      </c>
      <c r="G232" s="76" t="s">
        <v>383</v>
      </c>
      <c r="H232" s="82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3">
      <c r="A233" s="75">
        <v>5</v>
      </c>
      <c r="B233" s="77">
        <v>45691</v>
      </c>
      <c r="C233" s="75">
        <v>1</v>
      </c>
      <c r="D233" s="40" t="s">
        <v>204</v>
      </c>
      <c r="E233" s="25" t="s">
        <v>154</v>
      </c>
      <c r="F233" s="41">
        <v>16.3599</v>
      </c>
      <c r="G233" s="76" t="s">
        <v>383</v>
      </c>
      <c r="H233" s="82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3">
      <c r="A234" s="75">
        <v>6</v>
      </c>
      <c r="B234" s="77">
        <v>45698</v>
      </c>
      <c r="C234" s="75">
        <v>1</v>
      </c>
      <c r="D234" s="40" t="s">
        <v>204</v>
      </c>
      <c r="E234" s="25" t="s">
        <v>154</v>
      </c>
      <c r="F234" s="41">
        <v>16.695</v>
      </c>
      <c r="G234" s="76" t="s">
        <v>383</v>
      </c>
      <c r="H234" s="82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3">
      <c r="A235" s="75">
        <v>7</v>
      </c>
      <c r="B235" s="77">
        <v>45705</v>
      </c>
      <c r="C235" s="75">
        <v>1</v>
      </c>
      <c r="D235" s="40" t="s">
        <v>204</v>
      </c>
      <c r="E235" s="25" t="s">
        <v>154</v>
      </c>
      <c r="F235" s="41">
        <v>16.391999999999999</v>
      </c>
      <c r="G235" s="76" t="s">
        <v>383</v>
      </c>
      <c r="H235" s="82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3">
      <c r="A236" s="75">
        <v>8</v>
      </c>
      <c r="B236" s="77">
        <v>45712</v>
      </c>
      <c r="C236" s="75">
        <v>1</v>
      </c>
      <c r="D236" s="40" t="s">
        <v>204</v>
      </c>
      <c r="E236" s="25" t="s">
        <v>154</v>
      </c>
      <c r="F236" s="41">
        <v>16.744800000000001</v>
      </c>
      <c r="G236" s="76" t="s">
        <v>383</v>
      </c>
      <c r="H236" s="82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3">
      <c r="A237" s="75">
        <v>9</v>
      </c>
      <c r="B237" s="77">
        <v>45719</v>
      </c>
      <c r="C237" s="75">
        <v>1</v>
      </c>
      <c r="D237" s="40" t="s">
        <v>204</v>
      </c>
      <c r="E237" s="25" t="s">
        <v>154</v>
      </c>
      <c r="F237" s="41">
        <v>16.739699999999999</v>
      </c>
      <c r="G237" s="76" t="s">
        <v>383</v>
      </c>
      <c r="H237" s="82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3">
      <c r="A238" s="75">
        <v>10</v>
      </c>
      <c r="B238" s="77">
        <v>45726</v>
      </c>
      <c r="C238" s="75">
        <v>1</v>
      </c>
      <c r="D238" s="40" t="s">
        <v>204</v>
      </c>
      <c r="E238" s="25" t="s">
        <v>154</v>
      </c>
      <c r="F238" s="41">
        <v>17.261700000000001</v>
      </c>
      <c r="G238" s="76" t="s">
        <v>383</v>
      </c>
      <c r="H238" s="82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3">
      <c r="A239" s="75">
        <v>11</v>
      </c>
      <c r="B239" s="77">
        <v>45733</v>
      </c>
      <c r="C239" s="75">
        <v>1</v>
      </c>
      <c r="D239" s="40" t="s">
        <v>204</v>
      </c>
      <c r="E239" s="25" t="s">
        <v>154</v>
      </c>
      <c r="F239" s="41">
        <v>16.203099999999999</v>
      </c>
      <c r="G239" s="76" t="s">
        <v>383</v>
      </c>
      <c r="H239" s="82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3">
      <c r="A240" s="75">
        <v>12</v>
      </c>
      <c r="B240" s="77">
        <v>45740</v>
      </c>
      <c r="C240" s="75">
        <v>1</v>
      </c>
      <c r="D240" s="40" t="s">
        <v>204</v>
      </c>
      <c r="E240" s="25" t="s">
        <v>154</v>
      </c>
      <c r="F240" s="41">
        <v>16.909500000000001</v>
      </c>
      <c r="G240" s="76" t="s">
        <v>383</v>
      </c>
      <c r="H240" s="82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3">
      <c r="A241" s="75">
        <v>13</v>
      </c>
      <c r="B241" s="77">
        <v>45747</v>
      </c>
      <c r="C241" s="75">
        <v>1</v>
      </c>
      <c r="D241" s="40" t="s">
        <v>204</v>
      </c>
      <c r="E241" s="25" t="s">
        <v>154</v>
      </c>
      <c r="F241" s="41">
        <v>16.6068</v>
      </c>
      <c r="G241" s="76" t="s">
        <v>383</v>
      </c>
      <c r="H241" s="82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3">
      <c r="A242" s="75">
        <v>14</v>
      </c>
      <c r="B242" s="77">
        <v>45754</v>
      </c>
      <c r="C242" s="75">
        <v>1</v>
      </c>
      <c r="D242" s="40" t="s">
        <v>204</v>
      </c>
      <c r="E242" s="25" t="s">
        <v>154</v>
      </c>
      <c r="F242" s="41">
        <v>16.630099999999999</v>
      </c>
      <c r="G242" s="76" t="s">
        <v>383</v>
      </c>
      <c r="H242" s="82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3">
      <c r="A243" s="75">
        <v>15</v>
      </c>
      <c r="B243" s="77">
        <v>45761</v>
      </c>
      <c r="C243" s="75">
        <v>1</v>
      </c>
      <c r="D243" s="40" t="s">
        <v>204</v>
      </c>
      <c r="E243" s="25" t="s">
        <v>154</v>
      </c>
      <c r="F243" s="41">
        <v>16.185500000000001</v>
      </c>
      <c r="G243" s="76" t="s">
        <v>383</v>
      </c>
      <c r="H243" s="82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3">
      <c r="A244" s="75">
        <v>16</v>
      </c>
      <c r="B244" s="77">
        <v>45768</v>
      </c>
      <c r="C244" s="75">
        <v>1</v>
      </c>
      <c r="D244" s="40" t="s">
        <v>204</v>
      </c>
      <c r="E244" s="25" t="s">
        <v>154</v>
      </c>
      <c r="F244" s="41">
        <v>16.492000000000001</v>
      </c>
      <c r="G244" s="76" t="s">
        <v>383</v>
      </c>
      <c r="H244" s="82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3">
      <c r="A245" s="75">
        <v>17</v>
      </c>
      <c r="B245" s="77">
        <v>45775</v>
      </c>
      <c r="C245" s="75">
        <v>1</v>
      </c>
      <c r="D245" s="40" t="s">
        <v>204</v>
      </c>
      <c r="E245" s="25" t="s">
        <v>154</v>
      </c>
      <c r="F245" s="41">
        <v>16.864599999999999</v>
      </c>
      <c r="G245" s="76" t="s">
        <v>383</v>
      </c>
      <c r="H245" s="82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3">
      <c r="A246" s="75">
        <v>18</v>
      </c>
      <c r="B246" s="77">
        <v>45782</v>
      </c>
      <c r="C246" s="75">
        <v>1</v>
      </c>
      <c r="D246" s="40" t="s">
        <v>204</v>
      </c>
      <c r="E246" s="25" t="s">
        <v>154</v>
      </c>
      <c r="F246" s="41">
        <v>16.608899999999998</v>
      </c>
      <c r="G246" s="76" t="s">
        <v>383</v>
      </c>
      <c r="H246" s="82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3">
      <c r="A247" s="75">
        <v>19</v>
      </c>
      <c r="B247" s="77">
        <v>45789</v>
      </c>
      <c r="C247" s="75">
        <v>1</v>
      </c>
      <c r="D247" s="40" t="s">
        <v>204</v>
      </c>
      <c r="E247" s="25" t="s">
        <v>154</v>
      </c>
      <c r="F247" s="41">
        <v>16.659600000000001</v>
      </c>
      <c r="G247" s="76" t="s">
        <v>383</v>
      </c>
      <c r="H247" s="82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3">
      <c r="A248" s="75">
        <v>20</v>
      </c>
      <c r="B248" s="77">
        <v>45796</v>
      </c>
      <c r="C248" s="75">
        <v>1</v>
      </c>
      <c r="D248" s="40" t="s">
        <v>204</v>
      </c>
      <c r="E248" s="25" t="s">
        <v>154</v>
      </c>
      <c r="F248" s="41">
        <v>16.5444</v>
      </c>
      <c r="G248" s="76" t="s">
        <v>383</v>
      </c>
      <c r="H248" s="82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3">
      <c r="A249" s="75">
        <v>21</v>
      </c>
      <c r="B249" s="77">
        <v>45803</v>
      </c>
      <c r="C249" s="75">
        <v>1</v>
      </c>
      <c r="D249" s="40" t="s">
        <v>204</v>
      </c>
      <c r="E249" s="25" t="s">
        <v>154</v>
      </c>
      <c r="F249" s="41">
        <v>16.992000000000001</v>
      </c>
      <c r="G249" s="76" t="s">
        <v>383</v>
      </c>
      <c r="H249" s="82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3">
      <c r="A250" s="75">
        <v>22</v>
      </c>
      <c r="B250" s="77">
        <v>45810</v>
      </c>
      <c r="C250" s="75">
        <v>1</v>
      </c>
      <c r="D250" s="40" t="s">
        <v>204</v>
      </c>
      <c r="E250" s="25" t="s">
        <v>154</v>
      </c>
      <c r="F250" s="41">
        <v>16.627800000000001</v>
      </c>
      <c r="G250" s="76" t="s">
        <v>383</v>
      </c>
      <c r="H250" s="82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3">
      <c r="A251" s="75">
        <v>23</v>
      </c>
      <c r="B251" s="77">
        <v>45817</v>
      </c>
      <c r="C251" s="75">
        <v>1</v>
      </c>
      <c r="D251" s="40" t="s">
        <v>204</v>
      </c>
      <c r="E251" s="25" t="s">
        <v>154</v>
      </c>
      <c r="F251" s="41">
        <v>15.952999999999999</v>
      </c>
      <c r="G251" s="76" t="s">
        <v>383</v>
      </c>
      <c r="H251" s="82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3">
      <c r="A252" s="75">
        <v>24</v>
      </c>
      <c r="B252" s="77">
        <v>45824</v>
      </c>
      <c r="C252" s="75">
        <v>1</v>
      </c>
      <c r="D252" s="40" t="s">
        <v>204</v>
      </c>
      <c r="E252" s="25" t="s">
        <v>154</v>
      </c>
      <c r="F252" s="41">
        <v>16.420200000000001</v>
      </c>
      <c r="G252" s="76" t="s">
        <v>383</v>
      </c>
      <c r="H252" s="82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3">
      <c r="A253" s="75">
        <v>25</v>
      </c>
      <c r="B253" s="77">
        <v>45831</v>
      </c>
      <c r="C253" s="75">
        <v>1</v>
      </c>
      <c r="D253" s="40" t="s">
        <v>204</v>
      </c>
      <c r="E253" s="25" t="s">
        <v>154</v>
      </c>
      <c r="F253" s="41">
        <v>16.024799999999999</v>
      </c>
      <c r="G253" s="76" t="s">
        <v>383</v>
      </c>
      <c r="H253" s="82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5">
        <v>1</v>
      </c>
      <c r="B254" s="77">
        <v>45663</v>
      </c>
      <c r="C254" s="75">
        <v>2</v>
      </c>
      <c r="D254" s="40" t="s">
        <v>205</v>
      </c>
      <c r="E254" s="25" t="s">
        <v>154</v>
      </c>
      <c r="F254" s="41">
        <v>34.364199999999997</v>
      </c>
      <c r="G254" s="76" t="s">
        <v>383</v>
      </c>
      <c r="H254" s="82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3">
      <c r="A255" s="75">
        <v>2</v>
      </c>
      <c r="B255" s="77">
        <v>45670</v>
      </c>
      <c r="C255" s="75">
        <v>2</v>
      </c>
      <c r="D255" s="40" t="s">
        <v>205</v>
      </c>
      <c r="E255" s="25" t="s">
        <v>154</v>
      </c>
      <c r="F255" s="41">
        <v>35.594799999999999</v>
      </c>
      <c r="G255" s="76" t="s">
        <v>383</v>
      </c>
      <c r="H255" s="82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3">
      <c r="A256" s="75">
        <v>3</v>
      </c>
      <c r="B256" s="77">
        <v>45677</v>
      </c>
      <c r="C256" s="75">
        <v>2</v>
      </c>
      <c r="D256" s="40" t="s">
        <v>205</v>
      </c>
      <c r="E256" s="25" t="s">
        <v>154</v>
      </c>
      <c r="F256" s="41">
        <v>36.4375</v>
      </c>
      <c r="G256" s="76" t="s">
        <v>383</v>
      </c>
      <c r="H256" s="82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3">
      <c r="A257" s="75">
        <v>4</v>
      </c>
      <c r="B257" s="77">
        <v>45684</v>
      </c>
      <c r="C257" s="75">
        <v>2</v>
      </c>
      <c r="D257" s="40" t="s">
        <v>205</v>
      </c>
      <c r="E257" s="25" t="s">
        <v>154</v>
      </c>
      <c r="F257" s="41">
        <v>35.855800000000002</v>
      </c>
      <c r="G257" s="76" t="s">
        <v>383</v>
      </c>
      <c r="H257" s="82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3">
      <c r="A258" s="75">
        <v>5</v>
      </c>
      <c r="B258" s="77">
        <v>45691</v>
      </c>
      <c r="C258" s="75">
        <v>2</v>
      </c>
      <c r="D258" s="40" t="s">
        <v>205</v>
      </c>
      <c r="E258" s="25" t="s">
        <v>154</v>
      </c>
      <c r="F258" s="41">
        <v>35.304299999999998</v>
      </c>
      <c r="G258" s="76" t="s">
        <v>383</v>
      </c>
      <c r="H258" s="82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3">
      <c r="A259" s="75">
        <v>6</v>
      </c>
      <c r="B259" s="77">
        <v>45698</v>
      </c>
      <c r="C259" s="75">
        <v>2</v>
      </c>
      <c r="D259" s="40" t="s">
        <v>205</v>
      </c>
      <c r="E259" s="25" t="s">
        <v>154</v>
      </c>
      <c r="F259" s="41">
        <v>35.409100000000002</v>
      </c>
      <c r="G259" s="76" t="s">
        <v>383</v>
      </c>
      <c r="H259" s="82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3">
      <c r="A260" s="75">
        <v>7</v>
      </c>
      <c r="B260" s="77">
        <v>45705</v>
      </c>
      <c r="C260" s="75">
        <v>2</v>
      </c>
      <c r="D260" s="40" t="s">
        <v>205</v>
      </c>
      <c r="E260" s="25" t="s">
        <v>154</v>
      </c>
      <c r="F260" s="41">
        <v>36.345700000000001</v>
      </c>
      <c r="G260" s="76" t="s">
        <v>383</v>
      </c>
      <c r="H260" s="82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3">
      <c r="A261" s="75">
        <v>8</v>
      </c>
      <c r="B261" s="77">
        <v>45712</v>
      </c>
      <c r="C261" s="75">
        <v>2</v>
      </c>
      <c r="D261" s="40" t="s">
        <v>205</v>
      </c>
      <c r="E261" s="25" t="s">
        <v>154</v>
      </c>
      <c r="F261" s="41">
        <v>35.905799999999999</v>
      </c>
      <c r="G261" s="76" t="s">
        <v>383</v>
      </c>
      <c r="H261" s="82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3">
      <c r="A262" s="75">
        <v>9</v>
      </c>
      <c r="B262" s="77">
        <v>45719</v>
      </c>
      <c r="C262" s="75">
        <v>2</v>
      </c>
      <c r="D262" s="40" t="s">
        <v>205</v>
      </c>
      <c r="E262" s="25" t="s">
        <v>154</v>
      </c>
      <c r="F262" s="41">
        <v>35.856200000000001</v>
      </c>
      <c r="G262" s="76" t="s">
        <v>383</v>
      </c>
      <c r="H262" s="82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3">
      <c r="A263" s="75">
        <v>10</v>
      </c>
      <c r="B263" s="77">
        <v>45726</v>
      </c>
      <c r="C263" s="75">
        <v>2</v>
      </c>
      <c r="D263" s="40" t="s">
        <v>205</v>
      </c>
      <c r="E263" s="25" t="s">
        <v>154</v>
      </c>
      <c r="F263" s="41">
        <v>35.810299999999998</v>
      </c>
      <c r="G263" s="76" t="s">
        <v>383</v>
      </c>
      <c r="H263" s="82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3">
      <c r="A264" s="75">
        <v>11</v>
      </c>
      <c r="B264" s="77">
        <v>45733</v>
      </c>
      <c r="C264" s="75">
        <v>2</v>
      </c>
      <c r="D264" s="40" t="s">
        <v>205</v>
      </c>
      <c r="E264" s="25" t="s">
        <v>154</v>
      </c>
      <c r="F264" s="41">
        <v>35.851799999999997</v>
      </c>
      <c r="G264" s="76" t="s">
        <v>383</v>
      </c>
      <c r="H264" s="82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3">
      <c r="A265" s="75">
        <v>12</v>
      </c>
      <c r="B265" s="77">
        <v>45740</v>
      </c>
      <c r="C265" s="75">
        <v>2</v>
      </c>
      <c r="D265" s="40" t="s">
        <v>205</v>
      </c>
      <c r="E265" s="25" t="s">
        <v>154</v>
      </c>
      <c r="F265" s="41">
        <v>36.198700000000002</v>
      </c>
      <c r="G265" s="76" t="s">
        <v>383</v>
      </c>
      <c r="H265" s="82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3">
      <c r="A266" s="75">
        <v>13</v>
      </c>
      <c r="B266" s="77">
        <v>45747</v>
      </c>
      <c r="C266" s="75">
        <v>2</v>
      </c>
      <c r="D266" s="40" t="s">
        <v>205</v>
      </c>
      <c r="E266" s="25" t="s">
        <v>154</v>
      </c>
      <c r="F266" s="41">
        <v>36.084400000000002</v>
      </c>
      <c r="G266" s="76" t="s">
        <v>383</v>
      </c>
      <c r="H266" s="82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3">
      <c r="A267" s="75">
        <v>14</v>
      </c>
      <c r="B267" s="77">
        <v>45754</v>
      </c>
      <c r="C267" s="75">
        <v>2</v>
      </c>
      <c r="D267" s="40" t="s">
        <v>205</v>
      </c>
      <c r="E267" s="25" t="s">
        <v>154</v>
      </c>
      <c r="F267" s="41">
        <v>35.932000000000002</v>
      </c>
      <c r="G267" s="76" t="s">
        <v>383</v>
      </c>
      <c r="H267" s="82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3">
      <c r="A268" s="75">
        <v>15</v>
      </c>
      <c r="B268" s="77">
        <v>45761</v>
      </c>
      <c r="C268" s="75">
        <v>2</v>
      </c>
      <c r="D268" s="40" t="s">
        <v>205</v>
      </c>
      <c r="E268" s="25" t="s">
        <v>154</v>
      </c>
      <c r="F268" s="41">
        <v>35.362900000000003</v>
      </c>
      <c r="G268" s="76" t="s">
        <v>383</v>
      </c>
      <c r="H268" s="82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3">
      <c r="A269" s="75">
        <v>16</v>
      </c>
      <c r="B269" s="77">
        <v>45768</v>
      </c>
      <c r="C269" s="75">
        <v>2</v>
      </c>
      <c r="D269" s="40" t="s">
        <v>205</v>
      </c>
      <c r="E269" s="25" t="s">
        <v>154</v>
      </c>
      <c r="F269" s="41">
        <v>36.065600000000003</v>
      </c>
      <c r="G269" s="76" t="s">
        <v>383</v>
      </c>
      <c r="H269" s="82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3">
      <c r="A270" s="75">
        <v>17</v>
      </c>
      <c r="B270" s="77">
        <v>45775</v>
      </c>
      <c r="C270" s="75">
        <v>2</v>
      </c>
      <c r="D270" s="40" t="s">
        <v>205</v>
      </c>
      <c r="E270" s="25" t="s">
        <v>154</v>
      </c>
      <c r="F270" s="41">
        <v>35.525100000000002</v>
      </c>
      <c r="G270" s="76" t="s">
        <v>383</v>
      </c>
      <c r="H270" s="82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3">
      <c r="A271" s="75">
        <v>18</v>
      </c>
      <c r="B271" s="77">
        <v>45782</v>
      </c>
      <c r="C271" s="75">
        <v>2</v>
      </c>
      <c r="D271" s="40" t="s">
        <v>205</v>
      </c>
      <c r="E271" s="25" t="s">
        <v>154</v>
      </c>
      <c r="F271" s="41">
        <v>36.329099999999997</v>
      </c>
      <c r="G271" s="76" t="s">
        <v>383</v>
      </c>
      <c r="H271" s="82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3">
      <c r="A272" s="75">
        <v>19</v>
      </c>
      <c r="B272" s="77">
        <v>45789</v>
      </c>
      <c r="C272" s="75">
        <v>2</v>
      </c>
      <c r="D272" s="40" t="s">
        <v>205</v>
      </c>
      <c r="E272" s="25" t="s">
        <v>154</v>
      </c>
      <c r="F272" s="41">
        <v>35.259700000000002</v>
      </c>
      <c r="G272" s="76" t="s">
        <v>383</v>
      </c>
      <c r="H272" s="82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3">
      <c r="A273" s="75">
        <v>20</v>
      </c>
      <c r="B273" s="77">
        <v>45796</v>
      </c>
      <c r="C273" s="75">
        <v>2</v>
      </c>
      <c r="D273" s="40" t="s">
        <v>205</v>
      </c>
      <c r="E273" s="25" t="s">
        <v>154</v>
      </c>
      <c r="F273" s="41">
        <v>35.772300000000001</v>
      </c>
      <c r="G273" s="76" t="s">
        <v>383</v>
      </c>
      <c r="H273" s="82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3">
      <c r="A274" s="75">
        <v>21</v>
      </c>
      <c r="B274" s="77">
        <v>45803</v>
      </c>
      <c r="C274" s="75">
        <v>2</v>
      </c>
      <c r="D274" s="40" t="s">
        <v>205</v>
      </c>
      <c r="E274" s="25" t="s">
        <v>154</v>
      </c>
      <c r="F274" s="41">
        <v>35.831200000000003</v>
      </c>
      <c r="G274" s="76" t="s">
        <v>383</v>
      </c>
      <c r="H274" s="82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3">
      <c r="A275" s="75">
        <v>22</v>
      </c>
      <c r="B275" s="77">
        <v>45810</v>
      </c>
      <c r="C275" s="75">
        <v>2</v>
      </c>
      <c r="D275" s="40" t="s">
        <v>205</v>
      </c>
      <c r="E275" s="25" t="s">
        <v>154</v>
      </c>
      <c r="F275" s="41">
        <v>35.235500000000002</v>
      </c>
      <c r="G275" s="76" t="s">
        <v>383</v>
      </c>
      <c r="H275" s="82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3">
      <c r="A276" s="75">
        <v>23</v>
      </c>
      <c r="B276" s="77">
        <v>45817</v>
      </c>
      <c r="C276" s="75">
        <v>2</v>
      </c>
      <c r="D276" s="40" t="s">
        <v>205</v>
      </c>
      <c r="E276" s="25" t="s">
        <v>154</v>
      </c>
      <c r="F276" s="41">
        <v>36.613199999999999</v>
      </c>
      <c r="G276" s="76" t="s">
        <v>383</v>
      </c>
      <c r="H276" s="82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3">
      <c r="A277" s="75">
        <v>24</v>
      </c>
      <c r="B277" s="77">
        <v>45824</v>
      </c>
      <c r="C277" s="75">
        <v>2</v>
      </c>
      <c r="D277" s="40" t="s">
        <v>205</v>
      </c>
      <c r="E277" s="25" t="s">
        <v>154</v>
      </c>
      <c r="F277" s="41">
        <v>36.494900000000001</v>
      </c>
      <c r="G277" s="76" t="s">
        <v>383</v>
      </c>
      <c r="H277" s="82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3">
      <c r="A278" s="75">
        <v>25</v>
      </c>
      <c r="B278" s="77">
        <v>45831</v>
      </c>
      <c r="C278" s="75">
        <v>2</v>
      </c>
      <c r="D278" s="40" t="s">
        <v>205</v>
      </c>
      <c r="E278" s="25" t="s">
        <v>154</v>
      </c>
      <c r="F278" s="41">
        <v>35.624899999999997</v>
      </c>
      <c r="G278" s="76" t="s">
        <v>383</v>
      </c>
      <c r="H278" s="82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3">
      <c r="A279" s="75">
        <v>1</v>
      </c>
      <c r="B279" s="77">
        <v>45663</v>
      </c>
      <c r="C279" s="75">
        <v>3</v>
      </c>
      <c r="D279" s="40" t="s">
        <v>206</v>
      </c>
      <c r="E279" s="25" t="s">
        <v>154</v>
      </c>
      <c r="F279" s="41">
        <v>45.295299999999997</v>
      </c>
      <c r="G279" s="76" t="s">
        <v>383</v>
      </c>
      <c r="H279" s="82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5">
        <v>2</v>
      </c>
      <c r="B280" s="77">
        <v>45670</v>
      </c>
      <c r="C280" s="75">
        <v>3</v>
      </c>
      <c r="D280" s="40" t="s">
        <v>206</v>
      </c>
      <c r="E280" s="25" t="s">
        <v>154</v>
      </c>
      <c r="F280" s="41">
        <v>45.099200000000003</v>
      </c>
      <c r="G280" s="76" t="s">
        <v>383</v>
      </c>
      <c r="H280" s="82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5">
        <v>3</v>
      </c>
      <c r="B281" s="77">
        <v>45677</v>
      </c>
      <c r="C281" s="75">
        <v>3</v>
      </c>
      <c r="D281" s="40" t="s">
        <v>206</v>
      </c>
      <c r="E281" s="25" t="s">
        <v>154</v>
      </c>
      <c r="F281" s="41">
        <v>43.606699999999996</v>
      </c>
      <c r="G281" s="76" t="s">
        <v>383</v>
      </c>
      <c r="H281" s="82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5">
        <v>4</v>
      </c>
      <c r="B282" s="77">
        <v>45684</v>
      </c>
      <c r="C282" s="75">
        <v>3</v>
      </c>
      <c r="D282" s="40" t="s">
        <v>206</v>
      </c>
      <c r="E282" s="25" t="s">
        <v>154</v>
      </c>
      <c r="F282" s="41">
        <v>45.035200000000003</v>
      </c>
      <c r="G282" s="76" t="s">
        <v>383</v>
      </c>
      <c r="H282" s="82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5">
        <v>5</v>
      </c>
      <c r="B283" s="77">
        <v>45691</v>
      </c>
      <c r="C283" s="75">
        <v>3</v>
      </c>
      <c r="D283" s="40" t="s">
        <v>206</v>
      </c>
      <c r="E283" s="25" t="s">
        <v>154</v>
      </c>
      <c r="F283" s="41">
        <v>44.8797</v>
      </c>
      <c r="G283" s="76" t="s">
        <v>383</v>
      </c>
      <c r="H283" s="82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5">
        <v>6</v>
      </c>
      <c r="B284" s="77">
        <v>45698</v>
      </c>
      <c r="C284" s="75">
        <v>3</v>
      </c>
      <c r="D284" s="40" t="s">
        <v>206</v>
      </c>
      <c r="E284" s="25" t="s">
        <v>154</v>
      </c>
      <c r="F284" s="41">
        <v>44.951900000000002</v>
      </c>
      <c r="G284" s="76" t="s">
        <v>383</v>
      </c>
      <c r="H284" s="82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5">
        <v>7</v>
      </c>
      <c r="B285" s="77">
        <v>45705</v>
      </c>
      <c r="C285" s="75">
        <v>3</v>
      </c>
      <c r="D285" s="40" t="s">
        <v>206</v>
      </c>
      <c r="E285" s="25" t="s">
        <v>154</v>
      </c>
      <c r="F285" s="41">
        <v>44.373199999999997</v>
      </c>
      <c r="G285" s="76" t="s">
        <v>383</v>
      </c>
      <c r="H285" s="82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5">
        <v>8</v>
      </c>
      <c r="B286" s="77">
        <v>45712</v>
      </c>
      <c r="C286" s="75">
        <v>3</v>
      </c>
      <c r="D286" s="40" t="s">
        <v>206</v>
      </c>
      <c r="E286" s="25" t="s">
        <v>154</v>
      </c>
      <c r="F286" s="41">
        <v>44.776000000000003</v>
      </c>
      <c r="G286" s="76" t="s">
        <v>383</v>
      </c>
      <c r="H286" s="82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5">
        <v>9</v>
      </c>
      <c r="B287" s="77">
        <v>45719</v>
      </c>
      <c r="C287" s="75">
        <v>3</v>
      </c>
      <c r="D287" s="40" t="s">
        <v>206</v>
      </c>
      <c r="E287" s="25" t="s">
        <v>154</v>
      </c>
      <c r="F287" s="41">
        <v>44.821399999999997</v>
      </c>
      <c r="G287" s="76" t="s">
        <v>383</v>
      </c>
      <c r="H287" s="82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5">
        <v>10</v>
      </c>
      <c r="B288" s="77">
        <v>45726</v>
      </c>
      <c r="C288" s="75">
        <v>3</v>
      </c>
      <c r="D288" s="40" t="s">
        <v>206</v>
      </c>
      <c r="E288" s="25" t="s">
        <v>154</v>
      </c>
      <c r="F288" s="41">
        <v>45.503</v>
      </c>
      <c r="G288" s="76" t="s">
        <v>383</v>
      </c>
      <c r="H288" s="82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5">
        <v>11</v>
      </c>
      <c r="B289" s="77">
        <v>45733</v>
      </c>
      <c r="C289" s="75">
        <v>3</v>
      </c>
      <c r="D289" s="40" t="s">
        <v>206</v>
      </c>
      <c r="E289" s="25" t="s">
        <v>154</v>
      </c>
      <c r="F289" s="41">
        <v>45.077199999999998</v>
      </c>
      <c r="G289" s="76" t="s">
        <v>383</v>
      </c>
      <c r="H289" s="82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5">
        <v>12</v>
      </c>
      <c r="B290" s="77">
        <v>45740</v>
      </c>
      <c r="C290" s="75">
        <v>3</v>
      </c>
      <c r="D290" s="40" t="s">
        <v>206</v>
      </c>
      <c r="E290" s="25" t="s">
        <v>154</v>
      </c>
      <c r="F290" s="41">
        <v>44.907600000000002</v>
      </c>
      <c r="G290" s="76" t="s">
        <v>383</v>
      </c>
      <c r="H290" s="82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5">
        <v>13</v>
      </c>
      <c r="B291" s="77">
        <v>45747</v>
      </c>
      <c r="C291" s="75">
        <v>3</v>
      </c>
      <c r="D291" s="40" t="s">
        <v>206</v>
      </c>
      <c r="E291" s="25" t="s">
        <v>154</v>
      </c>
      <c r="F291" s="41">
        <v>45.673000000000002</v>
      </c>
      <c r="G291" s="76" t="s">
        <v>383</v>
      </c>
      <c r="H291" s="82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5">
        <v>14</v>
      </c>
      <c r="B292" s="77">
        <v>45754</v>
      </c>
      <c r="C292" s="75">
        <v>3</v>
      </c>
      <c r="D292" s="40" t="s">
        <v>206</v>
      </c>
      <c r="E292" s="25" t="s">
        <v>154</v>
      </c>
      <c r="F292" s="41">
        <v>44.633400000000002</v>
      </c>
      <c r="G292" s="76" t="s">
        <v>383</v>
      </c>
      <c r="H292" s="82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5">
        <v>15</v>
      </c>
      <c r="B293" s="77">
        <v>45761</v>
      </c>
      <c r="C293" s="75">
        <v>3</v>
      </c>
      <c r="D293" s="40" t="s">
        <v>206</v>
      </c>
      <c r="E293" s="25" t="s">
        <v>154</v>
      </c>
      <c r="F293" s="41">
        <v>44.716099999999997</v>
      </c>
      <c r="G293" s="76" t="s">
        <v>383</v>
      </c>
      <c r="H293" s="82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5">
        <v>16</v>
      </c>
      <c r="B294" s="77">
        <v>45768</v>
      </c>
      <c r="C294" s="75">
        <v>3</v>
      </c>
      <c r="D294" s="40" t="s">
        <v>206</v>
      </c>
      <c r="E294" s="25" t="s">
        <v>154</v>
      </c>
      <c r="F294" s="41">
        <v>44.004100000000001</v>
      </c>
      <c r="G294" s="76" t="s">
        <v>383</v>
      </c>
      <c r="H294" s="82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5">
        <v>17</v>
      </c>
      <c r="B295" s="77">
        <v>45775</v>
      </c>
      <c r="C295" s="75">
        <v>3</v>
      </c>
      <c r="D295" s="40" t="s">
        <v>206</v>
      </c>
      <c r="E295" s="25" t="s">
        <v>154</v>
      </c>
      <c r="F295" s="41">
        <v>45.692999999999998</v>
      </c>
      <c r="G295" s="76" t="s">
        <v>383</v>
      </c>
      <c r="H295" s="82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5">
        <v>18</v>
      </c>
      <c r="B296" s="77">
        <v>45782</v>
      </c>
      <c r="C296" s="75">
        <v>3</v>
      </c>
      <c r="D296" s="40" t="s">
        <v>206</v>
      </c>
      <c r="E296" s="25" t="s">
        <v>154</v>
      </c>
      <c r="F296" s="41">
        <v>45.391399999999997</v>
      </c>
      <c r="G296" s="76" t="s">
        <v>383</v>
      </c>
      <c r="H296" s="82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5">
        <v>19</v>
      </c>
      <c r="B297" s="77">
        <v>45789</v>
      </c>
      <c r="C297" s="75">
        <v>3</v>
      </c>
      <c r="D297" s="40" t="s">
        <v>206</v>
      </c>
      <c r="E297" s="25" t="s">
        <v>154</v>
      </c>
      <c r="F297" s="41">
        <v>45.367699999999999</v>
      </c>
      <c r="G297" s="76" t="s">
        <v>383</v>
      </c>
      <c r="H297" s="82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5">
        <v>20</v>
      </c>
      <c r="B298" s="77">
        <v>45796</v>
      </c>
      <c r="C298" s="75">
        <v>3</v>
      </c>
      <c r="D298" s="40" t="s">
        <v>206</v>
      </c>
      <c r="E298" s="25" t="s">
        <v>154</v>
      </c>
      <c r="F298" s="41">
        <v>45.244</v>
      </c>
      <c r="G298" s="76" t="s">
        <v>383</v>
      </c>
      <c r="H298" s="82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5">
        <v>21</v>
      </c>
      <c r="B299" s="77">
        <v>45803</v>
      </c>
      <c r="C299" s="75">
        <v>3</v>
      </c>
      <c r="D299" s="40" t="s">
        <v>206</v>
      </c>
      <c r="E299" s="25" t="s">
        <v>154</v>
      </c>
      <c r="F299" s="41">
        <v>44.965299999999999</v>
      </c>
      <c r="G299" s="76" t="s">
        <v>383</v>
      </c>
      <c r="H299" s="82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5">
        <v>22</v>
      </c>
      <c r="B300" s="77">
        <v>45810</v>
      </c>
      <c r="C300" s="75">
        <v>3</v>
      </c>
      <c r="D300" s="40" t="s">
        <v>206</v>
      </c>
      <c r="E300" s="25" t="s">
        <v>154</v>
      </c>
      <c r="F300" s="41">
        <v>45.017800000000001</v>
      </c>
      <c r="G300" s="76" t="s">
        <v>383</v>
      </c>
      <c r="H300" s="82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5">
        <v>23</v>
      </c>
      <c r="B301" s="77">
        <v>45817</v>
      </c>
      <c r="C301" s="75">
        <v>3</v>
      </c>
      <c r="D301" s="40" t="s">
        <v>206</v>
      </c>
      <c r="E301" s="25" t="s">
        <v>154</v>
      </c>
      <c r="F301" s="41">
        <v>44.784599999999998</v>
      </c>
      <c r="G301" s="76" t="s">
        <v>383</v>
      </c>
      <c r="H301" s="82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5">
        <v>24</v>
      </c>
      <c r="B302" s="77">
        <v>45824</v>
      </c>
      <c r="C302" s="75">
        <v>3</v>
      </c>
      <c r="D302" s="40" t="s">
        <v>206</v>
      </c>
      <c r="E302" s="25" t="s">
        <v>154</v>
      </c>
      <c r="F302" s="41">
        <v>44.808799999999998</v>
      </c>
      <c r="G302" s="76" t="s">
        <v>383</v>
      </c>
      <c r="H302" s="82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5">
        <v>25</v>
      </c>
      <c r="B303" s="77">
        <v>45831</v>
      </c>
      <c r="C303" s="75">
        <v>3</v>
      </c>
      <c r="D303" s="40" t="s">
        <v>206</v>
      </c>
      <c r="E303" s="25" t="s">
        <v>154</v>
      </c>
      <c r="F303" s="41">
        <v>44.937399999999997</v>
      </c>
      <c r="G303" s="76" t="s">
        <v>383</v>
      </c>
      <c r="H303" s="82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5">
        <v>1</v>
      </c>
      <c r="B304" s="77">
        <v>45663</v>
      </c>
      <c r="C304" s="75">
        <v>1</v>
      </c>
      <c r="D304" s="40" t="s">
        <v>204</v>
      </c>
      <c r="E304" s="25" t="s">
        <v>155</v>
      </c>
      <c r="F304" s="41">
        <v>73.509900000000002</v>
      </c>
      <c r="G304" s="76" t="s">
        <v>383</v>
      </c>
      <c r="H304" s="82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5">
        <v>2</v>
      </c>
      <c r="B305" s="77">
        <v>45670</v>
      </c>
      <c r="C305" s="75">
        <v>1</v>
      </c>
      <c r="D305" s="40" t="s">
        <v>204</v>
      </c>
      <c r="E305" s="25" t="s">
        <v>155</v>
      </c>
      <c r="F305" s="41">
        <v>72.648799999999994</v>
      </c>
      <c r="G305" s="76" t="s">
        <v>383</v>
      </c>
      <c r="H305" s="82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5">
        <v>3</v>
      </c>
      <c r="B306" s="77">
        <v>45677</v>
      </c>
      <c r="C306" s="75">
        <v>1</v>
      </c>
      <c r="D306" s="40" t="s">
        <v>204</v>
      </c>
      <c r="E306" s="25" t="s">
        <v>155</v>
      </c>
      <c r="F306" s="41">
        <v>72.095600000000005</v>
      </c>
      <c r="G306" s="76" t="s">
        <v>383</v>
      </c>
      <c r="H306" s="82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5">
        <v>4</v>
      </c>
      <c r="B307" s="77">
        <v>45684</v>
      </c>
      <c r="C307" s="75">
        <v>1</v>
      </c>
      <c r="D307" s="40" t="s">
        <v>204</v>
      </c>
      <c r="E307" s="25" t="s">
        <v>155</v>
      </c>
      <c r="F307" s="41">
        <v>71.626499999999993</v>
      </c>
      <c r="G307" s="76" t="s">
        <v>383</v>
      </c>
      <c r="H307" s="82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5">
        <v>5</v>
      </c>
      <c r="B308" s="77">
        <v>45691</v>
      </c>
      <c r="C308" s="75">
        <v>1</v>
      </c>
      <c r="D308" s="40" t="s">
        <v>204</v>
      </c>
      <c r="E308" s="25" t="s">
        <v>155</v>
      </c>
      <c r="F308" s="41">
        <v>71.576400000000007</v>
      </c>
      <c r="G308" s="76" t="s">
        <v>383</v>
      </c>
      <c r="H308" s="82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5">
        <v>6</v>
      </c>
      <c r="B309" s="77">
        <v>45698</v>
      </c>
      <c r="C309" s="75">
        <v>1</v>
      </c>
      <c r="D309" s="40" t="s">
        <v>204</v>
      </c>
      <c r="E309" s="25" t="s">
        <v>155</v>
      </c>
      <c r="F309" s="41">
        <v>73.591700000000003</v>
      </c>
      <c r="G309" s="76" t="s">
        <v>383</v>
      </c>
      <c r="H309" s="82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5">
        <v>7</v>
      </c>
      <c r="B310" s="77">
        <v>45705</v>
      </c>
      <c r="C310" s="75">
        <v>1</v>
      </c>
      <c r="D310" s="40" t="s">
        <v>204</v>
      </c>
      <c r="E310" s="25" t="s">
        <v>155</v>
      </c>
      <c r="F310" s="41">
        <v>72.604600000000005</v>
      </c>
      <c r="G310" s="76" t="s">
        <v>383</v>
      </c>
      <c r="H310" s="82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5">
        <v>8</v>
      </c>
      <c r="B311" s="77">
        <v>45712</v>
      </c>
      <c r="C311" s="75">
        <v>1</v>
      </c>
      <c r="D311" s="40" t="s">
        <v>204</v>
      </c>
      <c r="E311" s="25" t="s">
        <v>155</v>
      </c>
      <c r="F311" s="41">
        <v>72.209100000000007</v>
      </c>
      <c r="G311" s="76" t="s">
        <v>383</v>
      </c>
      <c r="H311" s="82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5">
        <v>9</v>
      </c>
      <c r="B312" s="77">
        <v>45719</v>
      </c>
      <c r="C312" s="75">
        <v>1</v>
      </c>
      <c r="D312" s="40" t="s">
        <v>204</v>
      </c>
      <c r="E312" s="25" t="s">
        <v>155</v>
      </c>
      <c r="F312" s="41">
        <v>71.836500000000001</v>
      </c>
      <c r="G312" s="76" t="s">
        <v>383</v>
      </c>
      <c r="H312" s="82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5">
        <v>10</v>
      </c>
      <c r="B313" s="77">
        <v>45726</v>
      </c>
      <c r="C313" s="75">
        <v>1</v>
      </c>
      <c r="D313" s="40" t="s">
        <v>204</v>
      </c>
      <c r="E313" s="25" t="s">
        <v>155</v>
      </c>
      <c r="F313" s="41">
        <v>71.1494</v>
      </c>
      <c r="G313" s="76" t="s">
        <v>383</v>
      </c>
      <c r="H313" s="82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5">
        <v>11</v>
      </c>
      <c r="B314" s="77">
        <v>45733</v>
      </c>
      <c r="C314" s="75">
        <v>1</v>
      </c>
      <c r="D314" s="40" t="s">
        <v>204</v>
      </c>
      <c r="E314" s="25" t="s">
        <v>155</v>
      </c>
      <c r="F314" s="41">
        <v>72.088099999999997</v>
      </c>
      <c r="G314" s="76" t="s">
        <v>383</v>
      </c>
      <c r="H314" s="82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5">
        <v>12</v>
      </c>
      <c r="B315" s="77">
        <v>45740</v>
      </c>
      <c r="C315" s="75">
        <v>1</v>
      </c>
      <c r="D315" s="40" t="s">
        <v>204</v>
      </c>
      <c r="E315" s="25" t="s">
        <v>155</v>
      </c>
      <c r="F315" s="41">
        <v>72.935100000000006</v>
      </c>
      <c r="G315" s="76" t="s">
        <v>383</v>
      </c>
      <c r="H315" s="82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5">
        <v>13</v>
      </c>
      <c r="B316" s="77">
        <v>45747</v>
      </c>
      <c r="C316" s="75">
        <v>1</v>
      </c>
      <c r="D316" s="40" t="s">
        <v>204</v>
      </c>
      <c r="E316" s="25" t="s">
        <v>155</v>
      </c>
      <c r="F316" s="41">
        <v>71.794700000000006</v>
      </c>
      <c r="G316" s="76" t="s">
        <v>383</v>
      </c>
      <c r="H316" s="82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5">
        <v>14</v>
      </c>
      <c r="B317" s="77">
        <v>45754</v>
      </c>
      <c r="C317" s="75">
        <v>1</v>
      </c>
      <c r="D317" s="40" t="s">
        <v>204</v>
      </c>
      <c r="E317" s="25" t="s">
        <v>155</v>
      </c>
      <c r="F317" s="41">
        <v>71.943600000000004</v>
      </c>
      <c r="G317" s="76" t="s">
        <v>383</v>
      </c>
      <c r="H317" s="82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5">
        <v>15</v>
      </c>
      <c r="B318" s="77">
        <v>45761</v>
      </c>
      <c r="C318" s="75">
        <v>1</v>
      </c>
      <c r="D318" s="40" t="s">
        <v>204</v>
      </c>
      <c r="E318" s="25" t="s">
        <v>155</v>
      </c>
      <c r="F318" s="41">
        <v>71.949200000000005</v>
      </c>
      <c r="G318" s="76" t="s">
        <v>383</v>
      </c>
      <c r="H318" s="82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5">
        <v>16</v>
      </c>
      <c r="B319" s="77">
        <v>45768</v>
      </c>
      <c r="C319" s="75">
        <v>1</v>
      </c>
      <c r="D319" s="40" t="s">
        <v>204</v>
      </c>
      <c r="E319" s="25" t="s">
        <v>155</v>
      </c>
      <c r="F319" s="41">
        <v>72.247</v>
      </c>
      <c r="G319" s="76" t="s">
        <v>383</v>
      </c>
      <c r="H319" s="82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5">
        <v>17</v>
      </c>
      <c r="B320" s="77">
        <v>45775</v>
      </c>
      <c r="C320" s="75">
        <v>1</v>
      </c>
      <c r="D320" s="40" t="s">
        <v>204</v>
      </c>
      <c r="E320" s="25" t="s">
        <v>155</v>
      </c>
      <c r="F320" s="41">
        <v>70.713499999999996</v>
      </c>
      <c r="G320" s="76" t="s">
        <v>383</v>
      </c>
      <c r="H320" s="82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5">
        <v>18</v>
      </c>
      <c r="B321" s="77">
        <v>45782</v>
      </c>
      <c r="C321" s="75">
        <v>1</v>
      </c>
      <c r="D321" s="40" t="s">
        <v>204</v>
      </c>
      <c r="E321" s="25" t="s">
        <v>155</v>
      </c>
      <c r="F321" s="41">
        <v>71.936300000000003</v>
      </c>
      <c r="G321" s="76" t="s">
        <v>383</v>
      </c>
      <c r="H321" s="82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5">
        <v>19</v>
      </c>
      <c r="B322" s="77">
        <v>45789</v>
      </c>
      <c r="C322" s="75">
        <v>1</v>
      </c>
      <c r="D322" s="40" t="s">
        <v>204</v>
      </c>
      <c r="E322" s="25" t="s">
        <v>155</v>
      </c>
      <c r="F322" s="41">
        <v>71.378799999999998</v>
      </c>
      <c r="G322" s="76" t="s">
        <v>383</v>
      </c>
      <c r="H322" s="82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5">
        <v>20</v>
      </c>
      <c r="B323" s="77">
        <v>45796</v>
      </c>
      <c r="C323" s="75">
        <v>1</v>
      </c>
      <c r="D323" s="40" t="s">
        <v>204</v>
      </c>
      <c r="E323" s="25" t="s">
        <v>155</v>
      </c>
      <c r="F323" s="41">
        <v>72.944999999999993</v>
      </c>
      <c r="G323" s="76" t="s">
        <v>383</v>
      </c>
      <c r="H323" s="82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5">
        <v>21</v>
      </c>
      <c r="B324" s="77">
        <v>45803</v>
      </c>
      <c r="C324" s="75">
        <v>1</v>
      </c>
      <c r="D324" s="40" t="s">
        <v>204</v>
      </c>
      <c r="E324" s="25" t="s">
        <v>155</v>
      </c>
      <c r="F324" s="41">
        <v>71.4542</v>
      </c>
      <c r="G324" s="76" t="s">
        <v>383</v>
      </c>
      <c r="H324" s="82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5">
        <v>22</v>
      </c>
      <c r="B325" s="77">
        <v>45810</v>
      </c>
      <c r="C325" s="75">
        <v>1</v>
      </c>
      <c r="D325" s="40" t="s">
        <v>204</v>
      </c>
      <c r="E325" s="25" t="s">
        <v>155</v>
      </c>
      <c r="F325" s="41">
        <v>72.668000000000006</v>
      </c>
      <c r="G325" s="76" t="s">
        <v>383</v>
      </c>
      <c r="H325" s="82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5">
        <v>23</v>
      </c>
      <c r="B326" s="77">
        <v>45817</v>
      </c>
      <c r="C326" s="75">
        <v>1</v>
      </c>
      <c r="D326" s="40" t="s">
        <v>204</v>
      </c>
      <c r="E326" s="25" t="s">
        <v>155</v>
      </c>
      <c r="F326" s="41">
        <v>73.521199999999993</v>
      </c>
      <c r="G326" s="76" t="s">
        <v>383</v>
      </c>
      <c r="H326" s="82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5">
        <v>24</v>
      </c>
      <c r="B327" s="77">
        <v>45824</v>
      </c>
      <c r="C327" s="75">
        <v>1</v>
      </c>
      <c r="D327" s="40" t="s">
        <v>204</v>
      </c>
      <c r="E327" s="25" t="s">
        <v>155</v>
      </c>
      <c r="F327" s="41">
        <v>71.865799999999993</v>
      </c>
      <c r="G327" s="76" t="s">
        <v>383</v>
      </c>
      <c r="H327" s="82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5">
        <v>25</v>
      </c>
      <c r="B328" s="77">
        <v>45831</v>
      </c>
      <c r="C328" s="75">
        <v>1</v>
      </c>
      <c r="D328" s="40" t="s">
        <v>204</v>
      </c>
      <c r="E328" s="25" t="s">
        <v>155</v>
      </c>
      <c r="F328" s="41">
        <v>71.606499999999997</v>
      </c>
      <c r="G328" s="76" t="s">
        <v>383</v>
      </c>
      <c r="H328" s="82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5">
        <v>1</v>
      </c>
      <c r="B329" s="77">
        <v>45663</v>
      </c>
      <c r="C329" s="75">
        <v>2</v>
      </c>
      <c r="D329" s="40" t="s">
        <v>205</v>
      </c>
      <c r="E329" s="25" t="s">
        <v>155</v>
      </c>
      <c r="F329" s="41">
        <v>82.017300000000006</v>
      </c>
      <c r="G329" s="76" t="s">
        <v>383</v>
      </c>
      <c r="H329" s="82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5">
        <v>2</v>
      </c>
      <c r="B330" s="77">
        <v>45670</v>
      </c>
      <c r="C330" s="75">
        <v>2</v>
      </c>
      <c r="D330" s="40" t="s">
        <v>205</v>
      </c>
      <c r="E330" s="25" t="s">
        <v>155</v>
      </c>
      <c r="F330" s="41">
        <v>81.874399999999994</v>
      </c>
      <c r="G330" s="76" t="s">
        <v>383</v>
      </c>
      <c r="H330" s="82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5">
        <v>3</v>
      </c>
      <c r="B331" s="77">
        <v>45677</v>
      </c>
      <c r="C331" s="75">
        <v>2</v>
      </c>
      <c r="D331" s="40" t="s">
        <v>205</v>
      </c>
      <c r="E331" s="25" t="s">
        <v>155</v>
      </c>
      <c r="F331" s="41">
        <v>81.141499999999994</v>
      </c>
      <c r="G331" s="76" t="s">
        <v>383</v>
      </c>
      <c r="H331" s="82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5">
        <v>4</v>
      </c>
      <c r="B332" s="77">
        <v>45684</v>
      </c>
      <c r="C332" s="75">
        <v>2</v>
      </c>
      <c r="D332" s="40" t="s">
        <v>205</v>
      </c>
      <c r="E332" s="25" t="s">
        <v>155</v>
      </c>
      <c r="F332" s="41">
        <v>82.216499999999996</v>
      </c>
      <c r="G332" s="76" t="s">
        <v>383</v>
      </c>
      <c r="H332" s="82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5">
        <v>5</v>
      </c>
      <c r="B333" s="77">
        <v>45691</v>
      </c>
      <c r="C333" s="75">
        <v>2</v>
      </c>
      <c r="D333" s="40" t="s">
        <v>205</v>
      </c>
      <c r="E333" s="25" t="s">
        <v>155</v>
      </c>
      <c r="F333" s="41">
        <v>83.365399999999994</v>
      </c>
      <c r="G333" s="76" t="s">
        <v>383</v>
      </c>
      <c r="H333" s="82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5">
        <v>6</v>
      </c>
      <c r="B334" s="77">
        <v>45698</v>
      </c>
      <c r="C334" s="75">
        <v>2</v>
      </c>
      <c r="D334" s="40" t="s">
        <v>205</v>
      </c>
      <c r="E334" s="25" t="s">
        <v>155</v>
      </c>
      <c r="F334" s="41">
        <v>81.685100000000006</v>
      </c>
      <c r="G334" s="76" t="s">
        <v>383</v>
      </c>
      <c r="H334" s="82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5">
        <v>7</v>
      </c>
      <c r="B335" s="77">
        <v>45705</v>
      </c>
      <c r="C335" s="75">
        <v>2</v>
      </c>
      <c r="D335" s="40" t="s">
        <v>205</v>
      </c>
      <c r="E335" s="25" t="s">
        <v>155</v>
      </c>
      <c r="F335" s="41">
        <v>81.725899999999996</v>
      </c>
      <c r="G335" s="76" t="s">
        <v>383</v>
      </c>
      <c r="H335" s="82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5">
        <v>8</v>
      </c>
      <c r="B336" s="77">
        <v>45712</v>
      </c>
      <c r="C336" s="75">
        <v>2</v>
      </c>
      <c r="D336" s="40" t="s">
        <v>205</v>
      </c>
      <c r="E336" s="25" t="s">
        <v>155</v>
      </c>
      <c r="F336" s="41">
        <v>81.1036</v>
      </c>
      <c r="G336" s="76" t="s">
        <v>383</v>
      </c>
      <c r="H336" s="82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5">
        <v>9</v>
      </c>
      <c r="B337" s="77">
        <v>45719</v>
      </c>
      <c r="C337" s="75">
        <v>2</v>
      </c>
      <c r="D337" s="40" t="s">
        <v>205</v>
      </c>
      <c r="E337" s="25" t="s">
        <v>155</v>
      </c>
      <c r="F337" s="41">
        <v>82.111699999999999</v>
      </c>
      <c r="G337" s="76" t="s">
        <v>383</v>
      </c>
      <c r="H337" s="82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5">
        <v>10</v>
      </c>
      <c r="B338" s="77">
        <v>45726</v>
      </c>
      <c r="C338" s="75">
        <v>2</v>
      </c>
      <c r="D338" s="40" t="s">
        <v>205</v>
      </c>
      <c r="E338" s="25" t="s">
        <v>155</v>
      </c>
      <c r="F338" s="41">
        <v>80.954300000000003</v>
      </c>
      <c r="G338" s="76" t="s">
        <v>383</v>
      </c>
      <c r="H338" s="82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5">
        <v>11</v>
      </c>
      <c r="B339" s="77">
        <v>45733</v>
      </c>
      <c r="C339" s="75">
        <v>2</v>
      </c>
      <c r="D339" s="40" t="s">
        <v>205</v>
      </c>
      <c r="E339" s="25" t="s">
        <v>155</v>
      </c>
      <c r="F339" s="41">
        <v>81.0578</v>
      </c>
      <c r="G339" s="76" t="s">
        <v>383</v>
      </c>
      <c r="H339" s="82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5">
        <v>12</v>
      </c>
      <c r="B340" s="77">
        <v>45740</v>
      </c>
      <c r="C340" s="75">
        <v>2</v>
      </c>
      <c r="D340" s="40" t="s">
        <v>205</v>
      </c>
      <c r="E340" s="25" t="s">
        <v>155</v>
      </c>
      <c r="F340" s="41">
        <v>82.821600000000004</v>
      </c>
      <c r="G340" s="76" t="s">
        <v>383</v>
      </c>
      <c r="H340" s="82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5">
        <v>13</v>
      </c>
      <c r="B341" s="77">
        <v>45747</v>
      </c>
      <c r="C341" s="75">
        <v>2</v>
      </c>
      <c r="D341" s="40" t="s">
        <v>205</v>
      </c>
      <c r="E341" s="25" t="s">
        <v>155</v>
      </c>
      <c r="F341" s="41">
        <v>81.206699999999998</v>
      </c>
      <c r="G341" s="76" t="s">
        <v>383</v>
      </c>
      <c r="H341" s="82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5">
        <v>14</v>
      </c>
      <c r="B342" s="77">
        <v>45754</v>
      </c>
      <c r="C342" s="75">
        <v>2</v>
      </c>
      <c r="D342" s="40" t="s">
        <v>205</v>
      </c>
      <c r="E342" s="25" t="s">
        <v>155</v>
      </c>
      <c r="F342" s="41">
        <v>82.674999999999997</v>
      </c>
      <c r="G342" s="76" t="s">
        <v>383</v>
      </c>
      <c r="H342" s="82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5">
        <v>15</v>
      </c>
      <c r="B343" s="77">
        <v>45761</v>
      </c>
      <c r="C343" s="75">
        <v>2</v>
      </c>
      <c r="D343" s="40" t="s">
        <v>205</v>
      </c>
      <c r="E343" s="25" t="s">
        <v>155</v>
      </c>
      <c r="F343" s="41">
        <v>83.002399999999994</v>
      </c>
      <c r="G343" s="76" t="s">
        <v>383</v>
      </c>
      <c r="H343" s="82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5">
        <v>16</v>
      </c>
      <c r="B344" s="77">
        <v>45768</v>
      </c>
      <c r="C344" s="75">
        <v>2</v>
      </c>
      <c r="D344" s="40" t="s">
        <v>205</v>
      </c>
      <c r="E344" s="25" t="s">
        <v>155</v>
      </c>
      <c r="F344" s="41">
        <v>82.067499999999995</v>
      </c>
      <c r="G344" s="76" t="s">
        <v>383</v>
      </c>
      <c r="H344" s="82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5">
        <v>17</v>
      </c>
      <c r="B345" s="77">
        <v>45775</v>
      </c>
      <c r="C345" s="75">
        <v>2</v>
      </c>
      <c r="D345" s="40" t="s">
        <v>205</v>
      </c>
      <c r="E345" s="25" t="s">
        <v>155</v>
      </c>
      <c r="F345" s="41">
        <v>82.284800000000004</v>
      </c>
      <c r="G345" s="76" t="s">
        <v>383</v>
      </c>
      <c r="H345" s="82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5">
        <v>18</v>
      </c>
      <c r="B346" s="77">
        <v>45782</v>
      </c>
      <c r="C346" s="75">
        <v>2</v>
      </c>
      <c r="D346" s="40" t="s">
        <v>205</v>
      </c>
      <c r="E346" s="25" t="s">
        <v>155</v>
      </c>
      <c r="F346" s="41">
        <v>83.318700000000007</v>
      </c>
      <c r="G346" s="76" t="s">
        <v>383</v>
      </c>
      <c r="H346" s="82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5">
        <v>19</v>
      </c>
      <c r="B347" s="77">
        <v>45789</v>
      </c>
      <c r="C347" s="75">
        <v>2</v>
      </c>
      <c r="D347" s="40" t="s">
        <v>205</v>
      </c>
      <c r="E347" s="25" t="s">
        <v>155</v>
      </c>
      <c r="F347" s="41">
        <v>81.730500000000006</v>
      </c>
      <c r="G347" s="76" t="s">
        <v>383</v>
      </c>
      <c r="H347" s="82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5">
        <v>20</v>
      </c>
      <c r="B348" s="77">
        <v>45796</v>
      </c>
      <c r="C348" s="75">
        <v>2</v>
      </c>
      <c r="D348" s="40" t="s">
        <v>205</v>
      </c>
      <c r="E348" s="25" t="s">
        <v>155</v>
      </c>
      <c r="F348" s="41">
        <v>81.437600000000003</v>
      </c>
      <c r="G348" s="76" t="s">
        <v>383</v>
      </c>
      <c r="H348" s="82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5">
        <v>21</v>
      </c>
      <c r="B349" s="77">
        <v>45803</v>
      </c>
      <c r="C349" s="75">
        <v>2</v>
      </c>
      <c r="D349" s="40" t="s">
        <v>205</v>
      </c>
      <c r="E349" s="25" t="s">
        <v>155</v>
      </c>
      <c r="F349" s="41">
        <v>80.875799999999998</v>
      </c>
      <c r="G349" s="76" t="s">
        <v>383</v>
      </c>
      <c r="H349" s="82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5">
        <v>22</v>
      </c>
      <c r="B350" s="77">
        <v>45810</v>
      </c>
      <c r="C350" s="75">
        <v>2</v>
      </c>
      <c r="D350" s="40" t="s">
        <v>205</v>
      </c>
      <c r="E350" s="25" t="s">
        <v>155</v>
      </c>
      <c r="F350" s="41">
        <v>81.906700000000001</v>
      </c>
      <c r="G350" s="76" t="s">
        <v>383</v>
      </c>
      <c r="H350" s="82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5">
        <v>23</v>
      </c>
      <c r="B351" s="77">
        <v>45817</v>
      </c>
      <c r="C351" s="75">
        <v>2</v>
      </c>
      <c r="D351" s="40" t="s">
        <v>205</v>
      </c>
      <c r="E351" s="25" t="s">
        <v>155</v>
      </c>
      <c r="F351" s="41">
        <v>82.968999999999994</v>
      </c>
      <c r="G351" s="76" t="s">
        <v>383</v>
      </c>
      <c r="H351" s="82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5">
        <v>24</v>
      </c>
      <c r="B352" s="77">
        <v>45824</v>
      </c>
      <c r="C352" s="75">
        <v>2</v>
      </c>
      <c r="D352" s="40" t="s">
        <v>205</v>
      </c>
      <c r="E352" s="25" t="s">
        <v>155</v>
      </c>
      <c r="F352" s="41">
        <v>82.584999999999994</v>
      </c>
      <c r="G352" s="76" t="s">
        <v>383</v>
      </c>
      <c r="H352" s="82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5">
        <v>25</v>
      </c>
      <c r="B353" s="77">
        <v>45831</v>
      </c>
      <c r="C353" s="75">
        <v>2</v>
      </c>
      <c r="D353" s="40" t="s">
        <v>205</v>
      </c>
      <c r="E353" s="25" t="s">
        <v>155</v>
      </c>
      <c r="F353" s="41">
        <v>81.179599999999994</v>
      </c>
      <c r="G353" s="76" t="s">
        <v>383</v>
      </c>
      <c r="H353" s="82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5">
        <v>1</v>
      </c>
      <c r="B354" s="77">
        <v>45663</v>
      </c>
      <c r="C354" s="75">
        <v>3</v>
      </c>
      <c r="D354" s="40" t="s">
        <v>206</v>
      </c>
      <c r="E354" s="25" t="s">
        <v>155</v>
      </c>
      <c r="F354" s="41">
        <v>87.058000000000007</v>
      </c>
      <c r="G354" s="76" t="s">
        <v>383</v>
      </c>
      <c r="H354" s="82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3">
      <c r="A355" s="75">
        <v>2</v>
      </c>
      <c r="B355" s="77">
        <v>45670</v>
      </c>
      <c r="C355" s="75">
        <v>3</v>
      </c>
      <c r="D355" s="40" t="s">
        <v>206</v>
      </c>
      <c r="E355" s="25" t="s">
        <v>155</v>
      </c>
      <c r="F355" s="41">
        <v>87.307400000000001</v>
      </c>
      <c r="G355" s="76" t="s">
        <v>383</v>
      </c>
      <c r="H355" s="82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3">
      <c r="A356" s="75">
        <v>3</v>
      </c>
      <c r="B356" s="77">
        <v>45677</v>
      </c>
      <c r="C356" s="75">
        <v>3</v>
      </c>
      <c r="D356" s="40" t="s">
        <v>206</v>
      </c>
      <c r="E356" s="25" t="s">
        <v>155</v>
      </c>
      <c r="F356" s="41">
        <v>87.873099999999994</v>
      </c>
      <c r="G356" s="76" t="s">
        <v>383</v>
      </c>
      <c r="H356" s="82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3">
      <c r="A357" s="75">
        <v>4</v>
      </c>
      <c r="B357" s="77">
        <v>45684</v>
      </c>
      <c r="C357" s="75">
        <v>3</v>
      </c>
      <c r="D357" s="40" t="s">
        <v>206</v>
      </c>
      <c r="E357" s="25" t="s">
        <v>155</v>
      </c>
      <c r="F357" s="41">
        <v>87.5197</v>
      </c>
      <c r="G357" s="76" t="s">
        <v>383</v>
      </c>
      <c r="H357" s="82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3">
      <c r="A358" s="75">
        <v>5</v>
      </c>
      <c r="B358" s="77">
        <v>45691</v>
      </c>
      <c r="C358" s="75">
        <v>3</v>
      </c>
      <c r="D358" s="40" t="s">
        <v>206</v>
      </c>
      <c r="E358" s="25" t="s">
        <v>155</v>
      </c>
      <c r="F358" s="41">
        <v>87.817800000000005</v>
      </c>
      <c r="G358" s="76" t="s">
        <v>383</v>
      </c>
      <c r="H358" s="82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3">
      <c r="A359" s="75">
        <v>6</v>
      </c>
      <c r="B359" s="77">
        <v>45698</v>
      </c>
      <c r="C359" s="75">
        <v>3</v>
      </c>
      <c r="D359" s="40" t="s">
        <v>206</v>
      </c>
      <c r="E359" s="25" t="s">
        <v>155</v>
      </c>
      <c r="F359" s="41">
        <v>87.876300000000001</v>
      </c>
      <c r="G359" s="76" t="s">
        <v>383</v>
      </c>
      <c r="H359" s="82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3">
      <c r="A360" s="75">
        <v>7</v>
      </c>
      <c r="B360" s="77">
        <v>45705</v>
      </c>
      <c r="C360" s="75">
        <v>3</v>
      </c>
      <c r="D360" s="40" t="s">
        <v>206</v>
      </c>
      <c r="E360" s="25" t="s">
        <v>155</v>
      </c>
      <c r="F360" s="41">
        <v>87.453299999999999</v>
      </c>
      <c r="G360" s="76" t="s">
        <v>383</v>
      </c>
      <c r="H360" s="82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3">
      <c r="A361" s="75">
        <v>8</v>
      </c>
      <c r="B361" s="77">
        <v>45712</v>
      </c>
      <c r="C361" s="75">
        <v>3</v>
      </c>
      <c r="D361" s="40" t="s">
        <v>206</v>
      </c>
      <c r="E361" s="25" t="s">
        <v>155</v>
      </c>
      <c r="F361" s="41">
        <v>87.637</v>
      </c>
      <c r="G361" s="76" t="s">
        <v>383</v>
      </c>
      <c r="H361" s="82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3">
      <c r="A362" s="75">
        <v>9</v>
      </c>
      <c r="B362" s="77">
        <v>45719</v>
      </c>
      <c r="C362" s="75">
        <v>3</v>
      </c>
      <c r="D362" s="40" t="s">
        <v>206</v>
      </c>
      <c r="E362" s="25" t="s">
        <v>155</v>
      </c>
      <c r="F362" s="41">
        <v>87.812299999999993</v>
      </c>
      <c r="G362" s="76" t="s">
        <v>383</v>
      </c>
      <c r="H362" s="82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3">
      <c r="A363" s="75">
        <v>10</v>
      </c>
      <c r="B363" s="77">
        <v>45726</v>
      </c>
      <c r="C363" s="75">
        <v>3</v>
      </c>
      <c r="D363" s="40" t="s">
        <v>206</v>
      </c>
      <c r="E363" s="25" t="s">
        <v>155</v>
      </c>
      <c r="F363" s="41">
        <v>87.605900000000005</v>
      </c>
      <c r="G363" s="76" t="s">
        <v>383</v>
      </c>
      <c r="H363" s="82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3">
      <c r="A364" s="75">
        <v>11</v>
      </c>
      <c r="B364" s="77">
        <v>45733</v>
      </c>
      <c r="C364" s="75">
        <v>3</v>
      </c>
      <c r="D364" s="40" t="s">
        <v>206</v>
      </c>
      <c r="E364" s="25" t="s">
        <v>155</v>
      </c>
      <c r="F364" s="41">
        <v>88.023200000000003</v>
      </c>
      <c r="G364" s="76" t="s">
        <v>383</v>
      </c>
      <c r="H364" s="82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3">
      <c r="A365" s="75">
        <v>12</v>
      </c>
      <c r="B365" s="77">
        <v>45740</v>
      </c>
      <c r="C365" s="75">
        <v>3</v>
      </c>
      <c r="D365" s="40" t="s">
        <v>206</v>
      </c>
      <c r="E365" s="25" t="s">
        <v>155</v>
      </c>
      <c r="F365" s="41">
        <v>88.994299999999996</v>
      </c>
      <c r="G365" s="76" t="s">
        <v>383</v>
      </c>
      <c r="H365" s="82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3">
      <c r="A366" s="75">
        <v>13</v>
      </c>
      <c r="B366" s="77">
        <v>45747</v>
      </c>
      <c r="C366" s="75">
        <v>3</v>
      </c>
      <c r="D366" s="40" t="s">
        <v>206</v>
      </c>
      <c r="E366" s="25" t="s">
        <v>155</v>
      </c>
      <c r="F366" s="41">
        <v>88.085999999999999</v>
      </c>
      <c r="G366" s="76" t="s">
        <v>383</v>
      </c>
      <c r="H366" s="82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3">
      <c r="A367" s="75">
        <v>14</v>
      </c>
      <c r="B367" s="77">
        <v>45754</v>
      </c>
      <c r="C367" s="75">
        <v>3</v>
      </c>
      <c r="D367" s="40" t="s">
        <v>206</v>
      </c>
      <c r="E367" s="25" t="s">
        <v>155</v>
      </c>
      <c r="F367" s="41">
        <v>87.705200000000005</v>
      </c>
      <c r="G367" s="76" t="s">
        <v>383</v>
      </c>
      <c r="H367" s="82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3">
      <c r="A368" s="75">
        <v>15</v>
      </c>
      <c r="B368" s="77">
        <v>45761</v>
      </c>
      <c r="C368" s="75">
        <v>3</v>
      </c>
      <c r="D368" s="40" t="s">
        <v>206</v>
      </c>
      <c r="E368" s="25" t="s">
        <v>155</v>
      </c>
      <c r="F368" s="41">
        <v>86.4679</v>
      </c>
      <c r="G368" s="76" t="s">
        <v>383</v>
      </c>
      <c r="H368" s="82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3">
      <c r="A369" s="75">
        <v>16</v>
      </c>
      <c r="B369" s="77">
        <v>45768</v>
      </c>
      <c r="C369" s="75">
        <v>3</v>
      </c>
      <c r="D369" s="40" t="s">
        <v>206</v>
      </c>
      <c r="E369" s="25" t="s">
        <v>155</v>
      </c>
      <c r="F369" s="41">
        <v>87.941100000000006</v>
      </c>
      <c r="G369" s="76" t="s">
        <v>383</v>
      </c>
      <c r="H369" s="82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3">
      <c r="A370" s="75">
        <v>17</v>
      </c>
      <c r="B370" s="77">
        <v>45775</v>
      </c>
      <c r="C370" s="75">
        <v>3</v>
      </c>
      <c r="D370" s="40" t="s">
        <v>206</v>
      </c>
      <c r="E370" s="25" t="s">
        <v>155</v>
      </c>
      <c r="F370" s="41">
        <v>86.282899999999998</v>
      </c>
      <c r="G370" s="76" t="s">
        <v>383</v>
      </c>
      <c r="H370" s="82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3">
      <c r="A371" s="75">
        <v>18</v>
      </c>
      <c r="B371" s="77">
        <v>45782</v>
      </c>
      <c r="C371" s="75">
        <v>3</v>
      </c>
      <c r="D371" s="40" t="s">
        <v>206</v>
      </c>
      <c r="E371" s="25" t="s">
        <v>155</v>
      </c>
      <c r="F371" s="41">
        <v>86.664699999999996</v>
      </c>
      <c r="G371" s="76" t="s">
        <v>383</v>
      </c>
      <c r="H371" s="82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3">
      <c r="A372" s="75">
        <v>19</v>
      </c>
      <c r="B372" s="77">
        <v>45789</v>
      </c>
      <c r="C372" s="75">
        <v>3</v>
      </c>
      <c r="D372" s="40" t="s">
        <v>206</v>
      </c>
      <c r="E372" s="25" t="s">
        <v>155</v>
      </c>
      <c r="F372" s="41">
        <v>88.272499999999994</v>
      </c>
      <c r="G372" s="76" t="s">
        <v>383</v>
      </c>
      <c r="H372" s="82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3">
      <c r="A373" s="75">
        <v>20</v>
      </c>
      <c r="B373" s="77">
        <v>45796</v>
      </c>
      <c r="C373" s="75">
        <v>3</v>
      </c>
      <c r="D373" s="40" t="s">
        <v>206</v>
      </c>
      <c r="E373" s="25" t="s">
        <v>155</v>
      </c>
      <c r="F373" s="41">
        <v>88.167100000000005</v>
      </c>
      <c r="G373" s="76" t="s">
        <v>383</v>
      </c>
      <c r="H373" s="82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3">
      <c r="A374" s="75">
        <v>21</v>
      </c>
      <c r="B374" s="77">
        <v>45803</v>
      </c>
      <c r="C374" s="75">
        <v>3</v>
      </c>
      <c r="D374" s="40" t="s">
        <v>206</v>
      </c>
      <c r="E374" s="25" t="s">
        <v>155</v>
      </c>
      <c r="F374" s="41">
        <v>87.558999999999997</v>
      </c>
      <c r="G374" s="76" t="s">
        <v>383</v>
      </c>
      <c r="H374" s="82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3">
      <c r="A375" s="75">
        <v>22</v>
      </c>
      <c r="B375" s="77">
        <v>45810</v>
      </c>
      <c r="C375" s="75">
        <v>3</v>
      </c>
      <c r="D375" s="40" t="s">
        <v>206</v>
      </c>
      <c r="E375" s="25" t="s">
        <v>155</v>
      </c>
      <c r="F375" s="41">
        <v>86.450900000000004</v>
      </c>
      <c r="G375" s="76" t="s">
        <v>383</v>
      </c>
      <c r="H375" s="82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3">
      <c r="A376" s="75">
        <v>23</v>
      </c>
      <c r="B376" s="77">
        <v>45817</v>
      </c>
      <c r="C376" s="75">
        <v>3</v>
      </c>
      <c r="D376" s="40" t="s">
        <v>206</v>
      </c>
      <c r="E376" s="25" t="s">
        <v>155</v>
      </c>
      <c r="F376" s="41">
        <v>87.401799999999994</v>
      </c>
      <c r="G376" s="76" t="s">
        <v>383</v>
      </c>
      <c r="H376" s="82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3">
      <c r="A377" s="75">
        <v>24</v>
      </c>
      <c r="B377" s="77">
        <v>45824</v>
      </c>
      <c r="C377" s="75">
        <v>3</v>
      </c>
      <c r="D377" s="40" t="s">
        <v>206</v>
      </c>
      <c r="E377" s="25" t="s">
        <v>155</v>
      </c>
      <c r="F377" s="41">
        <v>87.183400000000006</v>
      </c>
      <c r="G377" s="76" t="s">
        <v>383</v>
      </c>
      <c r="H377" s="82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3">
      <c r="A378" s="75">
        <v>25</v>
      </c>
      <c r="B378" s="77">
        <v>45831</v>
      </c>
      <c r="C378" s="75">
        <v>3</v>
      </c>
      <c r="D378" s="40" t="s">
        <v>206</v>
      </c>
      <c r="E378" s="25" t="s">
        <v>155</v>
      </c>
      <c r="F378" s="41">
        <v>88.117800000000003</v>
      </c>
      <c r="G378" s="76" t="s">
        <v>383</v>
      </c>
      <c r="H378" s="82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3">
      <c r="A379" s="75">
        <v>1</v>
      </c>
      <c r="B379" s="77">
        <v>45663</v>
      </c>
      <c r="C379" s="75">
        <v>1</v>
      </c>
      <c r="D379" s="40" t="s">
        <v>204</v>
      </c>
      <c r="E379" s="25" t="s">
        <v>156</v>
      </c>
      <c r="F379" s="41">
        <v>24.4575</v>
      </c>
      <c r="G379" s="76" t="s">
        <v>383</v>
      </c>
      <c r="H379" s="82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5">
        <v>2</v>
      </c>
      <c r="B380" s="77">
        <v>45670</v>
      </c>
      <c r="C380" s="75">
        <v>1</v>
      </c>
      <c r="D380" s="40" t="s">
        <v>204</v>
      </c>
      <c r="E380" s="25" t="s">
        <v>156</v>
      </c>
      <c r="F380" s="41">
        <v>23.897500000000001</v>
      </c>
      <c r="G380" s="76" t="s">
        <v>383</v>
      </c>
      <c r="H380" s="82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5">
        <v>3</v>
      </c>
      <c r="B381" s="77">
        <v>45677</v>
      </c>
      <c r="C381" s="75">
        <v>1</v>
      </c>
      <c r="D381" s="40" t="s">
        <v>204</v>
      </c>
      <c r="E381" s="25" t="s">
        <v>156</v>
      </c>
      <c r="F381" s="41">
        <v>23.624099999999999</v>
      </c>
      <c r="G381" s="76" t="s">
        <v>383</v>
      </c>
      <c r="H381" s="82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5">
        <v>4</v>
      </c>
      <c r="B382" s="77">
        <v>45684</v>
      </c>
      <c r="C382" s="75">
        <v>1</v>
      </c>
      <c r="D382" s="40" t="s">
        <v>204</v>
      </c>
      <c r="E382" s="25" t="s">
        <v>156</v>
      </c>
      <c r="F382" s="41">
        <v>23.5167</v>
      </c>
      <c r="G382" s="76" t="s">
        <v>383</v>
      </c>
      <c r="H382" s="82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5">
        <v>5</v>
      </c>
      <c r="B383" s="77">
        <v>45691</v>
      </c>
      <c r="C383" s="75">
        <v>1</v>
      </c>
      <c r="D383" s="40" t="s">
        <v>204</v>
      </c>
      <c r="E383" s="25" t="s">
        <v>156</v>
      </c>
      <c r="F383" s="41">
        <v>23.822500000000002</v>
      </c>
      <c r="G383" s="76" t="s">
        <v>383</v>
      </c>
      <c r="H383" s="82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5">
        <v>6</v>
      </c>
      <c r="B384" s="77">
        <v>45698</v>
      </c>
      <c r="C384" s="75">
        <v>1</v>
      </c>
      <c r="D384" s="40" t="s">
        <v>204</v>
      </c>
      <c r="E384" s="25" t="s">
        <v>156</v>
      </c>
      <c r="F384" s="41">
        <v>23.789400000000001</v>
      </c>
      <c r="G384" s="76" t="s">
        <v>383</v>
      </c>
      <c r="H384" s="82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5">
        <v>7</v>
      </c>
      <c r="B385" s="77">
        <v>45705</v>
      </c>
      <c r="C385" s="75">
        <v>1</v>
      </c>
      <c r="D385" s="40" t="s">
        <v>204</v>
      </c>
      <c r="E385" s="25" t="s">
        <v>156</v>
      </c>
      <c r="F385" s="41">
        <v>23.521999999999998</v>
      </c>
      <c r="G385" s="76" t="s">
        <v>383</v>
      </c>
      <c r="H385" s="82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5">
        <v>8</v>
      </c>
      <c r="B386" s="77">
        <v>45712</v>
      </c>
      <c r="C386" s="75">
        <v>1</v>
      </c>
      <c r="D386" s="40" t="s">
        <v>204</v>
      </c>
      <c r="E386" s="25" t="s">
        <v>156</v>
      </c>
      <c r="F386" s="41">
        <v>23.869900000000001</v>
      </c>
      <c r="G386" s="76" t="s">
        <v>383</v>
      </c>
      <c r="H386" s="82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5">
        <v>9</v>
      </c>
      <c r="B387" s="77">
        <v>45719</v>
      </c>
      <c r="C387" s="75">
        <v>1</v>
      </c>
      <c r="D387" s="40" t="s">
        <v>204</v>
      </c>
      <c r="E387" s="25" t="s">
        <v>156</v>
      </c>
      <c r="F387" s="41">
        <v>23.522099999999998</v>
      </c>
      <c r="G387" s="76" t="s">
        <v>383</v>
      </c>
      <c r="H387" s="82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5">
        <v>10</v>
      </c>
      <c r="B388" s="77">
        <v>45726</v>
      </c>
      <c r="C388" s="75">
        <v>1</v>
      </c>
      <c r="D388" s="40" t="s">
        <v>204</v>
      </c>
      <c r="E388" s="25" t="s">
        <v>156</v>
      </c>
      <c r="F388" s="41">
        <v>24.1431</v>
      </c>
      <c r="G388" s="76" t="s">
        <v>383</v>
      </c>
      <c r="H388" s="82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5">
        <v>11</v>
      </c>
      <c r="B389" s="77">
        <v>45733</v>
      </c>
      <c r="C389" s="75">
        <v>1</v>
      </c>
      <c r="D389" s="40" t="s">
        <v>204</v>
      </c>
      <c r="E389" s="25" t="s">
        <v>156</v>
      </c>
      <c r="F389" s="41">
        <v>24.1295</v>
      </c>
      <c r="G389" s="76" t="s">
        <v>383</v>
      </c>
      <c r="H389" s="82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5">
        <v>12</v>
      </c>
      <c r="B390" s="77">
        <v>45740</v>
      </c>
      <c r="C390" s="75">
        <v>1</v>
      </c>
      <c r="D390" s="40" t="s">
        <v>204</v>
      </c>
      <c r="E390" s="25" t="s">
        <v>156</v>
      </c>
      <c r="F390" s="41">
        <v>24.1356</v>
      </c>
      <c r="G390" s="76" t="s">
        <v>383</v>
      </c>
      <c r="H390" s="82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5">
        <v>13</v>
      </c>
      <c r="B391" s="77">
        <v>45747</v>
      </c>
      <c r="C391" s="75">
        <v>1</v>
      </c>
      <c r="D391" s="40" t="s">
        <v>204</v>
      </c>
      <c r="E391" s="25" t="s">
        <v>156</v>
      </c>
      <c r="F391" s="41">
        <v>23.707899999999999</v>
      </c>
      <c r="G391" s="76" t="s">
        <v>383</v>
      </c>
      <c r="H391" s="82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5">
        <v>14</v>
      </c>
      <c r="B392" s="77">
        <v>45754</v>
      </c>
      <c r="C392" s="75">
        <v>1</v>
      </c>
      <c r="D392" s="40" t="s">
        <v>204</v>
      </c>
      <c r="E392" s="25" t="s">
        <v>156</v>
      </c>
      <c r="F392" s="41">
        <v>23.979099999999999</v>
      </c>
      <c r="G392" s="76" t="s">
        <v>383</v>
      </c>
      <c r="H392" s="82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5">
        <v>15</v>
      </c>
      <c r="B393" s="77">
        <v>45761</v>
      </c>
      <c r="C393" s="75">
        <v>1</v>
      </c>
      <c r="D393" s="40" t="s">
        <v>204</v>
      </c>
      <c r="E393" s="25" t="s">
        <v>156</v>
      </c>
      <c r="F393" s="41">
        <v>23.8017</v>
      </c>
      <c r="G393" s="76" t="s">
        <v>383</v>
      </c>
      <c r="H393" s="82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5">
        <v>16</v>
      </c>
      <c r="B394" s="77">
        <v>45768</v>
      </c>
      <c r="C394" s="75">
        <v>1</v>
      </c>
      <c r="D394" s="40" t="s">
        <v>204</v>
      </c>
      <c r="E394" s="25" t="s">
        <v>156</v>
      </c>
      <c r="F394" s="41">
        <v>23.731200000000001</v>
      </c>
      <c r="G394" s="76" t="s">
        <v>383</v>
      </c>
      <c r="H394" s="82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5">
        <v>17</v>
      </c>
      <c r="B395" s="77">
        <v>45775</v>
      </c>
      <c r="C395" s="75">
        <v>1</v>
      </c>
      <c r="D395" s="40" t="s">
        <v>204</v>
      </c>
      <c r="E395" s="25" t="s">
        <v>156</v>
      </c>
      <c r="F395" s="41">
        <v>23.744900000000001</v>
      </c>
      <c r="G395" s="76" t="s">
        <v>383</v>
      </c>
      <c r="H395" s="82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5">
        <v>18</v>
      </c>
      <c r="B396" s="77">
        <v>45782</v>
      </c>
      <c r="C396" s="75">
        <v>1</v>
      </c>
      <c r="D396" s="40" t="s">
        <v>204</v>
      </c>
      <c r="E396" s="25" t="s">
        <v>156</v>
      </c>
      <c r="F396" s="41">
        <v>23.481300000000001</v>
      </c>
      <c r="G396" s="76" t="s">
        <v>383</v>
      </c>
      <c r="H396" s="82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5">
        <v>19</v>
      </c>
      <c r="B397" s="77">
        <v>45789</v>
      </c>
      <c r="C397" s="75">
        <v>1</v>
      </c>
      <c r="D397" s="40" t="s">
        <v>204</v>
      </c>
      <c r="E397" s="25" t="s">
        <v>156</v>
      </c>
      <c r="F397" s="41">
        <v>23.441700000000001</v>
      </c>
      <c r="G397" s="76" t="s">
        <v>383</v>
      </c>
      <c r="H397" s="82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5">
        <v>20</v>
      </c>
      <c r="B398" s="77">
        <v>45796</v>
      </c>
      <c r="C398" s="75">
        <v>1</v>
      </c>
      <c r="D398" s="40" t="s">
        <v>204</v>
      </c>
      <c r="E398" s="25" t="s">
        <v>156</v>
      </c>
      <c r="F398" s="41">
        <v>24.055900000000001</v>
      </c>
      <c r="G398" s="76" t="s">
        <v>383</v>
      </c>
      <c r="H398" s="82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5">
        <v>21</v>
      </c>
      <c r="B399" s="77">
        <v>45803</v>
      </c>
      <c r="C399" s="75">
        <v>1</v>
      </c>
      <c r="D399" s="40" t="s">
        <v>204</v>
      </c>
      <c r="E399" s="25" t="s">
        <v>156</v>
      </c>
      <c r="F399" s="41">
        <v>23.785499999999999</v>
      </c>
      <c r="G399" s="76" t="s">
        <v>383</v>
      </c>
      <c r="H399" s="82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5">
        <v>22</v>
      </c>
      <c r="B400" s="77">
        <v>45810</v>
      </c>
      <c r="C400" s="75">
        <v>1</v>
      </c>
      <c r="D400" s="40" t="s">
        <v>204</v>
      </c>
      <c r="E400" s="25" t="s">
        <v>156</v>
      </c>
      <c r="F400" s="41">
        <v>23.897300000000001</v>
      </c>
      <c r="G400" s="76" t="s">
        <v>383</v>
      </c>
      <c r="H400" s="82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5">
        <v>23</v>
      </c>
      <c r="B401" s="77">
        <v>45817</v>
      </c>
      <c r="C401" s="75">
        <v>1</v>
      </c>
      <c r="D401" s="40" t="s">
        <v>204</v>
      </c>
      <c r="E401" s="25" t="s">
        <v>156</v>
      </c>
      <c r="F401" s="41">
        <v>24.1128</v>
      </c>
      <c r="G401" s="76" t="s">
        <v>383</v>
      </c>
      <c r="H401" s="82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5">
        <v>24</v>
      </c>
      <c r="B402" s="77">
        <v>45824</v>
      </c>
      <c r="C402" s="75">
        <v>1</v>
      </c>
      <c r="D402" s="40" t="s">
        <v>204</v>
      </c>
      <c r="E402" s="25" t="s">
        <v>156</v>
      </c>
      <c r="F402" s="41">
        <v>23.362400000000001</v>
      </c>
      <c r="G402" s="76" t="s">
        <v>383</v>
      </c>
      <c r="H402" s="82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5">
        <v>25</v>
      </c>
      <c r="B403" s="77">
        <v>45831</v>
      </c>
      <c r="C403" s="75">
        <v>1</v>
      </c>
      <c r="D403" s="40" t="s">
        <v>204</v>
      </c>
      <c r="E403" s="25" t="s">
        <v>156</v>
      </c>
      <c r="F403" s="41">
        <v>23.622800000000002</v>
      </c>
      <c r="G403" s="76" t="s">
        <v>383</v>
      </c>
      <c r="H403" s="82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5">
        <v>1</v>
      </c>
      <c r="B404" s="77">
        <v>45663</v>
      </c>
      <c r="C404" s="75">
        <v>2</v>
      </c>
      <c r="D404" s="40" t="s">
        <v>205</v>
      </c>
      <c r="E404" s="25" t="s">
        <v>156</v>
      </c>
      <c r="F404" s="41">
        <v>28.091899999999999</v>
      </c>
      <c r="G404" s="76" t="s">
        <v>383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3">
      <c r="A405" s="75">
        <v>2</v>
      </c>
      <c r="B405" s="77">
        <v>45670</v>
      </c>
      <c r="C405" s="75">
        <v>2</v>
      </c>
      <c r="D405" s="40" t="s">
        <v>205</v>
      </c>
      <c r="E405" s="25" t="s">
        <v>156</v>
      </c>
      <c r="F405" s="41">
        <v>28.1374</v>
      </c>
      <c r="G405" s="76" t="s">
        <v>383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3">
      <c r="A406" s="75">
        <v>3</v>
      </c>
      <c r="B406" s="77">
        <v>45677</v>
      </c>
      <c r="C406" s="75">
        <v>2</v>
      </c>
      <c r="D406" s="40" t="s">
        <v>205</v>
      </c>
      <c r="E406" s="25" t="s">
        <v>156</v>
      </c>
      <c r="F406" s="41">
        <v>27.976099999999999</v>
      </c>
      <c r="G406" s="76" t="s">
        <v>383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3">
      <c r="A407" s="75">
        <v>4</v>
      </c>
      <c r="B407" s="77">
        <v>45684</v>
      </c>
      <c r="C407" s="75">
        <v>2</v>
      </c>
      <c r="D407" s="40" t="s">
        <v>205</v>
      </c>
      <c r="E407" s="25" t="s">
        <v>156</v>
      </c>
      <c r="F407" s="41">
        <v>28.271000000000001</v>
      </c>
      <c r="G407" s="76" t="s">
        <v>383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3">
      <c r="A408" s="75">
        <v>5</v>
      </c>
      <c r="B408" s="77">
        <v>45691</v>
      </c>
      <c r="C408" s="75">
        <v>2</v>
      </c>
      <c r="D408" s="40" t="s">
        <v>205</v>
      </c>
      <c r="E408" s="25" t="s">
        <v>156</v>
      </c>
      <c r="F408" s="41">
        <v>28.099299999999999</v>
      </c>
      <c r="G408" s="76" t="s">
        <v>383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3">
      <c r="A409" s="75">
        <v>6</v>
      </c>
      <c r="B409" s="77">
        <v>45698</v>
      </c>
      <c r="C409" s="75">
        <v>2</v>
      </c>
      <c r="D409" s="40" t="s">
        <v>205</v>
      </c>
      <c r="E409" s="25" t="s">
        <v>156</v>
      </c>
      <c r="F409" s="41">
        <v>27.800699999999999</v>
      </c>
      <c r="G409" s="76" t="s">
        <v>383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3">
      <c r="A410" s="75">
        <v>7</v>
      </c>
      <c r="B410" s="77">
        <v>45705</v>
      </c>
      <c r="C410" s="75">
        <v>2</v>
      </c>
      <c r="D410" s="40" t="s">
        <v>205</v>
      </c>
      <c r="E410" s="25" t="s">
        <v>156</v>
      </c>
      <c r="F410" s="41">
        <v>27.86</v>
      </c>
      <c r="G410" s="76" t="s">
        <v>383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3">
      <c r="A411" s="75">
        <v>8</v>
      </c>
      <c r="B411" s="77">
        <v>45712</v>
      </c>
      <c r="C411" s="75">
        <v>2</v>
      </c>
      <c r="D411" s="40" t="s">
        <v>205</v>
      </c>
      <c r="E411" s="25" t="s">
        <v>156</v>
      </c>
      <c r="F411" s="41">
        <v>28.2241</v>
      </c>
      <c r="G411" s="76" t="s">
        <v>383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3">
      <c r="A412" s="75">
        <v>9</v>
      </c>
      <c r="B412" s="77">
        <v>45719</v>
      </c>
      <c r="C412" s="75">
        <v>2</v>
      </c>
      <c r="D412" s="40" t="s">
        <v>205</v>
      </c>
      <c r="E412" s="25" t="s">
        <v>156</v>
      </c>
      <c r="F412" s="41">
        <v>28.1525</v>
      </c>
      <c r="G412" s="76" t="s">
        <v>383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3">
      <c r="A413" s="75">
        <v>10</v>
      </c>
      <c r="B413" s="77">
        <v>45726</v>
      </c>
      <c r="C413" s="75">
        <v>2</v>
      </c>
      <c r="D413" s="40" t="s">
        <v>205</v>
      </c>
      <c r="E413" s="25" t="s">
        <v>156</v>
      </c>
      <c r="F413" s="41">
        <v>27.6569</v>
      </c>
      <c r="G413" s="76" t="s">
        <v>383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3">
      <c r="A414" s="75">
        <v>11</v>
      </c>
      <c r="B414" s="77">
        <v>45733</v>
      </c>
      <c r="C414" s="75">
        <v>2</v>
      </c>
      <c r="D414" s="40" t="s">
        <v>205</v>
      </c>
      <c r="E414" s="25" t="s">
        <v>156</v>
      </c>
      <c r="F414" s="41">
        <v>28.337800000000001</v>
      </c>
      <c r="G414" s="76" t="s">
        <v>383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3">
      <c r="A415" s="75">
        <v>12</v>
      </c>
      <c r="B415" s="77">
        <v>45740</v>
      </c>
      <c r="C415" s="75">
        <v>2</v>
      </c>
      <c r="D415" s="40" t="s">
        <v>205</v>
      </c>
      <c r="E415" s="25" t="s">
        <v>156</v>
      </c>
      <c r="F415" s="41">
        <v>28.180599999999998</v>
      </c>
      <c r="G415" s="76" t="s">
        <v>383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3">
      <c r="A416" s="75">
        <v>13</v>
      </c>
      <c r="B416" s="77">
        <v>45747</v>
      </c>
      <c r="C416" s="75">
        <v>2</v>
      </c>
      <c r="D416" s="40" t="s">
        <v>205</v>
      </c>
      <c r="E416" s="25" t="s">
        <v>156</v>
      </c>
      <c r="F416" s="41">
        <v>28.3369</v>
      </c>
      <c r="G416" s="76" t="s">
        <v>383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3">
      <c r="A417" s="75">
        <v>14</v>
      </c>
      <c r="B417" s="77">
        <v>45754</v>
      </c>
      <c r="C417" s="75">
        <v>2</v>
      </c>
      <c r="D417" s="40" t="s">
        <v>205</v>
      </c>
      <c r="E417" s="25" t="s">
        <v>156</v>
      </c>
      <c r="F417" s="41">
        <v>27.974699999999999</v>
      </c>
      <c r="G417" s="76" t="s">
        <v>383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3">
      <c r="A418" s="75">
        <v>15</v>
      </c>
      <c r="B418" s="77">
        <v>45761</v>
      </c>
      <c r="C418" s="75">
        <v>2</v>
      </c>
      <c r="D418" s="40" t="s">
        <v>205</v>
      </c>
      <c r="E418" s="25" t="s">
        <v>156</v>
      </c>
      <c r="F418" s="41">
        <v>27.993200000000002</v>
      </c>
      <c r="G418" s="76" t="s">
        <v>383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3">
      <c r="A419" s="75">
        <v>16</v>
      </c>
      <c r="B419" s="77">
        <v>45768</v>
      </c>
      <c r="C419" s="75">
        <v>2</v>
      </c>
      <c r="D419" s="40" t="s">
        <v>205</v>
      </c>
      <c r="E419" s="25" t="s">
        <v>156</v>
      </c>
      <c r="F419" s="41">
        <v>27.818899999999999</v>
      </c>
      <c r="G419" s="76" t="s">
        <v>383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3">
      <c r="A420" s="75">
        <v>17</v>
      </c>
      <c r="B420" s="77">
        <v>45775</v>
      </c>
      <c r="C420" s="75">
        <v>2</v>
      </c>
      <c r="D420" s="40" t="s">
        <v>205</v>
      </c>
      <c r="E420" s="25" t="s">
        <v>156</v>
      </c>
      <c r="F420" s="41">
        <v>28.587299999999999</v>
      </c>
      <c r="G420" s="76" t="s">
        <v>383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3">
      <c r="A421" s="75">
        <v>18</v>
      </c>
      <c r="B421" s="77">
        <v>45782</v>
      </c>
      <c r="C421" s="75">
        <v>2</v>
      </c>
      <c r="D421" s="40" t="s">
        <v>205</v>
      </c>
      <c r="E421" s="25" t="s">
        <v>156</v>
      </c>
      <c r="F421" s="41">
        <v>28.0184</v>
      </c>
      <c r="G421" s="76" t="s">
        <v>383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3">
      <c r="A422" s="75">
        <v>19</v>
      </c>
      <c r="B422" s="77">
        <v>45789</v>
      </c>
      <c r="C422" s="75">
        <v>2</v>
      </c>
      <c r="D422" s="40" t="s">
        <v>205</v>
      </c>
      <c r="E422" s="25" t="s">
        <v>156</v>
      </c>
      <c r="F422" s="41">
        <v>28.388100000000001</v>
      </c>
      <c r="G422" s="76" t="s">
        <v>383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3">
      <c r="A423" s="75">
        <v>20</v>
      </c>
      <c r="B423" s="77">
        <v>45796</v>
      </c>
      <c r="C423" s="75">
        <v>2</v>
      </c>
      <c r="D423" s="40" t="s">
        <v>205</v>
      </c>
      <c r="E423" s="25" t="s">
        <v>156</v>
      </c>
      <c r="F423" s="41">
        <v>27.9194</v>
      </c>
      <c r="G423" s="76" t="s">
        <v>383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3">
      <c r="A424" s="75">
        <v>21</v>
      </c>
      <c r="B424" s="77">
        <v>45803</v>
      </c>
      <c r="C424" s="75">
        <v>2</v>
      </c>
      <c r="D424" s="40" t="s">
        <v>205</v>
      </c>
      <c r="E424" s="25" t="s">
        <v>156</v>
      </c>
      <c r="F424" s="41">
        <v>28.089500000000001</v>
      </c>
      <c r="G424" s="76" t="s">
        <v>383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3">
      <c r="A425" s="75">
        <v>22</v>
      </c>
      <c r="B425" s="77">
        <v>45810</v>
      </c>
      <c r="C425" s="75">
        <v>2</v>
      </c>
      <c r="D425" s="40" t="s">
        <v>205</v>
      </c>
      <c r="E425" s="25" t="s">
        <v>156</v>
      </c>
      <c r="F425" s="41">
        <v>27.704599999999999</v>
      </c>
      <c r="G425" s="76" t="s">
        <v>383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3">
      <c r="A426" s="75">
        <v>23</v>
      </c>
      <c r="B426" s="77">
        <v>45817</v>
      </c>
      <c r="C426" s="75">
        <v>2</v>
      </c>
      <c r="D426" s="40" t="s">
        <v>205</v>
      </c>
      <c r="E426" s="25" t="s">
        <v>156</v>
      </c>
      <c r="F426" s="41">
        <v>27.974900000000002</v>
      </c>
      <c r="G426" s="76" t="s">
        <v>383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3">
      <c r="A427" s="75">
        <v>24</v>
      </c>
      <c r="B427" s="77">
        <v>45824</v>
      </c>
      <c r="C427" s="75">
        <v>2</v>
      </c>
      <c r="D427" s="40" t="s">
        <v>205</v>
      </c>
      <c r="E427" s="25" t="s">
        <v>156</v>
      </c>
      <c r="F427" s="41">
        <v>28.261500000000002</v>
      </c>
      <c r="G427" s="76" t="s">
        <v>383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3">
      <c r="A428" s="75">
        <v>25</v>
      </c>
      <c r="B428" s="77">
        <v>45831</v>
      </c>
      <c r="C428" s="75">
        <v>2</v>
      </c>
      <c r="D428" s="40" t="s">
        <v>205</v>
      </c>
      <c r="E428" s="25" t="s">
        <v>156</v>
      </c>
      <c r="F428" s="41">
        <v>27.7926</v>
      </c>
      <c r="G428" s="76" t="s">
        <v>383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3">
      <c r="A429" s="75">
        <v>1</v>
      </c>
      <c r="B429" s="77">
        <v>45663</v>
      </c>
      <c r="C429" s="75">
        <v>3</v>
      </c>
      <c r="D429" s="40" t="s">
        <v>206</v>
      </c>
      <c r="E429" s="25" t="s">
        <v>156</v>
      </c>
      <c r="F429" s="41">
        <v>30.6477</v>
      </c>
      <c r="G429" s="76" t="s">
        <v>383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5">
        <v>2</v>
      </c>
      <c r="B430" s="77">
        <v>45670</v>
      </c>
      <c r="C430" s="75">
        <v>3</v>
      </c>
      <c r="D430" s="40" t="s">
        <v>206</v>
      </c>
      <c r="E430" s="25" t="s">
        <v>156</v>
      </c>
      <c r="F430" s="41">
        <v>30.473199999999999</v>
      </c>
      <c r="G430" s="76" t="s">
        <v>383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5">
        <v>3</v>
      </c>
      <c r="B431" s="77">
        <v>45677</v>
      </c>
      <c r="C431" s="75">
        <v>3</v>
      </c>
      <c r="D431" s="40" t="s">
        <v>206</v>
      </c>
      <c r="E431" s="25" t="s">
        <v>156</v>
      </c>
      <c r="F431" s="41">
        <v>30.145199999999999</v>
      </c>
      <c r="G431" s="76" t="s">
        <v>383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5">
        <v>4</v>
      </c>
      <c r="B432" s="77">
        <v>45684</v>
      </c>
      <c r="C432" s="75">
        <v>3</v>
      </c>
      <c r="D432" s="40" t="s">
        <v>206</v>
      </c>
      <c r="E432" s="25" t="s">
        <v>156</v>
      </c>
      <c r="F432" s="41">
        <v>30.274000000000001</v>
      </c>
      <c r="G432" s="76" t="s">
        <v>383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5">
        <v>5</v>
      </c>
      <c r="B433" s="77">
        <v>45691</v>
      </c>
      <c r="C433" s="75">
        <v>3</v>
      </c>
      <c r="D433" s="40" t="s">
        <v>206</v>
      </c>
      <c r="E433" s="25" t="s">
        <v>156</v>
      </c>
      <c r="F433" s="41">
        <v>30.284099999999999</v>
      </c>
      <c r="G433" s="76" t="s">
        <v>383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5">
        <v>6</v>
      </c>
      <c r="B434" s="77">
        <v>45698</v>
      </c>
      <c r="C434" s="75">
        <v>3</v>
      </c>
      <c r="D434" s="40" t="s">
        <v>206</v>
      </c>
      <c r="E434" s="25" t="s">
        <v>156</v>
      </c>
      <c r="F434" s="41">
        <v>30.3813</v>
      </c>
      <c r="G434" s="76" t="s">
        <v>383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5">
        <v>7</v>
      </c>
      <c r="B435" s="77">
        <v>45705</v>
      </c>
      <c r="C435" s="75">
        <v>3</v>
      </c>
      <c r="D435" s="40" t="s">
        <v>206</v>
      </c>
      <c r="E435" s="25" t="s">
        <v>156</v>
      </c>
      <c r="F435" s="41">
        <v>30.265799999999999</v>
      </c>
      <c r="G435" s="76" t="s">
        <v>383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5">
        <v>8</v>
      </c>
      <c r="B436" s="77">
        <v>45712</v>
      </c>
      <c r="C436" s="75">
        <v>3</v>
      </c>
      <c r="D436" s="40" t="s">
        <v>206</v>
      </c>
      <c r="E436" s="25" t="s">
        <v>156</v>
      </c>
      <c r="F436" s="41">
        <v>30.1967</v>
      </c>
      <c r="G436" s="76" t="s">
        <v>383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5">
        <v>9</v>
      </c>
      <c r="B437" s="77">
        <v>45719</v>
      </c>
      <c r="C437" s="75">
        <v>3</v>
      </c>
      <c r="D437" s="40" t="s">
        <v>206</v>
      </c>
      <c r="E437" s="25" t="s">
        <v>156</v>
      </c>
      <c r="F437" s="41">
        <v>30.320799999999998</v>
      </c>
      <c r="G437" s="76" t="s">
        <v>383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5">
        <v>10</v>
      </c>
      <c r="B438" s="77">
        <v>45726</v>
      </c>
      <c r="C438" s="75">
        <v>3</v>
      </c>
      <c r="D438" s="40" t="s">
        <v>206</v>
      </c>
      <c r="E438" s="25" t="s">
        <v>156</v>
      </c>
      <c r="F438" s="41">
        <v>30.1493</v>
      </c>
      <c r="G438" s="76" t="s">
        <v>383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5">
        <v>11</v>
      </c>
      <c r="B439" s="77">
        <v>45733</v>
      </c>
      <c r="C439" s="75">
        <v>3</v>
      </c>
      <c r="D439" s="40" t="s">
        <v>206</v>
      </c>
      <c r="E439" s="25" t="s">
        <v>156</v>
      </c>
      <c r="F439" s="41">
        <v>30.0869</v>
      </c>
      <c r="G439" s="76" t="s">
        <v>383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5">
        <v>12</v>
      </c>
      <c r="B440" s="77">
        <v>45740</v>
      </c>
      <c r="C440" s="75">
        <v>3</v>
      </c>
      <c r="D440" s="40" t="s">
        <v>206</v>
      </c>
      <c r="E440" s="25" t="s">
        <v>156</v>
      </c>
      <c r="F440" s="41">
        <v>30.381699999999999</v>
      </c>
      <c r="G440" s="76" t="s">
        <v>383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5">
        <v>13</v>
      </c>
      <c r="B441" s="77">
        <v>45747</v>
      </c>
      <c r="C441" s="75">
        <v>3</v>
      </c>
      <c r="D441" s="40" t="s">
        <v>206</v>
      </c>
      <c r="E441" s="25" t="s">
        <v>156</v>
      </c>
      <c r="F441" s="41">
        <v>30.602699999999999</v>
      </c>
      <c r="G441" s="76" t="s">
        <v>383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5">
        <v>14</v>
      </c>
      <c r="B442" s="77">
        <v>45754</v>
      </c>
      <c r="C442" s="75">
        <v>3</v>
      </c>
      <c r="D442" s="40" t="s">
        <v>206</v>
      </c>
      <c r="E442" s="25" t="s">
        <v>156</v>
      </c>
      <c r="F442" s="41">
        <v>30.03</v>
      </c>
      <c r="G442" s="76" t="s">
        <v>383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5">
        <v>15</v>
      </c>
      <c r="B443" s="77">
        <v>45761</v>
      </c>
      <c r="C443" s="75">
        <v>3</v>
      </c>
      <c r="D443" s="40" t="s">
        <v>206</v>
      </c>
      <c r="E443" s="25" t="s">
        <v>156</v>
      </c>
      <c r="F443" s="41">
        <v>30.393899999999999</v>
      </c>
      <c r="G443" s="76" t="s">
        <v>383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5">
        <v>16</v>
      </c>
      <c r="B444" s="77">
        <v>45768</v>
      </c>
      <c r="C444" s="75">
        <v>3</v>
      </c>
      <c r="D444" s="40" t="s">
        <v>206</v>
      </c>
      <c r="E444" s="25" t="s">
        <v>156</v>
      </c>
      <c r="F444" s="41">
        <v>30.238800000000001</v>
      </c>
      <c r="G444" s="76" t="s">
        <v>383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5">
        <v>17</v>
      </c>
      <c r="B445" s="77">
        <v>45775</v>
      </c>
      <c r="C445" s="75">
        <v>3</v>
      </c>
      <c r="D445" s="40" t="s">
        <v>206</v>
      </c>
      <c r="E445" s="25" t="s">
        <v>156</v>
      </c>
      <c r="F445" s="41">
        <v>30.161100000000001</v>
      </c>
      <c r="G445" s="76" t="s">
        <v>383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5">
        <v>18</v>
      </c>
      <c r="B446" s="77">
        <v>45782</v>
      </c>
      <c r="C446" s="75">
        <v>3</v>
      </c>
      <c r="D446" s="40" t="s">
        <v>206</v>
      </c>
      <c r="E446" s="25" t="s">
        <v>156</v>
      </c>
      <c r="F446" s="41">
        <v>30.595700000000001</v>
      </c>
      <c r="G446" s="76" t="s">
        <v>383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5">
        <v>19</v>
      </c>
      <c r="B447" s="77">
        <v>45789</v>
      </c>
      <c r="C447" s="75">
        <v>3</v>
      </c>
      <c r="D447" s="40" t="s">
        <v>206</v>
      </c>
      <c r="E447" s="25" t="s">
        <v>156</v>
      </c>
      <c r="F447" s="41">
        <v>30.270099999999999</v>
      </c>
      <c r="G447" s="76" t="s">
        <v>383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5">
        <v>20</v>
      </c>
      <c r="B448" s="77">
        <v>45796</v>
      </c>
      <c r="C448" s="75">
        <v>3</v>
      </c>
      <c r="D448" s="40" t="s">
        <v>206</v>
      </c>
      <c r="E448" s="25" t="s">
        <v>156</v>
      </c>
      <c r="F448" s="41">
        <v>30.748899999999999</v>
      </c>
      <c r="G448" s="76" t="s">
        <v>383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5">
        <v>21</v>
      </c>
      <c r="B449" s="77">
        <v>45803</v>
      </c>
      <c r="C449" s="75">
        <v>3</v>
      </c>
      <c r="D449" s="40" t="s">
        <v>206</v>
      </c>
      <c r="E449" s="25" t="s">
        <v>156</v>
      </c>
      <c r="F449" s="41">
        <v>30.207899999999999</v>
      </c>
      <c r="G449" s="76" t="s">
        <v>383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5">
        <v>22</v>
      </c>
      <c r="B450" s="77">
        <v>45810</v>
      </c>
      <c r="C450" s="75">
        <v>3</v>
      </c>
      <c r="D450" s="40" t="s">
        <v>206</v>
      </c>
      <c r="E450" s="25" t="s">
        <v>156</v>
      </c>
      <c r="F450" s="41">
        <v>30.4849</v>
      </c>
      <c r="G450" s="76" t="s">
        <v>383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5">
        <v>23</v>
      </c>
      <c r="B451" s="77">
        <v>45817</v>
      </c>
      <c r="C451" s="75">
        <v>3</v>
      </c>
      <c r="D451" s="40" t="s">
        <v>206</v>
      </c>
      <c r="E451" s="25" t="s">
        <v>156</v>
      </c>
      <c r="F451" s="41">
        <v>30.339099999999998</v>
      </c>
      <c r="G451" s="76" t="s">
        <v>383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5">
        <v>24</v>
      </c>
      <c r="B452" s="77">
        <v>45824</v>
      </c>
      <c r="C452" s="75">
        <v>3</v>
      </c>
      <c r="D452" s="40" t="s">
        <v>206</v>
      </c>
      <c r="E452" s="25" t="s">
        <v>156</v>
      </c>
      <c r="F452" s="41">
        <v>30.214099999999998</v>
      </c>
      <c r="G452" s="76" t="s">
        <v>383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5">
        <v>25</v>
      </c>
      <c r="B453" s="77">
        <v>45831</v>
      </c>
      <c r="C453" s="75">
        <v>3</v>
      </c>
      <c r="D453" s="40" t="s">
        <v>206</v>
      </c>
      <c r="E453" s="25" t="s">
        <v>156</v>
      </c>
      <c r="F453" s="41">
        <v>30.532599999999999</v>
      </c>
      <c r="G453" s="76" t="s">
        <v>383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5">
        <v>1</v>
      </c>
      <c r="B454" s="77">
        <v>45663</v>
      </c>
      <c r="C454" s="75">
        <v>1</v>
      </c>
      <c r="D454" s="40" t="s">
        <v>204</v>
      </c>
      <c r="E454" s="25" t="s">
        <v>157</v>
      </c>
      <c r="F454" s="41">
        <v>32.927599999999998</v>
      </c>
      <c r="G454" s="76" t="s">
        <v>383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5">
        <v>2</v>
      </c>
      <c r="B455" s="77">
        <v>45670</v>
      </c>
      <c r="C455" s="75">
        <v>1</v>
      </c>
      <c r="D455" s="40" t="s">
        <v>204</v>
      </c>
      <c r="E455" s="25" t="s">
        <v>157</v>
      </c>
      <c r="F455" s="41">
        <v>33.366</v>
      </c>
      <c r="G455" s="76" t="s">
        <v>383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5">
        <v>3</v>
      </c>
      <c r="B456" s="77">
        <v>45677</v>
      </c>
      <c r="C456" s="75">
        <v>1</v>
      </c>
      <c r="D456" s="40" t="s">
        <v>204</v>
      </c>
      <c r="E456" s="25" t="s">
        <v>157</v>
      </c>
      <c r="F456" s="41">
        <v>32.989899999999999</v>
      </c>
      <c r="G456" s="76" t="s">
        <v>383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5">
        <v>4</v>
      </c>
      <c r="B457" s="77">
        <v>45684</v>
      </c>
      <c r="C457" s="75">
        <v>1</v>
      </c>
      <c r="D457" s="40" t="s">
        <v>204</v>
      </c>
      <c r="E457" s="25" t="s">
        <v>157</v>
      </c>
      <c r="F457" s="41">
        <v>32.389400000000002</v>
      </c>
      <c r="G457" s="76" t="s">
        <v>383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5">
        <v>5</v>
      </c>
      <c r="B458" s="77">
        <v>45691</v>
      </c>
      <c r="C458" s="75">
        <v>1</v>
      </c>
      <c r="D458" s="40" t="s">
        <v>204</v>
      </c>
      <c r="E458" s="25" t="s">
        <v>157</v>
      </c>
      <c r="F458" s="41">
        <v>32.958199999999998</v>
      </c>
      <c r="G458" s="76" t="s">
        <v>383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5">
        <v>6</v>
      </c>
      <c r="B459" s="77">
        <v>45698</v>
      </c>
      <c r="C459" s="75">
        <v>1</v>
      </c>
      <c r="D459" s="40" t="s">
        <v>204</v>
      </c>
      <c r="E459" s="25" t="s">
        <v>157</v>
      </c>
      <c r="F459" s="41">
        <v>33.0473</v>
      </c>
      <c r="G459" s="76" t="s">
        <v>383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5">
        <v>7</v>
      </c>
      <c r="B460" s="77">
        <v>45705</v>
      </c>
      <c r="C460" s="75">
        <v>1</v>
      </c>
      <c r="D460" s="40" t="s">
        <v>204</v>
      </c>
      <c r="E460" s="25" t="s">
        <v>157</v>
      </c>
      <c r="F460" s="41">
        <v>33.571399999999997</v>
      </c>
      <c r="G460" s="76" t="s">
        <v>383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5">
        <v>8</v>
      </c>
      <c r="B461" s="77">
        <v>45712</v>
      </c>
      <c r="C461" s="75">
        <v>1</v>
      </c>
      <c r="D461" s="40" t="s">
        <v>204</v>
      </c>
      <c r="E461" s="25" t="s">
        <v>157</v>
      </c>
      <c r="F461" s="41">
        <v>32.493200000000002</v>
      </c>
      <c r="G461" s="76" t="s">
        <v>383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5">
        <v>9</v>
      </c>
      <c r="B462" s="77">
        <v>45719</v>
      </c>
      <c r="C462" s="75">
        <v>1</v>
      </c>
      <c r="D462" s="40" t="s">
        <v>204</v>
      </c>
      <c r="E462" s="25" t="s">
        <v>157</v>
      </c>
      <c r="F462" s="41">
        <v>32.994500000000002</v>
      </c>
      <c r="G462" s="76" t="s">
        <v>383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5">
        <v>10</v>
      </c>
      <c r="B463" s="77">
        <v>45726</v>
      </c>
      <c r="C463" s="75">
        <v>1</v>
      </c>
      <c r="D463" s="40" t="s">
        <v>204</v>
      </c>
      <c r="E463" s="25" t="s">
        <v>157</v>
      </c>
      <c r="F463" s="41">
        <v>32.021599999999999</v>
      </c>
      <c r="G463" s="76" t="s">
        <v>383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5">
        <v>11</v>
      </c>
      <c r="B464" s="77">
        <v>45733</v>
      </c>
      <c r="C464" s="75">
        <v>1</v>
      </c>
      <c r="D464" s="40" t="s">
        <v>204</v>
      </c>
      <c r="E464" s="25" t="s">
        <v>157</v>
      </c>
      <c r="F464" s="41">
        <v>33.393900000000002</v>
      </c>
      <c r="G464" s="76" t="s">
        <v>383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5">
        <v>12</v>
      </c>
      <c r="B465" s="77">
        <v>45740</v>
      </c>
      <c r="C465" s="75">
        <v>1</v>
      </c>
      <c r="D465" s="40" t="s">
        <v>204</v>
      </c>
      <c r="E465" s="25" t="s">
        <v>157</v>
      </c>
      <c r="F465" s="41">
        <v>32.3919</v>
      </c>
      <c r="G465" s="76" t="s">
        <v>383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5">
        <v>13</v>
      </c>
      <c r="B466" s="77">
        <v>45747</v>
      </c>
      <c r="C466" s="75">
        <v>1</v>
      </c>
      <c r="D466" s="40" t="s">
        <v>204</v>
      </c>
      <c r="E466" s="25" t="s">
        <v>157</v>
      </c>
      <c r="F466" s="41">
        <v>31.972799999999999</v>
      </c>
      <c r="G466" s="76" t="s">
        <v>383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5">
        <v>14</v>
      </c>
      <c r="B467" s="77">
        <v>45754</v>
      </c>
      <c r="C467" s="75">
        <v>1</v>
      </c>
      <c r="D467" s="40" t="s">
        <v>204</v>
      </c>
      <c r="E467" s="25" t="s">
        <v>157</v>
      </c>
      <c r="F467" s="41">
        <v>32.982999999999997</v>
      </c>
      <c r="G467" s="76" t="s">
        <v>383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5">
        <v>15</v>
      </c>
      <c r="B468" s="77">
        <v>45761</v>
      </c>
      <c r="C468" s="75">
        <v>1</v>
      </c>
      <c r="D468" s="40" t="s">
        <v>204</v>
      </c>
      <c r="E468" s="25" t="s">
        <v>157</v>
      </c>
      <c r="F468" s="41">
        <v>33.656599999999997</v>
      </c>
      <c r="G468" s="76" t="s">
        <v>383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5">
        <v>16</v>
      </c>
      <c r="B469" s="77">
        <v>45768</v>
      </c>
      <c r="C469" s="75">
        <v>1</v>
      </c>
      <c r="D469" s="40" t="s">
        <v>204</v>
      </c>
      <c r="E469" s="25" t="s">
        <v>157</v>
      </c>
      <c r="F469" s="41">
        <v>32.135800000000003</v>
      </c>
      <c r="G469" s="76" t="s">
        <v>383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5">
        <v>17</v>
      </c>
      <c r="B470" s="77">
        <v>45775</v>
      </c>
      <c r="C470" s="75">
        <v>1</v>
      </c>
      <c r="D470" s="40" t="s">
        <v>204</v>
      </c>
      <c r="E470" s="25" t="s">
        <v>157</v>
      </c>
      <c r="F470" s="41">
        <v>32.388100000000001</v>
      </c>
      <c r="G470" s="76" t="s">
        <v>383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5">
        <v>18</v>
      </c>
      <c r="B471" s="77">
        <v>45782</v>
      </c>
      <c r="C471" s="75">
        <v>1</v>
      </c>
      <c r="D471" s="40" t="s">
        <v>204</v>
      </c>
      <c r="E471" s="25" t="s">
        <v>157</v>
      </c>
      <c r="F471" s="41">
        <v>32.587499999999999</v>
      </c>
      <c r="G471" s="76" t="s">
        <v>383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5">
        <v>19</v>
      </c>
      <c r="B472" s="77">
        <v>45789</v>
      </c>
      <c r="C472" s="75">
        <v>1</v>
      </c>
      <c r="D472" s="40" t="s">
        <v>204</v>
      </c>
      <c r="E472" s="25" t="s">
        <v>157</v>
      </c>
      <c r="F472" s="41">
        <v>32.364100000000001</v>
      </c>
      <c r="G472" s="76" t="s">
        <v>383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5">
        <v>20</v>
      </c>
      <c r="B473" s="77">
        <v>45796</v>
      </c>
      <c r="C473" s="75">
        <v>1</v>
      </c>
      <c r="D473" s="40" t="s">
        <v>204</v>
      </c>
      <c r="E473" s="25" t="s">
        <v>157</v>
      </c>
      <c r="F473" s="41">
        <v>33.236600000000003</v>
      </c>
      <c r="G473" s="76" t="s">
        <v>383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5">
        <v>21</v>
      </c>
      <c r="B474" s="77">
        <v>45803</v>
      </c>
      <c r="C474" s="75">
        <v>1</v>
      </c>
      <c r="D474" s="40" t="s">
        <v>204</v>
      </c>
      <c r="E474" s="25" t="s">
        <v>157</v>
      </c>
      <c r="F474" s="41">
        <v>32.550400000000003</v>
      </c>
      <c r="G474" s="76" t="s">
        <v>383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5">
        <v>22</v>
      </c>
      <c r="B475" s="77">
        <v>45810</v>
      </c>
      <c r="C475" s="75">
        <v>1</v>
      </c>
      <c r="D475" s="40" t="s">
        <v>204</v>
      </c>
      <c r="E475" s="25" t="s">
        <v>157</v>
      </c>
      <c r="F475" s="41">
        <v>32.6</v>
      </c>
      <c r="G475" s="76" t="s">
        <v>383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5">
        <v>23</v>
      </c>
      <c r="B476" s="77">
        <v>45817</v>
      </c>
      <c r="C476" s="75">
        <v>1</v>
      </c>
      <c r="D476" s="40" t="s">
        <v>204</v>
      </c>
      <c r="E476" s="25" t="s">
        <v>157</v>
      </c>
      <c r="F476" s="41">
        <v>33.354500000000002</v>
      </c>
      <c r="G476" s="76" t="s">
        <v>383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5">
        <v>24</v>
      </c>
      <c r="B477" s="77">
        <v>45824</v>
      </c>
      <c r="C477" s="75">
        <v>1</v>
      </c>
      <c r="D477" s="40" t="s">
        <v>204</v>
      </c>
      <c r="E477" s="25" t="s">
        <v>157</v>
      </c>
      <c r="F477" s="41">
        <v>32.580399999999997</v>
      </c>
      <c r="G477" s="76" t="s">
        <v>383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5">
        <v>25</v>
      </c>
      <c r="B478" s="77">
        <v>45831</v>
      </c>
      <c r="C478" s="75">
        <v>1</v>
      </c>
      <c r="D478" s="40" t="s">
        <v>204</v>
      </c>
      <c r="E478" s="25" t="s">
        <v>157</v>
      </c>
      <c r="F478" s="41">
        <v>33.267499999999998</v>
      </c>
      <c r="G478" s="76" t="s">
        <v>383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5">
        <v>1</v>
      </c>
      <c r="B479" s="77">
        <v>45663</v>
      </c>
      <c r="C479" s="75">
        <v>2</v>
      </c>
      <c r="D479" s="40" t="s">
        <v>205</v>
      </c>
      <c r="E479" s="25" t="s">
        <v>157</v>
      </c>
      <c r="F479" s="41">
        <v>33.903500000000001</v>
      </c>
      <c r="G479" s="76" t="s">
        <v>383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5">
        <v>2</v>
      </c>
      <c r="B480" s="77">
        <v>45670</v>
      </c>
      <c r="C480" s="75">
        <v>2</v>
      </c>
      <c r="D480" s="40" t="s">
        <v>205</v>
      </c>
      <c r="E480" s="25" t="s">
        <v>157</v>
      </c>
      <c r="F480" s="41">
        <v>33.812100000000001</v>
      </c>
      <c r="G480" s="76" t="s">
        <v>383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5">
        <v>3</v>
      </c>
      <c r="B481" s="77">
        <v>45677</v>
      </c>
      <c r="C481" s="75">
        <v>2</v>
      </c>
      <c r="D481" s="40" t="s">
        <v>205</v>
      </c>
      <c r="E481" s="25" t="s">
        <v>157</v>
      </c>
      <c r="F481" s="41">
        <v>33.575400000000002</v>
      </c>
      <c r="G481" s="76" t="s">
        <v>383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5">
        <v>4</v>
      </c>
      <c r="B482" s="77">
        <v>45684</v>
      </c>
      <c r="C482" s="75">
        <v>2</v>
      </c>
      <c r="D482" s="40" t="s">
        <v>205</v>
      </c>
      <c r="E482" s="25" t="s">
        <v>157</v>
      </c>
      <c r="F482" s="41">
        <v>34.979199999999999</v>
      </c>
      <c r="G482" s="76" t="s">
        <v>383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5">
        <v>5</v>
      </c>
      <c r="B483" s="77">
        <v>45691</v>
      </c>
      <c r="C483" s="75">
        <v>2</v>
      </c>
      <c r="D483" s="40" t="s">
        <v>205</v>
      </c>
      <c r="E483" s="25" t="s">
        <v>157</v>
      </c>
      <c r="F483" s="41">
        <v>34.150799999999997</v>
      </c>
      <c r="G483" s="76" t="s">
        <v>383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5">
        <v>6</v>
      </c>
      <c r="B484" s="77">
        <v>45698</v>
      </c>
      <c r="C484" s="75">
        <v>2</v>
      </c>
      <c r="D484" s="40" t="s">
        <v>205</v>
      </c>
      <c r="E484" s="25" t="s">
        <v>157</v>
      </c>
      <c r="F484" s="41">
        <v>34.365000000000002</v>
      </c>
      <c r="G484" s="76" t="s">
        <v>383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5">
        <v>7</v>
      </c>
      <c r="B485" s="77">
        <v>45705</v>
      </c>
      <c r="C485" s="75">
        <v>2</v>
      </c>
      <c r="D485" s="40" t="s">
        <v>205</v>
      </c>
      <c r="E485" s="25" t="s">
        <v>157</v>
      </c>
      <c r="F485" s="41">
        <v>34.260599999999997</v>
      </c>
      <c r="G485" s="76" t="s">
        <v>383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5">
        <v>8</v>
      </c>
      <c r="B486" s="77">
        <v>45712</v>
      </c>
      <c r="C486" s="75">
        <v>2</v>
      </c>
      <c r="D486" s="40" t="s">
        <v>205</v>
      </c>
      <c r="E486" s="25" t="s">
        <v>157</v>
      </c>
      <c r="F486" s="41">
        <v>34.333199999999998</v>
      </c>
      <c r="G486" s="76" t="s">
        <v>383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5">
        <v>9</v>
      </c>
      <c r="B487" s="77">
        <v>45719</v>
      </c>
      <c r="C487" s="75">
        <v>2</v>
      </c>
      <c r="D487" s="40" t="s">
        <v>205</v>
      </c>
      <c r="E487" s="25" t="s">
        <v>157</v>
      </c>
      <c r="F487" s="41">
        <v>34.2913</v>
      </c>
      <c r="G487" s="76" t="s">
        <v>383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5">
        <v>10</v>
      </c>
      <c r="B488" s="77">
        <v>45726</v>
      </c>
      <c r="C488" s="75">
        <v>2</v>
      </c>
      <c r="D488" s="40" t="s">
        <v>205</v>
      </c>
      <c r="E488" s="25" t="s">
        <v>157</v>
      </c>
      <c r="F488" s="41">
        <v>34.997100000000003</v>
      </c>
      <c r="G488" s="76" t="s">
        <v>383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5">
        <v>11</v>
      </c>
      <c r="B489" s="77">
        <v>45733</v>
      </c>
      <c r="C489" s="75">
        <v>2</v>
      </c>
      <c r="D489" s="40" t="s">
        <v>205</v>
      </c>
      <c r="E489" s="25" t="s">
        <v>157</v>
      </c>
      <c r="F489" s="41">
        <v>33.877899999999997</v>
      </c>
      <c r="G489" s="76" t="s">
        <v>383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5">
        <v>12</v>
      </c>
      <c r="B490" s="77">
        <v>45740</v>
      </c>
      <c r="C490" s="75">
        <v>2</v>
      </c>
      <c r="D490" s="40" t="s">
        <v>205</v>
      </c>
      <c r="E490" s="25" t="s">
        <v>157</v>
      </c>
      <c r="F490" s="41">
        <v>33.680999999999997</v>
      </c>
      <c r="G490" s="76" t="s">
        <v>383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5">
        <v>13</v>
      </c>
      <c r="B491" s="77">
        <v>45747</v>
      </c>
      <c r="C491" s="75">
        <v>2</v>
      </c>
      <c r="D491" s="40" t="s">
        <v>205</v>
      </c>
      <c r="E491" s="25" t="s">
        <v>157</v>
      </c>
      <c r="F491" s="41">
        <v>33.888100000000001</v>
      </c>
      <c r="G491" s="76" t="s">
        <v>383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5">
        <v>14</v>
      </c>
      <c r="B492" s="77">
        <v>45754</v>
      </c>
      <c r="C492" s="75">
        <v>2</v>
      </c>
      <c r="D492" s="40" t="s">
        <v>205</v>
      </c>
      <c r="E492" s="25" t="s">
        <v>157</v>
      </c>
      <c r="F492" s="41">
        <v>33.765599999999999</v>
      </c>
      <c r="G492" s="76" t="s">
        <v>383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5">
        <v>15</v>
      </c>
      <c r="B493" s="77">
        <v>45761</v>
      </c>
      <c r="C493" s="75">
        <v>2</v>
      </c>
      <c r="D493" s="40" t="s">
        <v>205</v>
      </c>
      <c r="E493" s="25" t="s">
        <v>157</v>
      </c>
      <c r="F493" s="41">
        <v>34.556100000000001</v>
      </c>
      <c r="G493" s="76" t="s">
        <v>383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5">
        <v>16</v>
      </c>
      <c r="B494" s="77">
        <v>45768</v>
      </c>
      <c r="C494" s="75">
        <v>2</v>
      </c>
      <c r="D494" s="40" t="s">
        <v>205</v>
      </c>
      <c r="E494" s="25" t="s">
        <v>157</v>
      </c>
      <c r="F494" s="41">
        <v>34.584000000000003</v>
      </c>
      <c r="G494" s="76" t="s">
        <v>383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5">
        <v>17</v>
      </c>
      <c r="B495" s="77">
        <v>45775</v>
      </c>
      <c r="C495" s="75">
        <v>2</v>
      </c>
      <c r="D495" s="40" t="s">
        <v>205</v>
      </c>
      <c r="E495" s="25" t="s">
        <v>157</v>
      </c>
      <c r="F495" s="41">
        <v>33.907400000000003</v>
      </c>
      <c r="G495" s="76" t="s">
        <v>383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5">
        <v>18</v>
      </c>
      <c r="B496" s="77">
        <v>45782</v>
      </c>
      <c r="C496" s="75">
        <v>2</v>
      </c>
      <c r="D496" s="40" t="s">
        <v>205</v>
      </c>
      <c r="E496" s="25" t="s">
        <v>157</v>
      </c>
      <c r="F496" s="41">
        <v>33.744399999999999</v>
      </c>
      <c r="G496" s="76" t="s">
        <v>383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5">
        <v>19</v>
      </c>
      <c r="B497" s="77">
        <v>45789</v>
      </c>
      <c r="C497" s="75">
        <v>2</v>
      </c>
      <c r="D497" s="40" t="s">
        <v>205</v>
      </c>
      <c r="E497" s="25" t="s">
        <v>157</v>
      </c>
      <c r="F497" s="41">
        <v>34.137700000000002</v>
      </c>
      <c r="G497" s="76" t="s">
        <v>383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5">
        <v>20</v>
      </c>
      <c r="B498" s="77">
        <v>45796</v>
      </c>
      <c r="C498" s="75">
        <v>2</v>
      </c>
      <c r="D498" s="40" t="s">
        <v>205</v>
      </c>
      <c r="E498" s="25" t="s">
        <v>157</v>
      </c>
      <c r="F498" s="41">
        <v>34.800699999999999</v>
      </c>
      <c r="G498" s="76" t="s">
        <v>383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5">
        <v>21</v>
      </c>
      <c r="B499" s="77">
        <v>45803</v>
      </c>
      <c r="C499" s="75">
        <v>2</v>
      </c>
      <c r="D499" s="40" t="s">
        <v>205</v>
      </c>
      <c r="E499" s="25" t="s">
        <v>157</v>
      </c>
      <c r="F499" s="41">
        <v>33.201700000000002</v>
      </c>
      <c r="G499" s="76" t="s">
        <v>383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5">
        <v>22</v>
      </c>
      <c r="B500" s="77">
        <v>45810</v>
      </c>
      <c r="C500" s="75">
        <v>2</v>
      </c>
      <c r="D500" s="40" t="s">
        <v>205</v>
      </c>
      <c r="E500" s="25" t="s">
        <v>157</v>
      </c>
      <c r="F500" s="41">
        <v>34.4724</v>
      </c>
      <c r="G500" s="76" t="s">
        <v>383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5">
        <v>23</v>
      </c>
      <c r="B501" s="77">
        <v>45817</v>
      </c>
      <c r="C501" s="75">
        <v>2</v>
      </c>
      <c r="D501" s="40" t="s">
        <v>205</v>
      </c>
      <c r="E501" s="25" t="s">
        <v>157</v>
      </c>
      <c r="F501" s="41">
        <v>33.863900000000001</v>
      </c>
      <c r="G501" s="76" t="s">
        <v>383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5">
        <v>24</v>
      </c>
      <c r="B502" s="77">
        <v>45824</v>
      </c>
      <c r="C502" s="75">
        <v>2</v>
      </c>
      <c r="D502" s="40" t="s">
        <v>205</v>
      </c>
      <c r="E502" s="25" t="s">
        <v>157</v>
      </c>
      <c r="F502" s="41">
        <v>34.667499999999997</v>
      </c>
      <c r="G502" s="76" t="s">
        <v>383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5">
        <v>25</v>
      </c>
      <c r="B503" s="77">
        <v>45831</v>
      </c>
      <c r="C503" s="75">
        <v>2</v>
      </c>
      <c r="D503" s="40" t="s">
        <v>205</v>
      </c>
      <c r="E503" s="25" t="s">
        <v>157</v>
      </c>
      <c r="F503" s="41">
        <v>33.863100000000003</v>
      </c>
      <c r="G503" s="76" t="s">
        <v>383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5">
        <v>1</v>
      </c>
      <c r="B504" s="77">
        <v>45663</v>
      </c>
      <c r="C504" s="75">
        <v>3</v>
      </c>
      <c r="D504" s="40" t="s">
        <v>206</v>
      </c>
      <c r="E504" s="25" t="s">
        <v>157</v>
      </c>
      <c r="F504" s="41">
        <v>34.553100000000001</v>
      </c>
      <c r="G504" s="76" t="s">
        <v>383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3">
      <c r="A505" s="75">
        <v>2</v>
      </c>
      <c r="B505" s="77">
        <v>45670</v>
      </c>
      <c r="C505" s="75">
        <v>3</v>
      </c>
      <c r="D505" s="40" t="s">
        <v>206</v>
      </c>
      <c r="E505" s="25" t="s">
        <v>157</v>
      </c>
      <c r="F505" s="41">
        <v>34.101500000000001</v>
      </c>
      <c r="G505" s="76" t="s">
        <v>383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3">
      <c r="A506" s="75">
        <v>3</v>
      </c>
      <c r="B506" s="77">
        <v>45677</v>
      </c>
      <c r="C506" s="75">
        <v>3</v>
      </c>
      <c r="D506" s="40" t="s">
        <v>206</v>
      </c>
      <c r="E506" s="25" t="s">
        <v>157</v>
      </c>
      <c r="F506" s="41">
        <v>34.297199999999997</v>
      </c>
      <c r="G506" s="76" t="s">
        <v>383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3">
      <c r="A507" s="75">
        <v>4</v>
      </c>
      <c r="B507" s="77">
        <v>45684</v>
      </c>
      <c r="C507" s="75">
        <v>3</v>
      </c>
      <c r="D507" s="40" t="s">
        <v>206</v>
      </c>
      <c r="E507" s="25" t="s">
        <v>157</v>
      </c>
      <c r="F507" s="41">
        <v>35.171199999999999</v>
      </c>
      <c r="G507" s="76" t="s">
        <v>383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3">
      <c r="A508" s="75">
        <v>5</v>
      </c>
      <c r="B508" s="77">
        <v>45691</v>
      </c>
      <c r="C508" s="75">
        <v>3</v>
      </c>
      <c r="D508" s="40" t="s">
        <v>206</v>
      </c>
      <c r="E508" s="25" t="s">
        <v>157</v>
      </c>
      <c r="F508" s="41">
        <v>34.9621</v>
      </c>
      <c r="G508" s="76" t="s">
        <v>383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3">
      <c r="A509" s="75">
        <v>6</v>
      </c>
      <c r="B509" s="77">
        <v>45698</v>
      </c>
      <c r="C509" s="75">
        <v>3</v>
      </c>
      <c r="D509" s="40" t="s">
        <v>206</v>
      </c>
      <c r="E509" s="25" t="s">
        <v>157</v>
      </c>
      <c r="F509" s="41">
        <v>34.510100000000001</v>
      </c>
      <c r="G509" s="76" t="s">
        <v>383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3">
      <c r="A510" s="75">
        <v>7</v>
      </c>
      <c r="B510" s="77">
        <v>45705</v>
      </c>
      <c r="C510" s="75">
        <v>3</v>
      </c>
      <c r="D510" s="40" t="s">
        <v>206</v>
      </c>
      <c r="E510" s="25" t="s">
        <v>157</v>
      </c>
      <c r="F510" s="41">
        <v>34.336799999999997</v>
      </c>
      <c r="G510" s="76" t="s">
        <v>383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3">
      <c r="A511" s="75">
        <v>8</v>
      </c>
      <c r="B511" s="77">
        <v>45712</v>
      </c>
      <c r="C511" s="75">
        <v>3</v>
      </c>
      <c r="D511" s="40" t="s">
        <v>206</v>
      </c>
      <c r="E511" s="25" t="s">
        <v>157</v>
      </c>
      <c r="F511" s="41">
        <v>33.958199999999998</v>
      </c>
      <c r="G511" s="76" t="s">
        <v>383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3">
      <c r="A512" s="75">
        <v>9</v>
      </c>
      <c r="B512" s="77">
        <v>45719</v>
      </c>
      <c r="C512" s="75">
        <v>3</v>
      </c>
      <c r="D512" s="40" t="s">
        <v>206</v>
      </c>
      <c r="E512" s="25" t="s">
        <v>157</v>
      </c>
      <c r="F512" s="41">
        <v>34.512999999999998</v>
      </c>
      <c r="G512" s="76" t="s">
        <v>383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3">
      <c r="A513" s="75">
        <v>10</v>
      </c>
      <c r="B513" s="77">
        <v>45726</v>
      </c>
      <c r="C513" s="75">
        <v>3</v>
      </c>
      <c r="D513" s="40" t="s">
        <v>206</v>
      </c>
      <c r="E513" s="25" t="s">
        <v>157</v>
      </c>
      <c r="F513" s="41">
        <v>34.647199999999998</v>
      </c>
      <c r="G513" s="76" t="s">
        <v>383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3">
      <c r="A514" s="75">
        <v>11</v>
      </c>
      <c r="B514" s="77">
        <v>45733</v>
      </c>
      <c r="C514" s="75">
        <v>3</v>
      </c>
      <c r="D514" s="40" t="s">
        <v>206</v>
      </c>
      <c r="E514" s="25" t="s">
        <v>157</v>
      </c>
      <c r="F514" s="41">
        <v>34.627499999999998</v>
      </c>
      <c r="G514" s="76" t="s">
        <v>383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3">
      <c r="A515" s="75">
        <v>12</v>
      </c>
      <c r="B515" s="77">
        <v>45740</v>
      </c>
      <c r="C515" s="75">
        <v>3</v>
      </c>
      <c r="D515" s="40" t="s">
        <v>206</v>
      </c>
      <c r="E515" s="25" t="s">
        <v>157</v>
      </c>
      <c r="F515" s="41">
        <v>34.623899999999999</v>
      </c>
      <c r="G515" s="76" t="s">
        <v>383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3">
      <c r="A516" s="75">
        <v>13</v>
      </c>
      <c r="B516" s="77">
        <v>45747</v>
      </c>
      <c r="C516" s="75">
        <v>3</v>
      </c>
      <c r="D516" s="40" t="s">
        <v>206</v>
      </c>
      <c r="E516" s="25" t="s">
        <v>157</v>
      </c>
      <c r="F516" s="41">
        <v>34.243699999999997</v>
      </c>
      <c r="G516" s="76" t="s">
        <v>383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3">
      <c r="A517" s="75">
        <v>14</v>
      </c>
      <c r="B517" s="77">
        <v>45754</v>
      </c>
      <c r="C517" s="75">
        <v>3</v>
      </c>
      <c r="D517" s="40" t="s">
        <v>206</v>
      </c>
      <c r="E517" s="25" t="s">
        <v>157</v>
      </c>
      <c r="F517" s="41">
        <v>34.634099999999997</v>
      </c>
      <c r="G517" s="76" t="s">
        <v>383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3">
      <c r="A518" s="75">
        <v>15</v>
      </c>
      <c r="B518" s="77">
        <v>45761</v>
      </c>
      <c r="C518" s="75">
        <v>3</v>
      </c>
      <c r="D518" s="40" t="s">
        <v>206</v>
      </c>
      <c r="E518" s="25" t="s">
        <v>157</v>
      </c>
      <c r="F518" s="41">
        <v>34.644300000000001</v>
      </c>
      <c r="G518" s="76" t="s">
        <v>383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3">
      <c r="A519" s="75">
        <v>16</v>
      </c>
      <c r="B519" s="77">
        <v>45768</v>
      </c>
      <c r="C519" s="75">
        <v>3</v>
      </c>
      <c r="D519" s="40" t="s">
        <v>206</v>
      </c>
      <c r="E519" s="25" t="s">
        <v>157</v>
      </c>
      <c r="F519" s="41">
        <v>35.136000000000003</v>
      </c>
      <c r="G519" s="76" t="s">
        <v>383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3">
      <c r="A520" s="75">
        <v>17</v>
      </c>
      <c r="B520" s="77">
        <v>45775</v>
      </c>
      <c r="C520" s="75">
        <v>3</v>
      </c>
      <c r="D520" s="40" t="s">
        <v>206</v>
      </c>
      <c r="E520" s="25" t="s">
        <v>157</v>
      </c>
      <c r="F520" s="41">
        <v>35.3491</v>
      </c>
      <c r="G520" s="76" t="s">
        <v>383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3">
      <c r="A521" s="75">
        <v>18</v>
      </c>
      <c r="B521" s="77">
        <v>45782</v>
      </c>
      <c r="C521" s="75">
        <v>3</v>
      </c>
      <c r="D521" s="40" t="s">
        <v>206</v>
      </c>
      <c r="E521" s="25" t="s">
        <v>157</v>
      </c>
      <c r="F521" s="41">
        <v>34.607999999999997</v>
      </c>
      <c r="G521" s="76" t="s">
        <v>383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3">
      <c r="A522" s="75">
        <v>19</v>
      </c>
      <c r="B522" s="77">
        <v>45789</v>
      </c>
      <c r="C522" s="75">
        <v>3</v>
      </c>
      <c r="D522" s="40" t="s">
        <v>206</v>
      </c>
      <c r="E522" s="25" t="s">
        <v>157</v>
      </c>
      <c r="F522" s="41">
        <v>34.3752</v>
      </c>
      <c r="G522" s="76" t="s">
        <v>383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3">
      <c r="A523" s="75">
        <v>20</v>
      </c>
      <c r="B523" s="77">
        <v>45796</v>
      </c>
      <c r="C523" s="75">
        <v>3</v>
      </c>
      <c r="D523" s="40" t="s">
        <v>206</v>
      </c>
      <c r="E523" s="25" t="s">
        <v>157</v>
      </c>
      <c r="F523" s="41">
        <v>34.634599999999999</v>
      </c>
      <c r="G523" s="76" t="s">
        <v>383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3">
      <c r="A524" s="75">
        <v>21</v>
      </c>
      <c r="B524" s="77">
        <v>45803</v>
      </c>
      <c r="C524" s="75">
        <v>3</v>
      </c>
      <c r="D524" s="40" t="s">
        <v>206</v>
      </c>
      <c r="E524" s="25" t="s">
        <v>157</v>
      </c>
      <c r="F524" s="41">
        <v>34.433900000000001</v>
      </c>
      <c r="G524" s="76" t="s">
        <v>383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3">
      <c r="A525" s="75">
        <v>22</v>
      </c>
      <c r="B525" s="77">
        <v>45810</v>
      </c>
      <c r="C525" s="75">
        <v>3</v>
      </c>
      <c r="D525" s="40" t="s">
        <v>206</v>
      </c>
      <c r="E525" s="25" t="s">
        <v>157</v>
      </c>
      <c r="F525" s="41">
        <v>34.384</v>
      </c>
      <c r="G525" s="76" t="s">
        <v>383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3">
      <c r="A526" s="75">
        <v>23</v>
      </c>
      <c r="B526" s="77">
        <v>45817</v>
      </c>
      <c r="C526" s="75">
        <v>3</v>
      </c>
      <c r="D526" s="40" t="s">
        <v>206</v>
      </c>
      <c r="E526" s="25" t="s">
        <v>157</v>
      </c>
      <c r="F526" s="41">
        <v>34.636899999999997</v>
      </c>
      <c r="G526" s="76" t="s">
        <v>383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3">
      <c r="A527" s="75">
        <v>24</v>
      </c>
      <c r="B527" s="77">
        <v>45824</v>
      </c>
      <c r="C527" s="75">
        <v>3</v>
      </c>
      <c r="D527" s="40" t="s">
        <v>206</v>
      </c>
      <c r="E527" s="25" t="s">
        <v>157</v>
      </c>
      <c r="F527" s="41">
        <v>34.2727</v>
      </c>
      <c r="G527" s="76" t="s">
        <v>383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3">
      <c r="A528" s="75">
        <v>25</v>
      </c>
      <c r="B528" s="77">
        <v>45831</v>
      </c>
      <c r="C528" s="75">
        <v>3</v>
      </c>
      <c r="D528" s="40" t="s">
        <v>206</v>
      </c>
      <c r="E528" s="25" t="s">
        <v>157</v>
      </c>
      <c r="F528" s="41">
        <v>34.882800000000003</v>
      </c>
      <c r="G528" s="76" t="s">
        <v>383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3">
      <c r="A529" s="75">
        <v>1</v>
      </c>
      <c r="B529" s="77">
        <v>45663</v>
      </c>
      <c r="C529" s="75">
        <v>1</v>
      </c>
      <c r="D529" s="40" t="s">
        <v>204</v>
      </c>
      <c r="E529" s="25" t="s">
        <v>158</v>
      </c>
      <c r="F529" s="41">
        <v>70.133700000000005</v>
      </c>
      <c r="G529" s="76" t="s">
        <v>383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5">
        <v>2</v>
      </c>
      <c r="B530" s="77">
        <v>45670</v>
      </c>
      <c r="C530" s="75">
        <v>1</v>
      </c>
      <c r="D530" s="40" t="s">
        <v>204</v>
      </c>
      <c r="E530" s="25" t="s">
        <v>158</v>
      </c>
      <c r="F530" s="41">
        <v>71.792199999999994</v>
      </c>
      <c r="G530" s="76" t="s">
        <v>383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5">
        <v>3</v>
      </c>
      <c r="B531" s="77">
        <v>45677</v>
      </c>
      <c r="C531" s="75">
        <v>1</v>
      </c>
      <c r="D531" s="40" t="s">
        <v>204</v>
      </c>
      <c r="E531" s="25" t="s">
        <v>158</v>
      </c>
      <c r="F531" s="41">
        <v>69.763400000000004</v>
      </c>
      <c r="G531" s="76" t="s">
        <v>383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3">
      <c r="A532" s="75">
        <v>4</v>
      </c>
      <c r="B532" s="77">
        <v>45684</v>
      </c>
      <c r="C532" s="75">
        <v>1</v>
      </c>
      <c r="D532" s="40" t="s">
        <v>204</v>
      </c>
      <c r="E532" s="25" t="s">
        <v>158</v>
      </c>
      <c r="F532" s="41">
        <v>67.212800000000001</v>
      </c>
      <c r="G532" s="76" t="s">
        <v>383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3">
      <c r="A533" s="75">
        <v>5</v>
      </c>
      <c r="B533" s="77">
        <v>45691</v>
      </c>
      <c r="C533" s="75">
        <v>1</v>
      </c>
      <c r="D533" s="40" t="s">
        <v>204</v>
      </c>
      <c r="E533" s="25" t="s">
        <v>158</v>
      </c>
      <c r="F533" s="41">
        <v>66.178600000000003</v>
      </c>
      <c r="G533" s="76" t="s">
        <v>383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3">
      <c r="A534" s="75">
        <v>6</v>
      </c>
      <c r="B534" s="77">
        <v>45698</v>
      </c>
      <c r="C534" s="75">
        <v>1</v>
      </c>
      <c r="D534" s="40" t="s">
        <v>204</v>
      </c>
      <c r="E534" s="25" t="s">
        <v>158</v>
      </c>
      <c r="F534" s="41">
        <v>69.508799999999994</v>
      </c>
      <c r="G534" s="76" t="s">
        <v>383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3">
      <c r="A535" s="75">
        <v>7</v>
      </c>
      <c r="B535" s="77">
        <v>45705</v>
      </c>
      <c r="C535" s="75">
        <v>1</v>
      </c>
      <c r="D535" s="40" t="s">
        <v>204</v>
      </c>
      <c r="E535" s="25" t="s">
        <v>158</v>
      </c>
      <c r="F535" s="41">
        <v>68.049199999999999</v>
      </c>
      <c r="G535" s="76" t="s">
        <v>383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3">
      <c r="A536" s="75">
        <v>8</v>
      </c>
      <c r="B536" s="77">
        <v>45712</v>
      </c>
      <c r="C536" s="75">
        <v>1</v>
      </c>
      <c r="D536" s="40" t="s">
        <v>204</v>
      </c>
      <c r="E536" s="25" t="s">
        <v>158</v>
      </c>
      <c r="F536" s="41">
        <v>71.716700000000003</v>
      </c>
      <c r="G536" s="76" t="s">
        <v>383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3">
      <c r="A537" s="75">
        <v>9</v>
      </c>
      <c r="B537" s="77">
        <v>45719</v>
      </c>
      <c r="C537" s="75">
        <v>1</v>
      </c>
      <c r="D537" s="40" t="s">
        <v>204</v>
      </c>
      <c r="E537" s="25" t="s">
        <v>158</v>
      </c>
      <c r="F537" s="41">
        <v>70.599900000000005</v>
      </c>
      <c r="G537" s="76" t="s">
        <v>383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3">
      <c r="A538" s="75">
        <v>10</v>
      </c>
      <c r="B538" s="77">
        <v>45726</v>
      </c>
      <c r="C538" s="75">
        <v>1</v>
      </c>
      <c r="D538" s="40" t="s">
        <v>204</v>
      </c>
      <c r="E538" s="25" t="s">
        <v>158</v>
      </c>
      <c r="F538" s="41">
        <v>64.236999999999995</v>
      </c>
      <c r="G538" s="76" t="s">
        <v>383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3">
      <c r="A539" s="75">
        <v>11</v>
      </c>
      <c r="B539" s="77">
        <v>45733</v>
      </c>
      <c r="C539" s="75">
        <v>1</v>
      </c>
      <c r="D539" s="40" t="s">
        <v>204</v>
      </c>
      <c r="E539" s="25" t="s">
        <v>158</v>
      </c>
      <c r="F539" s="41">
        <v>70.935199999999995</v>
      </c>
      <c r="G539" s="76" t="s">
        <v>383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3">
      <c r="A540" s="75">
        <v>12</v>
      </c>
      <c r="B540" s="77">
        <v>45740</v>
      </c>
      <c r="C540" s="75">
        <v>1</v>
      </c>
      <c r="D540" s="40" t="s">
        <v>204</v>
      </c>
      <c r="E540" s="25" t="s">
        <v>158</v>
      </c>
      <c r="F540" s="41">
        <v>64.328100000000006</v>
      </c>
      <c r="G540" s="76" t="s">
        <v>383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3">
      <c r="A541" s="75">
        <v>13</v>
      </c>
      <c r="B541" s="77">
        <v>45747</v>
      </c>
      <c r="C541" s="75">
        <v>1</v>
      </c>
      <c r="D541" s="40" t="s">
        <v>204</v>
      </c>
      <c r="E541" s="25" t="s">
        <v>158</v>
      </c>
      <c r="F541" s="41">
        <v>67.731899999999996</v>
      </c>
      <c r="G541" s="76" t="s">
        <v>383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3">
      <c r="A542" s="75">
        <v>14</v>
      </c>
      <c r="B542" s="77">
        <v>45754</v>
      </c>
      <c r="C542" s="75">
        <v>1</v>
      </c>
      <c r="D542" s="40" t="s">
        <v>204</v>
      </c>
      <c r="E542" s="25" t="s">
        <v>158</v>
      </c>
      <c r="F542" s="41">
        <v>69.241399999999999</v>
      </c>
      <c r="G542" s="76" t="s">
        <v>383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3">
      <c r="A543" s="75">
        <v>15</v>
      </c>
      <c r="B543" s="77">
        <v>45761</v>
      </c>
      <c r="C543" s="75">
        <v>1</v>
      </c>
      <c r="D543" s="40" t="s">
        <v>204</v>
      </c>
      <c r="E543" s="25" t="s">
        <v>158</v>
      </c>
      <c r="F543" s="41">
        <v>60.896099999999997</v>
      </c>
      <c r="G543" s="76" t="s">
        <v>383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3">
      <c r="A544" s="75">
        <v>16</v>
      </c>
      <c r="B544" s="77">
        <v>45768</v>
      </c>
      <c r="C544" s="75">
        <v>1</v>
      </c>
      <c r="D544" s="40" t="s">
        <v>204</v>
      </c>
      <c r="E544" s="25" t="s">
        <v>158</v>
      </c>
      <c r="F544" s="41">
        <v>71.049499999999995</v>
      </c>
      <c r="G544" s="76" t="s">
        <v>383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3">
      <c r="A545" s="75">
        <v>17</v>
      </c>
      <c r="B545" s="77">
        <v>45775</v>
      </c>
      <c r="C545" s="75">
        <v>1</v>
      </c>
      <c r="D545" s="40" t="s">
        <v>204</v>
      </c>
      <c r="E545" s="25" t="s">
        <v>158</v>
      </c>
      <c r="F545" s="41">
        <v>71.328199999999995</v>
      </c>
      <c r="G545" s="76" t="s">
        <v>383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3">
      <c r="A546" s="75">
        <v>18</v>
      </c>
      <c r="B546" s="77">
        <v>45782</v>
      </c>
      <c r="C546" s="75">
        <v>1</v>
      </c>
      <c r="D546" s="40" t="s">
        <v>204</v>
      </c>
      <c r="E546" s="25" t="s">
        <v>158</v>
      </c>
      <c r="F546" s="41">
        <v>69.880200000000002</v>
      </c>
      <c r="G546" s="76" t="s">
        <v>383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3">
      <c r="A547" s="75">
        <v>19</v>
      </c>
      <c r="B547" s="77">
        <v>45789</v>
      </c>
      <c r="C547" s="75">
        <v>1</v>
      </c>
      <c r="D547" s="40" t="s">
        <v>204</v>
      </c>
      <c r="E547" s="25" t="s">
        <v>158</v>
      </c>
      <c r="F547" s="41">
        <v>68.632400000000004</v>
      </c>
      <c r="G547" s="76" t="s">
        <v>383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3">
      <c r="A548" s="75">
        <v>20</v>
      </c>
      <c r="B548" s="77">
        <v>45796</v>
      </c>
      <c r="C548" s="75">
        <v>1</v>
      </c>
      <c r="D548" s="40" t="s">
        <v>204</v>
      </c>
      <c r="E548" s="25" t="s">
        <v>158</v>
      </c>
      <c r="F548" s="41">
        <v>68.87</v>
      </c>
      <c r="G548" s="76" t="s">
        <v>383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3">
      <c r="A549" s="75">
        <v>21</v>
      </c>
      <c r="B549" s="77">
        <v>45803</v>
      </c>
      <c r="C549" s="75">
        <v>1</v>
      </c>
      <c r="D549" s="40" t="s">
        <v>204</v>
      </c>
      <c r="E549" s="25" t="s">
        <v>158</v>
      </c>
      <c r="F549" s="41">
        <v>66.044700000000006</v>
      </c>
      <c r="G549" s="76" t="s">
        <v>383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3">
      <c r="A550" s="75">
        <v>22</v>
      </c>
      <c r="B550" s="77">
        <v>45810</v>
      </c>
      <c r="C550" s="75">
        <v>1</v>
      </c>
      <c r="D550" s="40" t="s">
        <v>204</v>
      </c>
      <c r="E550" s="25" t="s">
        <v>158</v>
      </c>
      <c r="F550" s="41">
        <v>69.356899999999996</v>
      </c>
      <c r="G550" s="76" t="s">
        <v>383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3">
      <c r="A551" s="75">
        <v>23</v>
      </c>
      <c r="B551" s="77">
        <v>45817</v>
      </c>
      <c r="C551" s="75">
        <v>1</v>
      </c>
      <c r="D551" s="40" t="s">
        <v>204</v>
      </c>
      <c r="E551" s="25" t="s">
        <v>158</v>
      </c>
      <c r="F551" s="41">
        <v>68.031199999999998</v>
      </c>
      <c r="G551" s="76" t="s">
        <v>383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3">
      <c r="A552" s="75">
        <v>24</v>
      </c>
      <c r="B552" s="77">
        <v>45824</v>
      </c>
      <c r="C552" s="75">
        <v>1</v>
      </c>
      <c r="D552" s="40" t="s">
        <v>204</v>
      </c>
      <c r="E552" s="25" t="s">
        <v>158</v>
      </c>
      <c r="F552" s="41">
        <v>71.050299999999993</v>
      </c>
      <c r="G552" s="76" t="s">
        <v>383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3">
      <c r="A553" s="75">
        <v>25</v>
      </c>
      <c r="B553" s="77">
        <v>45831</v>
      </c>
      <c r="C553" s="75">
        <v>1</v>
      </c>
      <c r="D553" s="40" t="s">
        <v>204</v>
      </c>
      <c r="E553" s="25" t="s">
        <v>158</v>
      </c>
      <c r="F553" s="41">
        <v>64.978200000000001</v>
      </c>
      <c r="G553" s="76" t="s">
        <v>383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3">
      <c r="A554" s="75">
        <v>1</v>
      </c>
      <c r="B554" s="77">
        <v>45663</v>
      </c>
      <c r="C554" s="75">
        <v>2</v>
      </c>
      <c r="D554" s="40" t="s">
        <v>205</v>
      </c>
      <c r="E554" s="25" t="s">
        <v>158</v>
      </c>
      <c r="F554" s="41">
        <v>230.4932</v>
      </c>
      <c r="G554" s="76" t="s">
        <v>383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3">
      <c r="A555" s="75">
        <v>2</v>
      </c>
      <c r="B555" s="77">
        <v>45670</v>
      </c>
      <c r="C555" s="75">
        <v>2</v>
      </c>
      <c r="D555" s="40" t="s">
        <v>205</v>
      </c>
      <c r="E555" s="25" t="s">
        <v>158</v>
      </c>
      <c r="F555" s="41">
        <v>229.48859999999999</v>
      </c>
      <c r="G555" s="76" t="s">
        <v>383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3">
      <c r="A556" s="75">
        <v>3</v>
      </c>
      <c r="B556" s="77">
        <v>45677</v>
      </c>
      <c r="C556" s="75">
        <v>2</v>
      </c>
      <c r="D556" s="40" t="s">
        <v>205</v>
      </c>
      <c r="E556" s="25" t="s">
        <v>158</v>
      </c>
      <c r="F556" s="41">
        <v>226.3914</v>
      </c>
      <c r="G556" s="76" t="s">
        <v>383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3">
      <c r="A557" s="75">
        <v>4</v>
      </c>
      <c r="B557" s="77">
        <v>45684</v>
      </c>
      <c r="C557" s="75">
        <v>2</v>
      </c>
      <c r="D557" s="40" t="s">
        <v>205</v>
      </c>
      <c r="E557" s="25" t="s">
        <v>158</v>
      </c>
      <c r="F557" s="41">
        <v>223.15440000000001</v>
      </c>
      <c r="G557" s="76" t="s">
        <v>383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3">
      <c r="A558" s="75">
        <v>5</v>
      </c>
      <c r="B558" s="77">
        <v>45691</v>
      </c>
      <c r="C558" s="75">
        <v>2</v>
      </c>
      <c r="D558" s="40" t="s">
        <v>205</v>
      </c>
      <c r="E558" s="25" t="s">
        <v>158</v>
      </c>
      <c r="F558" s="41">
        <v>233.93809999999999</v>
      </c>
      <c r="G558" s="76" t="s">
        <v>383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3">
      <c r="A559" s="75">
        <v>6</v>
      </c>
      <c r="B559" s="77">
        <v>45698</v>
      </c>
      <c r="C559" s="75">
        <v>2</v>
      </c>
      <c r="D559" s="40" t="s">
        <v>205</v>
      </c>
      <c r="E559" s="25" t="s">
        <v>158</v>
      </c>
      <c r="F559" s="41">
        <v>209.82730000000001</v>
      </c>
      <c r="G559" s="76" t="s">
        <v>383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5">
        <v>7</v>
      </c>
      <c r="B560" s="77">
        <v>45705</v>
      </c>
      <c r="C560" s="75">
        <v>2</v>
      </c>
      <c r="D560" s="40" t="s">
        <v>205</v>
      </c>
      <c r="E560" s="25" t="s">
        <v>158</v>
      </c>
      <c r="F560" s="41">
        <v>232.93879999999999</v>
      </c>
      <c r="G560" s="76" t="s">
        <v>383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5">
        <v>8</v>
      </c>
      <c r="B561" s="77">
        <v>45712</v>
      </c>
      <c r="C561" s="75">
        <v>2</v>
      </c>
      <c r="D561" s="40" t="s">
        <v>205</v>
      </c>
      <c r="E561" s="25" t="s">
        <v>158</v>
      </c>
      <c r="F561" s="41">
        <v>230.57419999999999</v>
      </c>
      <c r="G561" s="76" t="s">
        <v>383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5">
        <v>9</v>
      </c>
      <c r="B562" s="77">
        <v>45719</v>
      </c>
      <c r="C562" s="75">
        <v>2</v>
      </c>
      <c r="D562" s="40" t="s">
        <v>205</v>
      </c>
      <c r="E562" s="25" t="s">
        <v>158</v>
      </c>
      <c r="F562" s="41">
        <v>231.0129</v>
      </c>
      <c r="G562" s="76" t="s">
        <v>383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3">
      <c r="A563" s="75">
        <v>10</v>
      </c>
      <c r="B563" s="77">
        <v>45726</v>
      </c>
      <c r="C563" s="75">
        <v>2</v>
      </c>
      <c r="D563" s="40" t="s">
        <v>205</v>
      </c>
      <c r="E563" s="25" t="s">
        <v>158</v>
      </c>
      <c r="F563" s="41">
        <v>232.09979999999999</v>
      </c>
      <c r="G563" s="76" t="s">
        <v>383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3">
      <c r="A564" s="75">
        <v>11</v>
      </c>
      <c r="B564" s="77">
        <v>45733</v>
      </c>
      <c r="C564" s="75">
        <v>2</v>
      </c>
      <c r="D564" s="40" t="s">
        <v>205</v>
      </c>
      <c r="E564" s="25" t="s">
        <v>158</v>
      </c>
      <c r="F564" s="41">
        <v>220.82220000000001</v>
      </c>
      <c r="G564" s="76" t="s">
        <v>383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3">
      <c r="A565" s="75">
        <v>12</v>
      </c>
      <c r="B565" s="77">
        <v>45740</v>
      </c>
      <c r="C565" s="75">
        <v>2</v>
      </c>
      <c r="D565" s="40" t="s">
        <v>205</v>
      </c>
      <c r="E565" s="25" t="s">
        <v>158</v>
      </c>
      <c r="F565" s="41">
        <v>225.10919999999999</v>
      </c>
      <c r="G565" s="76" t="s">
        <v>383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3">
      <c r="A566" s="75">
        <v>13</v>
      </c>
      <c r="B566" s="77">
        <v>45747</v>
      </c>
      <c r="C566" s="75">
        <v>2</v>
      </c>
      <c r="D566" s="40" t="s">
        <v>205</v>
      </c>
      <c r="E566" s="25" t="s">
        <v>158</v>
      </c>
      <c r="F566" s="41">
        <v>234.8595</v>
      </c>
      <c r="G566" s="76" t="s">
        <v>383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3">
      <c r="A567" s="75">
        <v>14</v>
      </c>
      <c r="B567" s="77">
        <v>45754</v>
      </c>
      <c r="C567" s="75">
        <v>2</v>
      </c>
      <c r="D567" s="40" t="s">
        <v>205</v>
      </c>
      <c r="E567" s="25" t="s">
        <v>158</v>
      </c>
      <c r="F567" s="41">
        <v>232.61449999999999</v>
      </c>
      <c r="G567" s="76" t="s">
        <v>383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3">
      <c r="A568" s="75">
        <v>15</v>
      </c>
      <c r="B568" s="77">
        <v>45761</v>
      </c>
      <c r="C568" s="75">
        <v>2</v>
      </c>
      <c r="D568" s="40" t="s">
        <v>205</v>
      </c>
      <c r="E568" s="25" t="s">
        <v>158</v>
      </c>
      <c r="F568" s="41">
        <v>230.17920000000001</v>
      </c>
      <c r="G568" s="76" t="s">
        <v>383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3">
      <c r="A569" s="75">
        <v>16</v>
      </c>
      <c r="B569" s="77">
        <v>45768</v>
      </c>
      <c r="C569" s="75">
        <v>2</v>
      </c>
      <c r="D569" s="40" t="s">
        <v>205</v>
      </c>
      <c r="E569" s="25" t="s">
        <v>158</v>
      </c>
      <c r="F569" s="41">
        <v>211.46170000000001</v>
      </c>
      <c r="G569" s="76" t="s">
        <v>383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3">
      <c r="A570" s="75">
        <v>17</v>
      </c>
      <c r="B570" s="77">
        <v>45775</v>
      </c>
      <c r="C570" s="75">
        <v>2</v>
      </c>
      <c r="D570" s="40" t="s">
        <v>205</v>
      </c>
      <c r="E570" s="25" t="s">
        <v>158</v>
      </c>
      <c r="F570" s="41">
        <v>233.7809</v>
      </c>
      <c r="G570" s="76" t="s">
        <v>383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3">
      <c r="A571" s="75">
        <v>18</v>
      </c>
      <c r="B571" s="77">
        <v>45782</v>
      </c>
      <c r="C571" s="75">
        <v>2</v>
      </c>
      <c r="D571" s="40" t="s">
        <v>205</v>
      </c>
      <c r="E571" s="25" t="s">
        <v>158</v>
      </c>
      <c r="F571" s="41">
        <v>240.6498</v>
      </c>
      <c r="G571" s="76" t="s">
        <v>383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3">
      <c r="A572" s="75">
        <v>19</v>
      </c>
      <c r="B572" s="77">
        <v>45789</v>
      </c>
      <c r="C572" s="75">
        <v>2</v>
      </c>
      <c r="D572" s="40" t="s">
        <v>205</v>
      </c>
      <c r="E572" s="25" t="s">
        <v>158</v>
      </c>
      <c r="F572" s="41">
        <v>238.9119</v>
      </c>
      <c r="G572" s="76" t="s">
        <v>383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3">
      <c r="A573" s="75">
        <v>20</v>
      </c>
      <c r="B573" s="77">
        <v>45796</v>
      </c>
      <c r="C573" s="75">
        <v>2</v>
      </c>
      <c r="D573" s="40" t="s">
        <v>205</v>
      </c>
      <c r="E573" s="25" t="s">
        <v>158</v>
      </c>
      <c r="F573" s="41">
        <v>230.47460000000001</v>
      </c>
      <c r="G573" s="76" t="s">
        <v>383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3">
      <c r="A574" s="75">
        <v>21</v>
      </c>
      <c r="B574" s="77">
        <v>45803</v>
      </c>
      <c r="C574" s="75">
        <v>2</v>
      </c>
      <c r="D574" s="40" t="s">
        <v>205</v>
      </c>
      <c r="E574" s="25" t="s">
        <v>158</v>
      </c>
      <c r="F574" s="41">
        <v>210.99019999999999</v>
      </c>
      <c r="G574" s="76" t="s">
        <v>383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3">
      <c r="A575" s="75">
        <v>22</v>
      </c>
      <c r="B575" s="77">
        <v>45810</v>
      </c>
      <c r="C575" s="75">
        <v>2</v>
      </c>
      <c r="D575" s="40" t="s">
        <v>205</v>
      </c>
      <c r="E575" s="25" t="s">
        <v>158</v>
      </c>
      <c r="F575" s="41">
        <v>238.18190000000001</v>
      </c>
      <c r="G575" s="76" t="s">
        <v>383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3">
      <c r="A576" s="75">
        <v>23</v>
      </c>
      <c r="B576" s="77">
        <v>45817</v>
      </c>
      <c r="C576" s="75">
        <v>2</v>
      </c>
      <c r="D576" s="40" t="s">
        <v>205</v>
      </c>
      <c r="E576" s="25" t="s">
        <v>158</v>
      </c>
      <c r="F576" s="41">
        <v>226.3295</v>
      </c>
      <c r="G576" s="76" t="s">
        <v>383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3">
      <c r="A577" s="75">
        <v>24</v>
      </c>
      <c r="B577" s="77">
        <v>45824</v>
      </c>
      <c r="C577" s="75">
        <v>2</v>
      </c>
      <c r="D577" s="40" t="s">
        <v>205</v>
      </c>
      <c r="E577" s="25" t="s">
        <v>158</v>
      </c>
      <c r="F577" s="41">
        <v>200.38810000000001</v>
      </c>
      <c r="G577" s="76" t="s">
        <v>383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3">
      <c r="A578" s="75">
        <v>25</v>
      </c>
      <c r="B578" s="77">
        <v>45831</v>
      </c>
      <c r="C578" s="75">
        <v>2</v>
      </c>
      <c r="D578" s="40" t="s">
        <v>205</v>
      </c>
      <c r="E578" s="25" t="s">
        <v>158</v>
      </c>
      <c r="F578" s="41">
        <v>232.0334</v>
      </c>
      <c r="G578" s="76" t="s">
        <v>383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3">
      <c r="A579" s="75">
        <v>1</v>
      </c>
      <c r="B579" s="77">
        <v>45663</v>
      </c>
      <c r="C579" s="75">
        <v>3</v>
      </c>
      <c r="D579" s="40" t="s">
        <v>206</v>
      </c>
      <c r="E579" s="25" t="s">
        <v>158</v>
      </c>
      <c r="F579" s="41">
        <v>494.11500000000001</v>
      </c>
      <c r="G579" s="76" t="s">
        <v>383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5">
        <v>2</v>
      </c>
      <c r="B580" s="77">
        <v>45670</v>
      </c>
      <c r="C580" s="75">
        <v>3</v>
      </c>
      <c r="D580" s="40" t="s">
        <v>206</v>
      </c>
      <c r="E580" s="25" t="s">
        <v>158</v>
      </c>
      <c r="F580" s="41">
        <v>497.02190000000002</v>
      </c>
      <c r="G580" s="76" t="s">
        <v>383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5">
        <v>3</v>
      </c>
      <c r="B581" s="77">
        <v>45677</v>
      </c>
      <c r="C581" s="75">
        <v>3</v>
      </c>
      <c r="D581" s="40" t="s">
        <v>206</v>
      </c>
      <c r="E581" s="25" t="s">
        <v>158</v>
      </c>
      <c r="F581" s="41">
        <v>506.8458</v>
      </c>
      <c r="G581" s="76" t="s">
        <v>383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5">
        <v>4</v>
      </c>
      <c r="B582" s="77">
        <v>45684</v>
      </c>
      <c r="C582" s="75">
        <v>3</v>
      </c>
      <c r="D582" s="40" t="s">
        <v>206</v>
      </c>
      <c r="E582" s="25" t="s">
        <v>158</v>
      </c>
      <c r="F582" s="41">
        <v>535.17560000000003</v>
      </c>
      <c r="G582" s="76" t="s">
        <v>383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5">
        <v>5</v>
      </c>
      <c r="B583" s="77">
        <v>45691</v>
      </c>
      <c r="C583" s="75">
        <v>3</v>
      </c>
      <c r="D583" s="40" t="s">
        <v>206</v>
      </c>
      <c r="E583" s="25" t="s">
        <v>158</v>
      </c>
      <c r="F583" s="41">
        <v>510.76830000000001</v>
      </c>
      <c r="G583" s="76" t="s">
        <v>383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5">
        <v>6</v>
      </c>
      <c r="B584" s="77">
        <v>45698</v>
      </c>
      <c r="C584" s="75">
        <v>3</v>
      </c>
      <c r="D584" s="40" t="s">
        <v>206</v>
      </c>
      <c r="E584" s="25" t="s">
        <v>158</v>
      </c>
      <c r="F584" s="41">
        <v>520.30050000000006</v>
      </c>
      <c r="G584" s="76" t="s">
        <v>383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5">
        <v>7</v>
      </c>
      <c r="B585" s="77">
        <v>45705</v>
      </c>
      <c r="C585" s="75">
        <v>3</v>
      </c>
      <c r="D585" s="40" t="s">
        <v>206</v>
      </c>
      <c r="E585" s="25" t="s">
        <v>158</v>
      </c>
      <c r="F585" s="41">
        <v>542.23559999999998</v>
      </c>
      <c r="G585" s="76" t="s">
        <v>383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5">
        <v>8</v>
      </c>
      <c r="B586" s="77">
        <v>45712</v>
      </c>
      <c r="C586" s="75">
        <v>3</v>
      </c>
      <c r="D586" s="40" t="s">
        <v>206</v>
      </c>
      <c r="E586" s="25" t="s">
        <v>158</v>
      </c>
      <c r="F586" s="41">
        <v>539.94939999999997</v>
      </c>
      <c r="G586" s="76" t="s">
        <v>383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5">
        <v>9</v>
      </c>
      <c r="B587" s="77">
        <v>45719</v>
      </c>
      <c r="C587" s="75">
        <v>3</v>
      </c>
      <c r="D587" s="40" t="s">
        <v>206</v>
      </c>
      <c r="E587" s="25" t="s">
        <v>158</v>
      </c>
      <c r="F587" s="41">
        <v>514.74090000000001</v>
      </c>
      <c r="G587" s="76" t="s">
        <v>383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5">
        <v>10</v>
      </c>
      <c r="B588" s="77">
        <v>45726</v>
      </c>
      <c r="C588" s="75">
        <v>3</v>
      </c>
      <c r="D588" s="40" t="s">
        <v>206</v>
      </c>
      <c r="E588" s="25" t="s">
        <v>158</v>
      </c>
      <c r="F588" s="41">
        <v>512.68889999999999</v>
      </c>
      <c r="G588" s="76" t="s">
        <v>383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5">
        <v>11</v>
      </c>
      <c r="B589" s="77">
        <v>45733</v>
      </c>
      <c r="C589" s="75">
        <v>3</v>
      </c>
      <c r="D589" s="40" t="s">
        <v>206</v>
      </c>
      <c r="E589" s="25" t="s">
        <v>158</v>
      </c>
      <c r="F589" s="41">
        <v>497.55020000000002</v>
      </c>
      <c r="G589" s="76" t="s">
        <v>383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5">
        <v>12</v>
      </c>
      <c r="B590" s="77">
        <v>45740</v>
      </c>
      <c r="C590" s="75">
        <v>3</v>
      </c>
      <c r="D590" s="40" t="s">
        <v>206</v>
      </c>
      <c r="E590" s="25" t="s">
        <v>158</v>
      </c>
      <c r="F590" s="41">
        <v>505.9622</v>
      </c>
      <c r="G590" s="76" t="s">
        <v>383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5">
        <v>13</v>
      </c>
      <c r="B591" s="77">
        <v>45747</v>
      </c>
      <c r="C591" s="75">
        <v>3</v>
      </c>
      <c r="D591" s="40" t="s">
        <v>206</v>
      </c>
      <c r="E591" s="25" t="s">
        <v>158</v>
      </c>
      <c r="F591" s="41">
        <v>522.59299999999996</v>
      </c>
      <c r="G591" s="76" t="s">
        <v>383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5">
        <v>14</v>
      </c>
      <c r="B592" s="77">
        <v>45754</v>
      </c>
      <c r="C592" s="75">
        <v>3</v>
      </c>
      <c r="D592" s="40" t="s">
        <v>206</v>
      </c>
      <c r="E592" s="25" t="s">
        <v>158</v>
      </c>
      <c r="F592" s="41">
        <v>522.15300000000002</v>
      </c>
      <c r="G592" s="76" t="s">
        <v>383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5">
        <v>15</v>
      </c>
      <c r="B593" s="77">
        <v>45761</v>
      </c>
      <c r="C593" s="75">
        <v>3</v>
      </c>
      <c r="D593" s="40" t="s">
        <v>206</v>
      </c>
      <c r="E593" s="25" t="s">
        <v>158</v>
      </c>
      <c r="F593" s="41">
        <v>517.91309999999999</v>
      </c>
      <c r="G593" s="76" t="s">
        <v>383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5">
        <v>16</v>
      </c>
      <c r="B594" s="77">
        <v>45768</v>
      </c>
      <c r="C594" s="75">
        <v>3</v>
      </c>
      <c r="D594" s="40" t="s">
        <v>206</v>
      </c>
      <c r="E594" s="25" t="s">
        <v>158</v>
      </c>
      <c r="F594" s="41">
        <v>531.05010000000004</v>
      </c>
      <c r="G594" s="76" t="s">
        <v>383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5">
        <v>17</v>
      </c>
      <c r="B595" s="77">
        <v>45775</v>
      </c>
      <c r="C595" s="75">
        <v>3</v>
      </c>
      <c r="D595" s="40" t="s">
        <v>206</v>
      </c>
      <c r="E595" s="25" t="s">
        <v>158</v>
      </c>
      <c r="F595" s="41">
        <v>504.80509999999998</v>
      </c>
      <c r="G595" s="76" t="s">
        <v>383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5">
        <v>18</v>
      </c>
      <c r="B596" s="77">
        <v>45782</v>
      </c>
      <c r="C596" s="75">
        <v>3</v>
      </c>
      <c r="D596" s="40" t="s">
        <v>206</v>
      </c>
      <c r="E596" s="25" t="s">
        <v>158</v>
      </c>
      <c r="F596" s="41">
        <v>515.44299999999998</v>
      </c>
      <c r="G596" s="76" t="s">
        <v>383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5">
        <v>19</v>
      </c>
      <c r="B597" s="77">
        <v>45789</v>
      </c>
      <c r="C597" s="75">
        <v>3</v>
      </c>
      <c r="D597" s="40" t="s">
        <v>206</v>
      </c>
      <c r="E597" s="25" t="s">
        <v>158</v>
      </c>
      <c r="F597" s="41">
        <v>527.13580000000002</v>
      </c>
      <c r="G597" s="76" t="s">
        <v>383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5">
        <v>20</v>
      </c>
      <c r="B598" s="77">
        <v>45796</v>
      </c>
      <c r="C598" s="75">
        <v>3</v>
      </c>
      <c r="D598" s="40" t="s">
        <v>206</v>
      </c>
      <c r="E598" s="25" t="s">
        <v>158</v>
      </c>
      <c r="F598" s="41">
        <v>524.95119999999997</v>
      </c>
      <c r="G598" s="76" t="s">
        <v>383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5">
        <v>21</v>
      </c>
      <c r="B599" s="77">
        <v>45803</v>
      </c>
      <c r="C599" s="75">
        <v>3</v>
      </c>
      <c r="D599" s="40" t="s">
        <v>206</v>
      </c>
      <c r="E599" s="25" t="s">
        <v>158</v>
      </c>
      <c r="F599" s="41">
        <v>532.18089999999995</v>
      </c>
      <c r="G599" s="76" t="s">
        <v>383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5">
        <v>22</v>
      </c>
      <c r="B600" s="77">
        <v>45810</v>
      </c>
      <c r="C600" s="75">
        <v>3</v>
      </c>
      <c r="D600" s="40" t="s">
        <v>206</v>
      </c>
      <c r="E600" s="25" t="s">
        <v>158</v>
      </c>
      <c r="F600" s="41">
        <v>522.17219999999998</v>
      </c>
      <c r="G600" s="76" t="s">
        <v>383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5">
        <v>23</v>
      </c>
      <c r="B601" s="77">
        <v>45817</v>
      </c>
      <c r="C601" s="75">
        <v>3</v>
      </c>
      <c r="D601" s="40" t="s">
        <v>206</v>
      </c>
      <c r="E601" s="25" t="s">
        <v>158</v>
      </c>
      <c r="F601" s="41">
        <v>511.68079999999998</v>
      </c>
      <c r="G601" s="76" t="s">
        <v>383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5">
        <v>24</v>
      </c>
      <c r="B602" s="77">
        <v>45824</v>
      </c>
      <c r="C602" s="75">
        <v>3</v>
      </c>
      <c r="D602" s="40" t="s">
        <v>206</v>
      </c>
      <c r="E602" s="25" t="s">
        <v>158</v>
      </c>
      <c r="F602" s="41">
        <v>521.6549</v>
      </c>
      <c r="G602" s="76" t="s">
        <v>383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5">
        <v>25</v>
      </c>
      <c r="B603" s="77">
        <v>45831</v>
      </c>
      <c r="C603" s="75">
        <v>3</v>
      </c>
      <c r="D603" s="40" t="s">
        <v>206</v>
      </c>
      <c r="E603" s="25" t="s">
        <v>158</v>
      </c>
      <c r="F603" s="41">
        <v>501.38589999999999</v>
      </c>
      <c r="G603" s="76" t="s">
        <v>383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5">
        <v>1</v>
      </c>
      <c r="B604" s="77">
        <v>45663</v>
      </c>
      <c r="C604" s="75">
        <v>1</v>
      </c>
      <c r="D604" s="40" t="s">
        <v>204</v>
      </c>
      <c r="E604" s="25" t="s">
        <v>164</v>
      </c>
      <c r="F604" s="41">
        <v>1.1572</v>
      </c>
      <c r="G604" s="76" t="s">
        <v>383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5">
        <v>2</v>
      </c>
      <c r="B605" s="77">
        <v>45670</v>
      </c>
      <c r="C605" s="75">
        <v>1</v>
      </c>
      <c r="D605" s="40" t="s">
        <v>204</v>
      </c>
      <c r="E605" s="25" t="s">
        <v>164</v>
      </c>
      <c r="F605" s="41">
        <v>1.2413000000000001</v>
      </c>
      <c r="G605" s="76" t="s">
        <v>383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5">
        <v>3</v>
      </c>
      <c r="B606" s="77">
        <v>45677</v>
      </c>
      <c r="C606" s="75">
        <v>1</v>
      </c>
      <c r="D606" s="40" t="s">
        <v>204</v>
      </c>
      <c r="E606" s="25" t="s">
        <v>164</v>
      </c>
      <c r="F606" s="41">
        <v>1.2172000000000001</v>
      </c>
      <c r="G606" s="76" t="s">
        <v>383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5">
        <v>4</v>
      </c>
      <c r="B607" s="77">
        <v>45684</v>
      </c>
      <c r="C607" s="75">
        <v>1</v>
      </c>
      <c r="D607" s="40" t="s">
        <v>204</v>
      </c>
      <c r="E607" s="25" t="s">
        <v>164</v>
      </c>
      <c r="F607" s="41">
        <v>1.2310000000000001</v>
      </c>
      <c r="G607" s="76" t="s">
        <v>383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5">
        <v>5</v>
      </c>
      <c r="B608" s="77">
        <v>45691</v>
      </c>
      <c r="C608" s="75">
        <v>1</v>
      </c>
      <c r="D608" s="40" t="s">
        <v>204</v>
      </c>
      <c r="E608" s="25" t="s">
        <v>164</v>
      </c>
      <c r="F608" s="41">
        <v>1.155</v>
      </c>
      <c r="G608" s="76" t="s">
        <v>383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5">
        <v>6</v>
      </c>
      <c r="B609" s="77">
        <v>45698</v>
      </c>
      <c r="C609" s="75">
        <v>1</v>
      </c>
      <c r="D609" s="40" t="s">
        <v>204</v>
      </c>
      <c r="E609" s="25" t="s">
        <v>164</v>
      </c>
      <c r="F609" s="41">
        <v>1.2055</v>
      </c>
      <c r="G609" s="76" t="s">
        <v>383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5">
        <v>7</v>
      </c>
      <c r="B610" s="77">
        <v>45705</v>
      </c>
      <c r="C610" s="75">
        <v>1</v>
      </c>
      <c r="D610" s="40" t="s">
        <v>204</v>
      </c>
      <c r="E610" s="25" t="s">
        <v>164</v>
      </c>
      <c r="F610" s="41">
        <v>1.1966000000000001</v>
      </c>
      <c r="G610" s="76" t="s">
        <v>383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5">
        <v>8</v>
      </c>
      <c r="B611" s="77">
        <v>45712</v>
      </c>
      <c r="C611" s="75">
        <v>1</v>
      </c>
      <c r="D611" s="40" t="s">
        <v>204</v>
      </c>
      <c r="E611" s="25" t="s">
        <v>164</v>
      </c>
      <c r="F611" s="41">
        <v>1.1866000000000001</v>
      </c>
      <c r="G611" s="76" t="s">
        <v>383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5">
        <v>9</v>
      </c>
      <c r="B612" s="77">
        <v>45719</v>
      </c>
      <c r="C612" s="75">
        <v>1</v>
      </c>
      <c r="D612" s="40" t="s">
        <v>204</v>
      </c>
      <c r="E612" s="25" t="s">
        <v>164</v>
      </c>
      <c r="F612" s="41">
        <v>1.1338999999999999</v>
      </c>
      <c r="G612" s="76" t="s">
        <v>383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5">
        <v>10</v>
      </c>
      <c r="B613" s="77">
        <v>45726</v>
      </c>
      <c r="C613" s="75">
        <v>1</v>
      </c>
      <c r="D613" s="40" t="s">
        <v>204</v>
      </c>
      <c r="E613" s="25" t="s">
        <v>164</v>
      </c>
      <c r="F613" s="41">
        <v>1.2065999999999999</v>
      </c>
      <c r="G613" s="76" t="s">
        <v>383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5">
        <v>11</v>
      </c>
      <c r="B614" s="77">
        <v>45733</v>
      </c>
      <c r="C614" s="75">
        <v>1</v>
      </c>
      <c r="D614" s="40" t="s">
        <v>204</v>
      </c>
      <c r="E614" s="25" t="s">
        <v>164</v>
      </c>
      <c r="F614" s="41">
        <v>1.2533000000000001</v>
      </c>
      <c r="G614" s="76" t="s">
        <v>383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5">
        <v>12</v>
      </c>
      <c r="B615" s="77">
        <v>45740</v>
      </c>
      <c r="C615" s="75">
        <v>1</v>
      </c>
      <c r="D615" s="40" t="s">
        <v>204</v>
      </c>
      <c r="E615" s="25" t="s">
        <v>164</v>
      </c>
      <c r="F615" s="41">
        <v>1.2337</v>
      </c>
      <c r="G615" s="76" t="s">
        <v>383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5">
        <v>13</v>
      </c>
      <c r="B616" s="77">
        <v>45747</v>
      </c>
      <c r="C616" s="75">
        <v>1</v>
      </c>
      <c r="D616" s="40" t="s">
        <v>204</v>
      </c>
      <c r="E616" s="25" t="s">
        <v>164</v>
      </c>
      <c r="F616" s="41">
        <v>1.1964999999999999</v>
      </c>
      <c r="G616" s="76" t="s">
        <v>383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5">
        <v>14</v>
      </c>
      <c r="B617" s="77">
        <v>45754</v>
      </c>
      <c r="C617" s="75">
        <v>1</v>
      </c>
      <c r="D617" s="40" t="s">
        <v>204</v>
      </c>
      <c r="E617" s="25" t="s">
        <v>164</v>
      </c>
      <c r="F617" s="41">
        <v>1.2186999999999999</v>
      </c>
      <c r="G617" s="76" t="s">
        <v>383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5">
        <v>15</v>
      </c>
      <c r="B618" s="77">
        <v>45761</v>
      </c>
      <c r="C618" s="75">
        <v>1</v>
      </c>
      <c r="D618" s="40" t="s">
        <v>204</v>
      </c>
      <c r="E618" s="25" t="s">
        <v>164</v>
      </c>
      <c r="F618" s="41">
        <v>1.248</v>
      </c>
      <c r="G618" s="76" t="s">
        <v>383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5">
        <v>16</v>
      </c>
      <c r="B619" s="77">
        <v>45768</v>
      </c>
      <c r="C619" s="75">
        <v>1</v>
      </c>
      <c r="D619" s="40" t="s">
        <v>204</v>
      </c>
      <c r="E619" s="25" t="s">
        <v>164</v>
      </c>
      <c r="F619" s="41">
        <v>1.1147</v>
      </c>
      <c r="G619" s="76" t="s">
        <v>383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5">
        <v>17</v>
      </c>
      <c r="B620" s="77">
        <v>45775</v>
      </c>
      <c r="C620" s="75">
        <v>1</v>
      </c>
      <c r="D620" s="40" t="s">
        <v>204</v>
      </c>
      <c r="E620" s="25" t="s">
        <v>164</v>
      </c>
      <c r="F620" s="41">
        <v>1.2145999999999999</v>
      </c>
      <c r="G620" s="76" t="s">
        <v>383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5">
        <v>18</v>
      </c>
      <c r="B621" s="77">
        <v>45782</v>
      </c>
      <c r="C621" s="75">
        <v>1</v>
      </c>
      <c r="D621" s="40" t="s">
        <v>204</v>
      </c>
      <c r="E621" s="25" t="s">
        <v>164</v>
      </c>
      <c r="F621" s="41">
        <v>1.2399</v>
      </c>
      <c r="G621" s="76" t="s">
        <v>383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5">
        <v>19</v>
      </c>
      <c r="B622" s="77">
        <v>45789</v>
      </c>
      <c r="C622" s="75">
        <v>1</v>
      </c>
      <c r="D622" s="40" t="s">
        <v>204</v>
      </c>
      <c r="E622" s="25" t="s">
        <v>164</v>
      </c>
      <c r="F622" s="41">
        <v>1.2452000000000001</v>
      </c>
      <c r="G622" s="76" t="s">
        <v>383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5">
        <v>20</v>
      </c>
      <c r="B623" s="77">
        <v>45796</v>
      </c>
      <c r="C623" s="75">
        <v>1</v>
      </c>
      <c r="D623" s="40" t="s">
        <v>204</v>
      </c>
      <c r="E623" s="25" t="s">
        <v>164</v>
      </c>
      <c r="F623" s="41">
        <v>1.2837000000000001</v>
      </c>
      <c r="G623" s="76" t="s">
        <v>383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5">
        <v>21</v>
      </c>
      <c r="B624" s="77">
        <v>45803</v>
      </c>
      <c r="C624" s="75">
        <v>1</v>
      </c>
      <c r="D624" s="40" t="s">
        <v>204</v>
      </c>
      <c r="E624" s="25" t="s">
        <v>164</v>
      </c>
      <c r="F624" s="41">
        <v>1.2623</v>
      </c>
      <c r="G624" s="76" t="s">
        <v>383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5">
        <v>22</v>
      </c>
      <c r="B625" s="77">
        <v>45810</v>
      </c>
      <c r="C625" s="75">
        <v>1</v>
      </c>
      <c r="D625" s="40" t="s">
        <v>204</v>
      </c>
      <c r="E625" s="25" t="s">
        <v>164</v>
      </c>
      <c r="F625" s="41">
        <v>1.2312000000000001</v>
      </c>
      <c r="G625" s="76" t="s">
        <v>383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5">
        <v>23</v>
      </c>
      <c r="B626" s="77">
        <v>45817</v>
      </c>
      <c r="C626" s="75">
        <v>1</v>
      </c>
      <c r="D626" s="40" t="s">
        <v>204</v>
      </c>
      <c r="E626" s="25" t="s">
        <v>164</v>
      </c>
      <c r="F626" s="41">
        <v>1.2307999999999999</v>
      </c>
      <c r="G626" s="76" t="s">
        <v>383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5">
        <v>24</v>
      </c>
      <c r="B627" s="77">
        <v>45824</v>
      </c>
      <c r="C627" s="75">
        <v>1</v>
      </c>
      <c r="D627" s="40" t="s">
        <v>204</v>
      </c>
      <c r="E627" s="25" t="s">
        <v>164</v>
      </c>
      <c r="F627" s="41">
        <v>1.2491000000000001</v>
      </c>
      <c r="G627" s="76" t="s">
        <v>383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5">
        <v>25</v>
      </c>
      <c r="B628" s="77">
        <v>45831</v>
      </c>
      <c r="C628" s="75">
        <v>1</v>
      </c>
      <c r="D628" s="40" t="s">
        <v>204</v>
      </c>
      <c r="E628" s="25" t="s">
        <v>164</v>
      </c>
      <c r="F628" s="41">
        <v>1.1989000000000001</v>
      </c>
      <c r="G628" s="76" t="s">
        <v>383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5">
        <v>1</v>
      </c>
      <c r="B629" s="77">
        <v>45663</v>
      </c>
      <c r="C629" s="75">
        <v>2</v>
      </c>
      <c r="D629" s="40" t="s">
        <v>205</v>
      </c>
      <c r="E629" s="25" t="s">
        <v>164</v>
      </c>
      <c r="F629" s="41">
        <v>2.9714</v>
      </c>
      <c r="G629" s="76" t="s">
        <v>383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5">
        <v>2</v>
      </c>
      <c r="B630" s="77">
        <v>45670</v>
      </c>
      <c r="C630" s="75">
        <v>2</v>
      </c>
      <c r="D630" s="40" t="s">
        <v>205</v>
      </c>
      <c r="E630" s="25" t="s">
        <v>164</v>
      </c>
      <c r="F630" s="41">
        <v>3.0285000000000002</v>
      </c>
      <c r="G630" s="76" t="s">
        <v>383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5">
        <v>3</v>
      </c>
      <c r="B631" s="77">
        <v>45677</v>
      </c>
      <c r="C631" s="75">
        <v>2</v>
      </c>
      <c r="D631" s="40" t="s">
        <v>205</v>
      </c>
      <c r="E631" s="25" t="s">
        <v>164</v>
      </c>
      <c r="F631" s="41">
        <v>3.0920000000000001</v>
      </c>
      <c r="G631" s="76" t="s">
        <v>383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5">
        <v>4</v>
      </c>
      <c r="B632" s="77">
        <v>45684</v>
      </c>
      <c r="C632" s="75">
        <v>2</v>
      </c>
      <c r="D632" s="40" t="s">
        <v>205</v>
      </c>
      <c r="E632" s="25" t="s">
        <v>164</v>
      </c>
      <c r="F632" s="41">
        <v>2.9641999999999999</v>
      </c>
      <c r="G632" s="76" t="s">
        <v>383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5">
        <v>5</v>
      </c>
      <c r="B633" s="77">
        <v>45691</v>
      </c>
      <c r="C633" s="75">
        <v>2</v>
      </c>
      <c r="D633" s="40" t="s">
        <v>205</v>
      </c>
      <c r="E633" s="25" t="s">
        <v>164</v>
      </c>
      <c r="F633" s="41">
        <v>2.9708999999999999</v>
      </c>
      <c r="G633" s="76" t="s">
        <v>383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5">
        <v>6</v>
      </c>
      <c r="B634" s="77">
        <v>45698</v>
      </c>
      <c r="C634" s="75">
        <v>2</v>
      </c>
      <c r="D634" s="40" t="s">
        <v>205</v>
      </c>
      <c r="E634" s="25" t="s">
        <v>164</v>
      </c>
      <c r="F634" s="41">
        <v>2.9857999999999998</v>
      </c>
      <c r="G634" s="76" t="s">
        <v>383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5">
        <v>7</v>
      </c>
      <c r="B635" s="77">
        <v>45705</v>
      </c>
      <c r="C635" s="75">
        <v>2</v>
      </c>
      <c r="D635" s="40" t="s">
        <v>205</v>
      </c>
      <c r="E635" s="25" t="s">
        <v>164</v>
      </c>
      <c r="F635" s="41">
        <v>3.0548999999999999</v>
      </c>
      <c r="G635" s="76" t="s">
        <v>383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5">
        <v>8</v>
      </c>
      <c r="B636" s="77">
        <v>45712</v>
      </c>
      <c r="C636" s="75">
        <v>2</v>
      </c>
      <c r="D636" s="40" t="s">
        <v>205</v>
      </c>
      <c r="E636" s="25" t="s">
        <v>164</v>
      </c>
      <c r="F636" s="41">
        <v>2.972</v>
      </c>
      <c r="G636" s="76" t="s">
        <v>383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5">
        <v>9</v>
      </c>
      <c r="B637" s="77">
        <v>45719</v>
      </c>
      <c r="C637" s="75">
        <v>2</v>
      </c>
      <c r="D637" s="40" t="s">
        <v>205</v>
      </c>
      <c r="E637" s="25" t="s">
        <v>164</v>
      </c>
      <c r="F637" s="41">
        <v>3.0625</v>
      </c>
      <c r="G637" s="76" t="s">
        <v>383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5">
        <v>10</v>
      </c>
      <c r="B638" s="77">
        <v>45726</v>
      </c>
      <c r="C638" s="75">
        <v>2</v>
      </c>
      <c r="D638" s="40" t="s">
        <v>205</v>
      </c>
      <c r="E638" s="25" t="s">
        <v>164</v>
      </c>
      <c r="F638" s="41">
        <v>2.9154</v>
      </c>
      <c r="G638" s="76" t="s">
        <v>383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5">
        <v>11</v>
      </c>
      <c r="B639" s="77">
        <v>45733</v>
      </c>
      <c r="C639" s="75">
        <v>2</v>
      </c>
      <c r="D639" s="40" t="s">
        <v>205</v>
      </c>
      <c r="E639" s="25" t="s">
        <v>164</v>
      </c>
      <c r="F639" s="41">
        <v>2.9626000000000001</v>
      </c>
      <c r="G639" s="76" t="s">
        <v>383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5">
        <v>12</v>
      </c>
      <c r="B640" s="77">
        <v>45740</v>
      </c>
      <c r="C640" s="75">
        <v>2</v>
      </c>
      <c r="D640" s="40" t="s">
        <v>205</v>
      </c>
      <c r="E640" s="25" t="s">
        <v>164</v>
      </c>
      <c r="F640" s="41">
        <v>2.9618000000000002</v>
      </c>
      <c r="G640" s="76" t="s">
        <v>383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5">
        <v>13</v>
      </c>
      <c r="B641" s="77">
        <v>45747</v>
      </c>
      <c r="C641" s="75">
        <v>2</v>
      </c>
      <c r="D641" s="40" t="s">
        <v>205</v>
      </c>
      <c r="E641" s="25" t="s">
        <v>164</v>
      </c>
      <c r="F641" s="41">
        <v>3.0213000000000001</v>
      </c>
      <c r="G641" s="76" t="s">
        <v>383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5">
        <v>14</v>
      </c>
      <c r="B642" s="77">
        <v>45754</v>
      </c>
      <c r="C642" s="75">
        <v>2</v>
      </c>
      <c r="D642" s="40" t="s">
        <v>205</v>
      </c>
      <c r="E642" s="25" t="s">
        <v>164</v>
      </c>
      <c r="F642" s="41">
        <v>3.0369000000000002</v>
      </c>
      <c r="G642" s="76" t="s">
        <v>383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5">
        <v>15</v>
      </c>
      <c r="B643" s="77">
        <v>45761</v>
      </c>
      <c r="C643" s="75">
        <v>2</v>
      </c>
      <c r="D643" s="40" t="s">
        <v>205</v>
      </c>
      <c r="E643" s="25" t="s">
        <v>164</v>
      </c>
      <c r="F643" s="41">
        <v>2.8826999999999998</v>
      </c>
      <c r="G643" s="76" t="s">
        <v>383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5">
        <v>16</v>
      </c>
      <c r="B644" s="77">
        <v>45768</v>
      </c>
      <c r="C644" s="75">
        <v>2</v>
      </c>
      <c r="D644" s="40" t="s">
        <v>205</v>
      </c>
      <c r="E644" s="25" t="s">
        <v>164</v>
      </c>
      <c r="F644" s="41">
        <v>2.9184999999999999</v>
      </c>
      <c r="G644" s="76" t="s">
        <v>383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5">
        <v>17</v>
      </c>
      <c r="B645" s="77">
        <v>45775</v>
      </c>
      <c r="C645" s="75">
        <v>2</v>
      </c>
      <c r="D645" s="40" t="s">
        <v>205</v>
      </c>
      <c r="E645" s="25" t="s">
        <v>164</v>
      </c>
      <c r="F645" s="41">
        <v>2.9941</v>
      </c>
      <c r="G645" s="76" t="s">
        <v>383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5">
        <v>18</v>
      </c>
      <c r="B646" s="77">
        <v>45782</v>
      </c>
      <c r="C646" s="75">
        <v>2</v>
      </c>
      <c r="D646" s="40" t="s">
        <v>205</v>
      </c>
      <c r="E646" s="25" t="s">
        <v>164</v>
      </c>
      <c r="F646" s="41">
        <v>2.9340000000000002</v>
      </c>
      <c r="G646" s="76" t="s">
        <v>383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5">
        <v>19</v>
      </c>
      <c r="B647" s="77">
        <v>45789</v>
      </c>
      <c r="C647" s="75">
        <v>2</v>
      </c>
      <c r="D647" s="40" t="s">
        <v>205</v>
      </c>
      <c r="E647" s="25" t="s">
        <v>164</v>
      </c>
      <c r="F647" s="41">
        <v>2.8818999999999999</v>
      </c>
      <c r="G647" s="76" t="s">
        <v>383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5">
        <v>20</v>
      </c>
      <c r="B648" s="77">
        <v>45796</v>
      </c>
      <c r="C648" s="75">
        <v>2</v>
      </c>
      <c r="D648" s="40" t="s">
        <v>205</v>
      </c>
      <c r="E648" s="25" t="s">
        <v>164</v>
      </c>
      <c r="F648" s="41">
        <v>3.0365000000000002</v>
      </c>
      <c r="G648" s="76" t="s">
        <v>383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5">
        <v>21</v>
      </c>
      <c r="B649" s="77">
        <v>45803</v>
      </c>
      <c r="C649" s="75">
        <v>2</v>
      </c>
      <c r="D649" s="40" t="s">
        <v>205</v>
      </c>
      <c r="E649" s="25" t="s">
        <v>164</v>
      </c>
      <c r="F649" s="41">
        <v>3.0036</v>
      </c>
      <c r="G649" s="76" t="s">
        <v>383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5">
        <v>22</v>
      </c>
      <c r="B650" s="77">
        <v>45810</v>
      </c>
      <c r="C650" s="75">
        <v>2</v>
      </c>
      <c r="D650" s="40" t="s">
        <v>205</v>
      </c>
      <c r="E650" s="25" t="s">
        <v>164</v>
      </c>
      <c r="F650" s="41">
        <v>3.0036</v>
      </c>
      <c r="G650" s="76" t="s">
        <v>383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5">
        <v>23</v>
      </c>
      <c r="B651" s="77">
        <v>45817</v>
      </c>
      <c r="C651" s="75">
        <v>2</v>
      </c>
      <c r="D651" s="40" t="s">
        <v>205</v>
      </c>
      <c r="E651" s="25" t="s">
        <v>164</v>
      </c>
      <c r="F651" s="41">
        <v>2.9451000000000001</v>
      </c>
      <c r="G651" s="76" t="s">
        <v>383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5">
        <v>24</v>
      </c>
      <c r="B652" s="77">
        <v>45824</v>
      </c>
      <c r="C652" s="75">
        <v>2</v>
      </c>
      <c r="D652" s="40" t="s">
        <v>205</v>
      </c>
      <c r="E652" s="25" t="s">
        <v>164</v>
      </c>
      <c r="F652" s="41">
        <v>3.0358999999999998</v>
      </c>
      <c r="G652" s="76" t="s">
        <v>383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5">
        <v>25</v>
      </c>
      <c r="B653" s="77">
        <v>45831</v>
      </c>
      <c r="C653" s="75">
        <v>2</v>
      </c>
      <c r="D653" s="40" t="s">
        <v>205</v>
      </c>
      <c r="E653" s="25" t="s">
        <v>164</v>
      </c>
      <c r="F653" s="41">
        <v>2.9592999999999998</v>
      </c>
      <c r="G653" s="76" t="s">
        <v>383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5">
        <v>1</v>
      </c>
      <c r="B654" s="77">
        <v>45663</v>
      </c>
      <c r="C654" s="75">
        <v>3</v>
      </c>
      <c r="D654" s="40" t="s">
        <v>206</v>
      </c>
      <c r="E654" s="25" t="s">
        <v>164</v>
      </c>
      <c r="F654" s="41">
        <v>8.0402000000000005</v>
      </c>
      <c r="G654" s="76" t="s">
        <v>383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3">
      <c r="A655" s="75">
        <v>2</v>
      </c>
      <c r="B655" s="77">
        <v>45670</v>
      </c>
      <c r="C655" s="75">
        <v>3</v>
      </c>
      <c r="D655" s="40" t="s">
        <v>206</v>
      </c>
      <c r="E655" s="25" t="s">
        <v>164</v>
      </c>
      <c r="F655" s="41">
        <v>7.6836000000000002</v>
      </c>
      <c r="G655" s="76" t="s">
        <v>383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5">
        <v>3</v>
      </c>
      <c r="B656" s="77">
        <v>45677</v>
      </c>
      <c r="C656" s="75">
        <v>3</v>
      </c>
      <c r="D656" s="40" t="s">
        <v>206</v>
      </c>
      <c r="E656" s="25" t="s">
        <v>164</v>
      </c>
      <c r="F656" s="41">
        <v>7.6938000000000004</v>
      </c>
      <c r="G656" s="76" t="s">
        <v>383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5">
        <v>4</v>
      </c>
      <c r="B657" s="77">
        <v>45684</v>
      </c>
      <c r="C657" s="75">
        <v>3</v>
      </c>
      <c r="D657" s="40" t="s">
        <v>206</v>
      </c>
      <c r="E657" s="25" t="s">
        <v>164</v>
      </c>
      <c r="F657" s="41">
        <v>7.8818999999999999</v>
      </c>
      <c r="G657" s="76" t="s">
        <v>383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5">
        <v>5</v>
      </c>
      <c r="B658" s="77">
        <v>45691</v>
      </c>
      <c r="C658" s="75">
        <v>3</v>
      </c>
      <c r="D658" s="40" t="s">
        <v>206</v>
      </c>
      <c r="E658" s="25" t="s">
        <v>164</v>
      </c>
      <c r="F658" s="41">
        <v>7.7207999999999997</v>
      </c>
      <c r="G658" s="76" t="s">
        <v>383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5">
        <v>6</v>
      </c>
      <c r="B659" s="77">
        <v>45698</v>
      </c>
      <c r="C659" s="75">
        <v>3</v>
      </c>
      <c r="D659" s="40" t="s">
        <v>206</v>
      </c>
      <c r="E659" s="25" t="s">
        <v>164</v>
      </c>
      <c r="F659" s="41">
        <v>7.9654999999999996</v>
      </c>
      <c r="G659" s="76" t="s">
        <v>383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5">
        <v>7</v>
      </c>
      <c r="B660" s="77">
        <v>45705</v>
      </c>
      <c r="C660" s="75">
        <v>3</v>
      </c>
      <c r="D660" s="40" t="s">
        <v>206</v>
      </c>
      <c r="E660" s="25" t="s">
        <v>164</v>
      </c>
      <c r="F660" s="41">
        <v>7.8917000000000002</v>
      </c>
      <c r="G660" s="76" t="s">
        <v>383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5">
        <v>8</v>
      </c>
      <c r="B661" s="77">
        <v>45712</v>
      </c>
      <c r="C661" s="75">
        <v>3</v>
      </c>
      <c r="D661" s="40" t="s">
        <v>206</v>
      </c>
      <c r="E661" s="25" t="s">
        <v>164</v>
      </c>
      <c r="F661" s="41">
        <v>7.6816000000000004</v>
      </c>
      <c r="G661" s="76" t="s">
        <v>383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5">
        <v>9</v>
      </c>
      <c r="B662" s="77">
        <v>45719</v>
      </c>
      <c r="C662" s="75">
        <v>3</v>
      </c>
      <c r="D662" s="40" t="s">
        <v>206</v>
      </c>
      <c r="E662" s="25" t="s">
        <v>164</v>
      </c>
      <c r="F662" s="41">
        <v>7.8585000000000003</v>
      </c>
      <c r="G662" s="76" t="s">
        <v>383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5">
        <v>10</v>
      </c>
      <c r="B663" s="77">
        <v>45726</v>
      </c>
      <c r="C663" s="75">
        <v>3</v>
      </c>
      <c r="D663" s="40" t="s">
        <v>206</v>
      </c>
      <c r="E663" s="25" t="s">
        <v>164</v>
      </c>
      <c r="F663" s="41">
        <v>7.7831000000000001</v>
      </c>
      <c r="G663" s="76" t="s">
        <v>383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5">
        <v>11</v>
      </c>
      <c r="B664" s="77">
        <v>45733</v>
      </c>
      <c r="C664" s="75">
        <v>3</v>
      </c>
      <c r="D664" s="40" t="s">
        <v>206</v>
      </c>
      <c r="E664" s="25" t="s">
        <v>164</v>
      </c>
      <c r="F664" s="41">
        <v>8.0081000000000007</v>
      </c>
      <c r="G664" s="76" t="s">
        <v>383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5">
        <v>12</v>
      </c>
      <c r="B665" s="77">
        <v>45740</v>
      </c>
      <c r="C665" s="75">
        <v>3</v>
      </c>
      <c r="D665" s="40" t="s">
        <v>206</v>
      </c>
      <c r="E665" s="25" t="s">
        <v>164</v>
      </c>
      <c r="F665" s="41">
        <v>7.7332000000000001</v>
      </c>
      <c r="G665" s="76" t="s">
        <v>383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5">
        <v>13</v>
      </c>
      <c r="B666" s="77">
        <v>45747</v>
      </c>
      <c r="C666" s="75">
        <v>3</v>
      </c>
      <c r="D666" s="40" t="s">
        <v>206</v>
      </c>
      <c r="E666" s="25" t="s">
        <v>164</v>
      </c>
      <c r="F666" s="41">
        <v>7.7675000000000001</v>
      </c>
      <c r="G666" s="76" t="s">
        <v>383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5">
        <v>14</v>
      </c>
      <c r="B667" s="77">
        <v>45754</v>
      </c>
      <c r="C667" s="75">
        <v>3</v>
      </c>
      <c r="D667" s="40" t="s">
        <v>206</v>
      </c>
      <c r="E667" s="25" t="s">
        <v>164</v>
      </c>
      <c r="F667" s="41">
        <v>8.0606000000000009</v>
      </c>
      <c r="G667" s="76" t="s">
        <v>383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5">
        <v>15</v>
      </c>
      <c r="B668" s="77">
        <v>45761</v>
      </c>
      <c r="C668" s="75">
        <v>3</v>
      </c>
      <c r="D668" s="40" t="s">
        <v>206</v>
      </c>
      <c r="E668" s="25" t="s">
        <v>164</v>
      </c>
      <c r="F668" s="41">
        <v>8.2430000000000003</v>
      </c>
      <c r="G668" s="76" t="s">
        <v>383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5">
        <v>16</v>
      </c>
      <c r="B669" s="77">
        <v>45768</v>
      </c>
      <c r="C669" s="75">
        <v>3</v>
      </c>
      <c r="D669" s="40" t="s">
        <v>206</v>
      </c>
      <c r="E669" s="25" t="s">
        <v>164</v>
      </c>
      <c r="F669" s="41">
        <v>8.2004999999999999</v>
      </c>
      <c r="G669" s="76" t="s">
        <v>383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5">
        <v>17</v>
      </c>
      <c r="B670" s="77">
        <v>45775</v>
      </c>
      <c r="C670" s="75">
        <v>3</v>
      </c>
      <c r="D670" s="40" t="s">
        <v>206</v>
      </c>
      <c r="E670" s="25" t="s">
        <v>164</v>
      </c>
      <c r="F670" s="41">
        <v>7.8567</v>
      </c>
      <c r="G670" s="76" t="s">
        <v>383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5">
        <v>18</v>
      </c>
      <c r="B671" s="77">
        <v>45782</v>
      </c>
      <c r="C671" s="75">
        <v>3</v>
      </c>
      <c r="D671" s="40" t="s">
        <v>206</v>
      </c>
      <c r="E671" s="25" t="s">
        <v>164</v>
      </c>
      <c r="F671" s="41">
        <v>7.8844000000000003</v>
      </c>
      <c r="G671" s="76" t="s">
        <v>383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5">
        <v>19</v>
      </c>
      <c r="B672" s="77">
        <v>45789</v>
      </c>
      <c r="C672" s="75">
        <v>3</v>
      </c>
      <c r="D672" s="40" t="s">
        <v>206</v>
      </c>
      <c r="E672" s="25" t="s">
        <v>164</v>
      </c>
      <c r="F672" s="41">
        <v>8.1178000000000008</v>
      </c>
      <c r="G672" s="76" t="s">
        <v>383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5">
        <v>20</v>
      </c>
      <c r="B673" s="77">
        <v>45796</v>
      </c>
      <c r="C673" s="75">
        <v>3</v>
      </c>
      <c r="D673" s="40" t="s">
        <v>206</v>
      </c>
      <c r="E673" s="25" t="s">
        <v>164</v>
      </c>
      <c r="F673" s="41">
        <v>7.8234000000000004</v>
      </c>
      <c r="G673" s="76" t="s">
        <v>383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5">
        <v>21</v>
      </c>
      <c r="B674" s="77">
        <v>45803</v>
      </c>
      <c r="C674" s="75">
        <v>3</v>
      </c>
      <c r="D674" s="40" t="s">
        <v>206</v>
      </c>
      <c r="E674" s="25" t="s">
        <v>164</v>
      </c>
      <c r="F674" s="41">
        <v>7.6721000000000004</v>
      </c>
      <c r="G674" s="76" t="s">
        <v>383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5">
        <v>22</v>
      </c>
      <c r="B675" s="77">
        <v>45810</v>
      </c>
      <c r="C675" s="75">
        <v>3</v>
      </c>
      <c r="D675" s="40" t="s">
        <v>206</v>
      </c>
      <c r="E675" s="25" t="s">
        <v>164</v>
      </c>
      <c r="F675" s="41">
        <v>7.8662999999999998</v>
      </c>
      <c r="G675" s="76" t="s">
        <v>383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5">
        <v>23</v>
      </c>
      <c r="B676" s="77">
        <v>45817</v>
      </c>
      <c r="C676" s="75">
        <v>3</v>
      </c>
      <c r="D676" s="40" t="s">
        <v>206</v>
      </c>
      <c r="E676" s="25" t="s">
        <v>164</v>
      </c>
      <c r="F676" s="41">
        <v>7.9257</v>
      </c>
      <c r="G676" s="76" t="s">
        <v>383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5">
        <v>24</v>
      </c>
      <c r="B677" s="77">
        <v>45824</v>
      </c>
      <c r="C677" s="75">
        <v>3</v>
      </c>
      <c r="D677" s="40" t="s">
        <v>206</v>
      </c>
      <c r="E677" s="25" t="s">
        <v>164</v>
      </c>
      <c r="F677" s="41">
        <v>7.6982999999999997</v>
      </c>
      <c r="G677" s="76" t="s">
        <v>383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5">
        <v>25</v>
      </c>
      <c r="B678" s="77">
        <v>45831</v>
      </c>
      <c r="C678" s="75">
        <v>3</v>
      </c>
      <c r="D678" s="40" t="s">
        <v>206</v>
      </c>
      <c r="E678" s="25" t="s">
        <v>164</v>
      </c>
      <c r="F678" s="41">
        <v>7.5532000000000004</v>
      </c>
      <c r="G678" s="76" t="s">
        <v>383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5">
        <v>1</v>
      </c>
      <c r="B679" s="77">
        <v>45663</v>
      </c>
      <c r="C679" s="75">
        <v>1</v>
      </c>
      <c r="D679" s="40" t="s">
        <v>204</v>
      </c>
      <c r="E679" s="25" t="s">
        <v>165</v>
      </c>
      <c r="F679" s="41">
        <v>0.93730000000000002</v>
      </c>
      <c r="G679" s="76" t="s">
        <v>383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3">
      <c r="A680" s="75">
        <v>2</v>
      </c>
      <c r="B680" s="77">
        <v>45670</v>
      </c>
      <c r="C680" s="75">
        <v>1</v>
      </c>
      <c r="D680" s="40" t="s">
        <v>204</v>
      </c>
      <c r="E680" s="25" t="s">
        <v>165</v>
      </c>
      <c r="F680" s="41">
        <v>1.0361</v>
      </c>
      <c r="G680" s="76" t="s">
        <v>383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3">
      <c r="A681" s="75">
        <v>3</v>
      </c>
      <c r="B681" s="77">
        <v>45677</v>
      </c>
      <c r="C681" s="75">
        <v>1</v>
      </c>
      <c r="D681" s="40" t="s">
        <v>204</v>
      </c>
      <c r="E681" s="25" t="s">
        <v>165</v>
      </c>
      <c r="F681" s="41">
        <v>0.96919999999999995</v>
      </c>
      <c r="G681" s="76" t="s">
        <v>383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3">
      <c r="A682" s="75">
        <v>4</v>
      </c>
      <c r="B682" s="77">
        <v>45684</v>
      </c>
      <c r="C682" s="75">
        <v>1</v>
      </c>
      <c r="D682" s="40" t="s">
        <v>204</v>
      </c>
      <c r="E682" s="25" t="s">
        <v>165</v>
      </c>
      <c r="F682" s="41">
        <v>0.99819999999999998</v>
      </c>
      <c r="G682" s="76" t="s">
        <v>383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3">
      <c r="A683" s="75">
        <v>5</v>
      </c>
      <c r="B683" s="77">
        <v>45691</v>
      </c>
      <c r="C683" s="75">
        <v>1</v>
      </c>
      <c r="D683" s="40" t="s">
        <v>204</v>
      </c>
      <c r="E683" s="25" t="s">
        <v>165</v>
      </c>
      <c r="F683" s="41">
        <v>1.0147999999999999</v>
      </c>
      <c r="G683" s="76" t="s">
        <v>383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3">
      <c r="A684" s="75">
        <v>6</v>
      </c>
      <c r="B684" s="77">
        <v>45698</v>
      </c>
      <c r="C684" s="75">
        <v>1</v>
      </c>
      <c r="D684" s="40" t="s">
        <v>204</v>
      </c>
      <c r="E684" s="25" t="s">
        <v>165</v>
      </c>
      <c r="F684" s="41">
        <v>1.0339</v>
      </c>
      <c r="G684" s="76" t="s">
        <v>383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3">
      <c r="A685" s="75">
        <v>7</v>
      </c>
      <c r="B685" s="77">
        <v>45705</v>
      </c>
      <c r="C685" s="75">
        <v>1</v>
      </c>
      <c r="D685" s="40" t="s">
        <v>204</v>
      </c>
      <c r="E685" s="25" t="s">
        <v>165</v>
      </c>
      <c r="F685" s="41">
        <v>0.98909999999999998</v>
      </c>
      <c r="G685" s="76" t="s">
        <v>383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3">
      <c r="A686" s="75">
        <v>8</v>
      </c>
      <c r="B686" s="77">
        <v>45712</v>
      </c>
      <c r="C686" s="75">
        <v>1</v>
      </c>
      <c r="D686" s="40" t="s">
        <v>204</v>
      </c>
      <c r="E686" s="25" t="s">
        <v>165</v>
      </c>
      <c r="F686" s="41">
        <v>1.0283</v>
      </c>
      <c r="G686" s="76" t="s">
        <v>383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3">
      <c r="A687" s="75">
        <v>9</v>
      </c>
      <c r="B687" s="77">
        <v>45719</v>
      </c>
      <c r="C687" s="75">
        <v>1</v>
      </c>
      <c r="D687" s="40" t="s">
        <v>204</v>
      </c>
      <c r="E687" s="25" t="s">
        <v>165</v>
      </c>
      <c r="F687" s="41">
        <v>0.96299999999999997</v>
      </c>
      <c r="G687" s="76" t="s">
        <v>383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3">
      <c r="A688" s="75">
        <v>10</v>
      </c>
      <c r="B688" s="77">
        <v>45726</v>
      </c>
      <c r="C688" s="75">
        <v>1</v>
      </c>
      <c r="D688" s="40" t="s">
        <v>204</v>
      </c>
      <c r="E688" s="25" t="s">
        <v>165</v>
      </c>
      <c r="F688" s="41">
        <v>0.98780000000000001</v>
      </c>
      <c r="G688" s="76" t="s">
        <v>383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3">
      <c r="A689" s="75">
        <v>11</v>
      </c>
      <c r="B689" s="77">
        <v>45733</v>
      </c>
      <c r="C689" s="75">
        <v>1</v>
      </c>
      <c r="D689" s="40" t="s">
        <v>204</v>
      </c>
      <c r="E689" s="25" t="s">
        <v>165</v>
      </c>
      <c r="F689" s="41">
        <v>0.95669999999999999</v>
      </c>
      <c r="G689" s="76" t="s">
        <v>383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3">
      <c r="A690" s="75">
        <v>12</v>
      </c>
      <c r="B690" s="77">
        <v>45740</v>
      </c>
      <c r="C690" s="75">
        <v>1</v>
      </c>
      <c r="D690" s="40" t="s">
        <v>204</v>
      </c>
      <c r="E690" s="25" t="s">
        <v>165</v>
      </c>
      <c r="F690" s="41">
        <v>1.0581</v>
      </c>
      <c r="G690" s="76" t="s">
        <v>383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3">
      <c r="A691" s="75">
        <v>13</v>
      </c>
      <c r="B691" s="77">
        <v>45747</v>
      </c>
      <c r="C691" s="75">
        <v>1</v>
      </c>
      <c r="D691" s="40" t="s">
        <v>204</v>
      </c>
      <c r="E691" s="25" t="s">
        <v>165</v>
      </c>
      <c r="F691" s="41">
        <v>1.0036</v>
      </c>
      <c r="G691" s="76" t="s">
        <v>383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3">
      <c r="A692" s="75">
        <v>14</v>
      </c>
      <c r="B692" s="77">
        <v>45754</v>
      </c>
      <c r="C692" s="75">
        <v>1</v>
      </c>
      <c r="D692" s="40" t="s">
        <v>204</v>
      </c>
      <c r="E692" s="25" t="s">
        <v>165</v>
      </c>
      <c r="F692" s="41">
        <v>0.97009999999999996</v>
      </c>
      <c r="G692" s="76" t="s">
        <v>383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3">
      <c r="A693" s="75">
        <v>15</v>
      </c>
      <c r="B693" s="77">
        <v>45761</v>
      </c>
      <c r="C693" s="75">
        <v>1</v>
      </c>
      <c r="D693" s="40" t="s">
        <v>204</v>
      </c>
      <c r="E693" s="25" t="s">
        <v>165</v>
      </c>
      <c r="F693" s="41">
        <v>0.98829999999999996</v>
      </c>
      <c r="G693" s="76" t="s">
        <v>383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3">
      <c r="A694" s="75">
        <v>16</v>
      </c>
      <c r="B694" s="77">
        <v>45768</v>
      </c>
      <c r="C694" s="75">
        <v>1</v>
      </c>
      <c r="D694" s="40" t="s">
        <v>204</v>
      </c>
      <c r="E694" s="25" t="s">
        <v>165</v>
      </c>
      <c r="F694" s="41">
        <v>0.99439999999999995</v>
      </c>
      <c r="G694" s="76" t="s">
        <v>383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3">
      <c r="A695" s="75">
        <v>17</v>
      </c>
      <c r="B695" s="77">
        <v>45775</v>
      </c>
      <c r="C695" s="75">
        <v>1</v>
      </c>
      <c r="D695" s="40" t="s">
        <v>204</v>
      </c>
      <c r="E695" s="25" t="s">
        <v>165</v>
      </c>
      <c r="F695" s="41">
        <v>1.0378000000000001</v>
      </c>
      <c r="G695" s="76" t="s">
        <v>383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3">
      <c r="A696" s="75">
        <v>18</v>
      </c>
      <c r="B696" s="77">
        <v>45782</v>
      </c>
      <c r="C696" s="75">
        <v>1</v>
      </c>
      <c r="D696" s="40" t="s">
        <v>204</v>
      </c>
      <c r="E696" s="25" t="s">
        <v>165</v>
      </c>
      <c r="F696" s="41">
        <v>0.92979999999999996</v>
      </c>
      <c r="G696" s="76" t="s">
        <v>383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3">
      <c r="A697" s="75">
        <v>19</v>
      </c>
      <c r="B697" s="77">
        <v>45789</v>
      </c>
      <c r="C697" s="75">
        <v>1</v>
      </c>
      <c r="D697" s="40" t="s">
        <v>204</v>
      </c>
      <c r="E697" s="25" t="s">
        <v>165</v>
      </c>
      <c r="F697" s="41">
        <v>0.95609999999999995</v>
      </c>
      <c r="G697" s="76" t="s">
        <v>383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3">
      <c r="A698" s="75">
        <v>20</v>
      </c>
      <c r="B698" s="77">
        <v>45796</v>
      </c>
      <c r="C698" s="75">
        <v>1</v>
      </c>
      <c r="D698" s="40" t="s">
        <v>204</v>
      </c>
      <c r="E698" s="25" t="s">
        <v>165</v>
      </c>
      <c r="F698" s="41">
        <v>0.98699999999999999</v>
      </c>
      <c r="G698" s="76" t="s">
        <v>383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3">
      <c r="A699" s="75">
        <v>21</v>
      </c>
      <c r="B699" s="77">
        <v>45803</v>
      </c>
      <c r="C699" s="75">
        <v>1</v>
      </c>
      <c r="D699" s="40" t="s">
        <v>204</v>
      </c>
      <c r="E699" s="25" t="s">
        <v>165</v>
      </c>
      <c r="F699" s="41">
        <v>1.1238999999999999</v>
      </c>
      <c r="G699" s="76" t="s">
        <v>383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3">
      <c r="A700" s="75">
        <v>22</v>
      </c>
      <c r="B700" s="77">
        <v>45810</v>
      </c>
      <c r="C700" s="75">
        <v>1</v>
      </c>
      <c r="D700" s="40" t="s">
        <v>204</v>
      </c>
      <c r="E700" s="25" t="s">
        <v>165</v>
      </c>
      <c r="F700" s="41">
        <v>1.0498000000000001</v>
      </c>
      <c r="G700" s="76" t="s">
        <v>383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3">
      <c r="A701" s="75">
        <v>23</v>
      </c>
      <c r="B701" s="77">
        <v>45817</v>
      </c>
      <c r="C701" s="75">
        <v>1</v>
      </c>
      <c r="D701" s="40" t="s">
        <v>204</v>
      </c>
      <c r="E701" s="25" t="s">
        <v>165</v>
      </c>
      <c r="F701" s="41">
        <v>0.99960000000000004</v>
      </c>
      <c r="G701" s="76" t="s">
        <v>383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3">
      <c r="A702" s="75">
        <v>24</v>
      </c>
      <c r="B702" s="77">
        <v>45824</v>
      </c>
      <c r="C702" s="75">
        <v>1</v>
      </c>
      <c r="D702" s="40" t="s">
        <v>204</v>
      </c>
      <c r="E702" s="25" t="s">
        <v>165</v>
      </c>
      <c r="F702" s="41">
        <v>1.0383</v>
      </c>
      <c r="G702" s="76" t="s">
        <v>383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3">
      <c r="A703" s="75">
        <v>25</v>
      </c>
      <c r="B703" s="77">
        <v>45831</v>
      </c>
      <c r="C703" s="75">
        <v>1</v>
      </c>
      <c r="D703" s="40" t="s">
        <v>204</v>
      </c>
      <c r="E703" s="25" t="s">
        <v>165</v>
      </c>
      <c r="F703" s="41">
        <v>1.1015999999999999</v>
      </c>
      <c r="G703" s="76" t="s">
        <v>383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3">
      <c r="A704" s="75">
        <v>1</v>
      </c>
      <c r="B704" s="77">
        <v>45663</v>
      </c>
      <c r="C704" s="75">
        <v>2</v>
      </c>
      <c r="D704" s="40" t="s">
        <v>205</v>
      </c>
      <c r="E704" s="25" t="s">
        <v>165</v>
      </c>
      <c r="F704" s="41">
        <v>1.9769000000000001</v>
      </c>
      <c r="G704" s="76" t="s">
        <v>383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3">
      <c r="A705" s="75">
        <v>2</v>
      </c>
      <c r="B705" s="77">
        <v>45670</v>
      </c>
      <c r="C705" s="75">
        <v>2</v>
      </c>
      <c r="D705" s="40" t="s">
        <v>205</v>
      </c>
      <c r="E705" s="25" t="s">
        <v>165</v>
      </c>
      <c r="F705" s="41">
        <v>1.9704999999999999</v>
      </c>
      <c r="G705" s="76" t="s">
        <v>383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3">
      <c r="A706" s="75">
        <v>3</v>
      </c>
      <c r="B706" s="77">
        <v>45677</v>
      </c>
      <c r="C706" s="75">
        <v>2</v>
      </c>
      <c r="D706" s="40" t="s">
        <v>205</v>
      </c>
      <c r="E706" s="25" t="s">
        <v>165</v>
      </c>
      <c r="F706" s="41">
        <v>2.0470999999999999</v>
      </c>
      <c r="G706" s="76" t="s">
        <v>383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3">
      <c r="A707" s="75">
        <v>4</v>
      </c>
      <c r="B707" s="77">
        <v>45684</v>
      </c>
      <c r="C707" s="75">
        <v>2</v>
      </c>
      <c r="D707" s="40" t="s">
        <v>205</v>
      </c>
      <c r="E707" s="25" t="s">
        <v>165</v>
      </c>
      <c r="F707" s="41">
        <v>2.0123000000000002</v>
      </c>
      <c r="G707" s="76" t="s">
        <v>383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3">
      <c r="A708" s="75">
        <v>5</v>
      </c>
      <c r="B708" s="77">
        <v>45691</v>
      </c>
      <c r="C708" s="75">
        <v>2</v>
      </c>
      <c r="D708" s="40" t="s">
        <v>205</v>
      </c>
      <c r="E708" s="25" t="s">
        <v>165</v>
      </c>
      <c r="F708" s="41">
        <v>2.0209000000000001</v>
      </c>
      <c r="G708" s="76" t="s">
        <v>383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3">
      <c r="A709" s="75">
        <v>6</v>
      </c>
      <c r="B709" s="77">
        <v>45698</v>
      </c>
      <c r="C709" s="75">
        <v>2</v>
      </c>
      <c r="D709" s="40" t="s">
        <v>205</v>
      </c>
      <c r="E709" s="25" t="s">
        <v>165</v>
      </c>
      <c r="F709" s="41">
        <v>1.9636</v>
      </c>
      <c r="G709" s="76" t="s">
        <v>383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3">
      <c r="A710" s="75">
        <v>7</v>
      </c>
      <c r="B710" s="77">
        <v>45705</v>
      </c>
      <c r="C710" s="75">
        <v>2</v>
      </c>
      <c r="D710" s="40" t="s">
        <v>205</v>
      </c>
      <c r="E710" s="25" t="s">
        <v>165</v>
      </c>
      <c r="F710" s="41">
        <v>2.0817000000000001</v>
      </c>
      <c r="G710" s="76" t="s">
        <v>383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3">
      <c r="A711" s="75">
        <v>8</v>
      </c>
      <c r="B711" s="77">
        <v>45712</v>
      </c>
      <c r="C711" s="75">
        <v>2</v>
      </c>
      <c r="D711" s="40" t="s">
        <v>205</v>
      </c>
      <c r="E711" s="25" t="s">
        <v>165</v>
      </c>
      <c r="F711" s="41">
        <v>2.0712999999999999</v>
      </c>
      <c r="G711" s="76" t="s">
        <v>383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3">
      <c r="A712" s="75">
        <v>9</v>
      </c>
      <c r="B712" s="77">
        <v>45719</v>
      </c>
      <c r="C712" s="75">
        <v>2</v>
      </c>
      <c r="D712" s="40" t="s">
        <v>205</v>
      </c>
      <c r="E712" s="25" t="s">
        <v>165</v>
      </c>
      <c r="F712" s="41">
        <v>2.0158</v>
      </c>
      <c r="G712" s="76" t="s">
        <v>383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3">
      <c r="A713" s="75">
        <v>10</v>
      </c>
      <c r="B713" s="77">
        <v>45726</v>
      </c>
      <c r="C713" s="75">
        <v>2</v>
      </c>
      <c r="D713" s="40" t="s">
        <v>205</v>
      </c>
      <c r="E713" s="25" t="s">
        <v>165</v>
      </c>
      <c r="F713" s="41">
        <v>2.0215000000000001</v>
      </c>
      <c r="G713" s="76" t="s">
        <v>383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3">
      <c r="A714" s="75">
        <v>11</v>
      </c>
      <c r="B714" s="77">
        <v>45733</v>
      </c>
      <c r="C714" s="75">
        <v>2</v>
      </c>
      <c r="D714" s="40" t="s">
        <v>205</v>
      </c>
      <c r="E714" s="25" t="s">
        <v>165</v>
      </c>
      <c r="F714" s="41">
        <v>1.8897999999999999</v>
      </c>
      <c r="G714" s="76" t="s">
        <v>383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3">
      <c r="A715" s="75">
        <v>12</v>
      </c>
      <c r="B715" s="77">
        <v>45740</v>
      </c>
      <c r="C715" s="75">
        <v>2</v>
      </c>
      <c r="D715" s="40" t="s">
        <v>205</v>
      </c>
      <c r="E715" s="25" t="s">
        <v>165</v>
      </c>
      <c r="F715" s="41">
        <v>2.0192000000000001</v>
      </c>
      <c r="G715" s="76" t="s">
        <v>383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3">
      <c r="A716" s="75">
        <v>13</v>
      </c>
      <c r="B716" s="77">
        <v>45747</v>
      </c>
      <c r="C716" s="75">
        <v>2</v>
      </c>
      <c r="D716" s="40" t="s">
        <v>205</v>
      </c>
      <c r="E716" s="25" t="s">
        <v>165</v>
      </c>
      <c r="F716" s="41">
        <v>1.9789000000000001</v>
      </c>
      <c r="G716" s="76" t="s">
        <v>383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3">
      <c r="A717" s="75">
        <v>14</v>
      </c>
      <c r="B717" s="77">
        <v>45754</v>
      </c>
      <c r="C717" s="75">
        <v>2</v>
      </c>
      <c r="D717" s="40" t="s">
        <v>205</v>
      </c>
      <c r="E717" s="25" t="s">
        <v>165</v>
      </c>
      <c r="F717" s="41">
        <v>2.0093000000000001</v>
      </c>
      <c r="G717" s="76" t="s">
        <v>383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5">
        <v>15</v>
      </c>
      <c r="B718" s="77">
        <v>45761</v>
      </c>
      <c r="C718" s="75">
        <v>2</v>
      </c>
      <c r="D718" s="40" t="s">
        <v>205</v>
      </c>
      <c r="E718" s="25" t="s">
        <v>165</v>
      </c>
      <c r="F718" s="41">
        <v>2.0213999999999999</v>
      </c>
      <c r="G718" s="76" t="s">
        <v>383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5">
        <v>16</v>
      </c>
      <c r="B719" s="77">
        <v>45768</v>
      </c>
      <c r="C719" s="75">
        <v>2</v>
      </c>
      <c r="D719" s="40" t="s">
        <v>205</v>
      </c>
      <c r="E719" s="25" t="s">
        <v>165</v>
      </c>
      <c r="F719" s="41">
        <v>1.9717</v>
      </c>
      <c r="G719" s="76" t="s">
        <v>383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5">
        <v>17</v>
      </c>
      <c r="B720" s="77">
        <v>45775</v>
      </c>
      <c r="C720" s="75">
        <v>2</v>
      </c>
      <c r="D720" s="40" t="s">
        <v>205</v>
      </c>
      <c r="E720" s="25" t="s">
        <v>165</v>
      </c>
      <c r="F720" s="41">
        <v>1.9061999999999999</v>
      </c>
      <c r="G720" s="76" t="s">
        <v>383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5">
        <v>18</v>
      </c>
      <c r="B721" s="77">
        <v>45782</v>
      </c>
      <c r="C721" s="75">
        <v>2</v>
      </c>
      <c r="D721" s="40" t="s">
        <v>205</v>
      </c>
      <c r="E721" s="25" t="s">
        <v>165</v>
      </c>
      <c r="F721" s="41">
        <v>2.0061</v>
      </c>
      <c r="G721" s="76" t="s">
        <v>383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5">
        <v>19</v>
      </c>
      <c r="B722" s="77">
        <v>45789</v>
      </c>
      <c r="C722" s="75">
        <v>2</v>
      </c>
      <c r="D722" s="40" t="s">
        <v>205</v>
      </c>
      <c r="E722" s="25" t="s">
        <v>165</v>
      </c>
      <c r="F722" s="41">
        <v>1.9522999999999999</v>
      </c>
      <c r="G722" s="76" t="s">
        <v>383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5">
        <v>20</v>
      </c>
      <c r="B723" s="77">
        <v>45796</v>
      </c>
      <c r="C723" s="75">
        <v>2</v>
      </c>
      <c r="D723" s="40" t="s">
        <v>205</v>
      </c>
      <c r="E723" s="25" t="s">
        <v>165</v>
      </c>
      <c r="F723" s="41">
        <v>1.9722</v>
      </c>
      <c r="G723" s="76" t="s">
        <v>383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5">
        <v>21</v>
      </c>
      <c r="B724" s="77">
        <v>45803</v>
      </c>
      <c r="C724" s="75">
        <v>2</v>
      </c>
      <c r="D724" s="40" t="s">
        <v>205</v>
      </c>
      <c r="E724" s="25" t="s">
        <v>165</v>
      </c>
      <c r="F724" s="41">
        <v>1.9589000000000001</v>
      </c>
      <c r="G724" s="76" t="s">
        <v>383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5">
        <v>22</v>
      </c>
      <c r="B725" s="77">
        <v>45810</v>
      </c>
      <c r="C725" s="75">
        <v>2</v>
      </c>
      <c r="D725" s="40" t="s">
        <v>205</v>
      </c>
      <c r="E725" s="25" t="s">
        <v>165</v>
      </c>
      <c r="F725" s="41">
        <v>1.9717</v>
      </c>
      <c r="G725" s="76" t="s">
        <v>383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5">
        <v>23</v>
      </c>
      <c r="B726" s="77">
        <v>45817</v>
      </c>
      <c r="C726" s="75">
        <v>2</v>
      </c>
      <c r="D726" s="40" t="s">
        <v>205</v>
      </c>
      <c r="E726" s="25" t="s">
        <v>165</v>
      </c>
      <c r="F726" s="41">
        <v>1.8761000000000001</v>
      </c>
      <c r="G726" s="76" t="s">
        <v>383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5">
        <v>24</v>
      </c>
      <c r="B727" s="77">
        <v>45824</v>
      </c>
      <c r="C727" s="75">
        <v>2</v>
      </c>
      <c r="D727" s="40" t="s">
        <v>205</v>
      </c>
      <c r="E727" s="25" t="s">
        <v>165</v>
      </c>
      <c r="F727" s="41">
        <v>2.0474000000000001</v>
      </c>
      <c r="G727" s="76" t="s">
        <v>383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5">
        <v>25</v>
      </c>
      <c r="B728" s="77">
        <v>45831</v>
      </c>
      <c r="C728" s="75">
        <v>2</v>
      </c>
      <c r="D728" s="40" t="s">
        <v>205</v>
      </c>
      <c r="E728" s="25" t="s">
        <v>165</v>
      </c>
      <c r="F728" s="41">
        <v>2.0005999999999999</v>
      </c>
      <c r="G728" s="76" t="s">
        <v>383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5">
        <v>1</v>
      </c>
      <c r="B729" s="77">
        <v>45663</v>
      </c>
      <c r="C729" s="75">
        <v>3</v>
      </c>
      <c r="D729" s="40" t="s">
        <v>206</v>
      </c>
      <c r="E729" s="25" t="s">
        <v>165</v>
      </c>
      <c r="F729" s="41">
        <v>4.2352999999999996</v>
      </c>
      <c r="G729" s="76" t="s">
        <v>383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5">
        <v>2</v>
      </c>
      <c r="B730" s="77">
        <v>45670</v>
      </c>
      <c r="C730" s="75">
        <v>3</v>
      </c>
      <c r="D730" s="40" t="s">
        <v>206</v>
      </c>
      <c r="E730" s="25" t="s">
        <v>165</v>
      </c>
      <c r="F730" s="41">
        <v>4.3898999999999999</v>
      </c>
      <c r="G730" s="76" t="s">
        <v>383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5">
        <v>3</v>
      </c>
      <c r="B731" s="77">
        <v>45677</v>
      </c>
      <c r="C731" s="75">
        <v>3</v>
      </c>
      <c r="D731" s="40" t="s">
        <v>206</v>
      </c>
      <c r="E731" s="25" t="s">
        <v>165</v>
      </c>
      <c r="F731" s="41">
        <v>4.0415999999999999</v>
      </c>
      <c r="G731" s="76" t="s">
        <v>383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5">
        <v>4</v>
      </c>
      <c r="B732" s="77">
        <v>45684</v>
      </c>
      <c r="C732" s="75">
        <v>3</v>
      </c>
      <c r="D732" s="40" t="s">
        <v>206</v>
      </c>
      <c r="E732" s="25" t="s">
        <v>165</v>
      </c>
      <c r="F732" s="41">
        <v>3.7168999999999999</v>
      </c>
      <c r="G732" s="76" t="s">
        <v>383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5">
        <v>5</v>
      </c>
      <c r="B733" s="77">
        <v>45691</v>
      </c>
      <c r="C733" s="75">
        <v>3</v>
      </c>
      <c r="D733" s="40" t="s">
        <v>206</v>
      </c>
      <c r="E733" s="25" t="s">
        <v>165</v>
      </c>
      <c r="F733" s="41">
        <v>3.8784999999999998</v>
      </c>
      <c r="G733" s="76" t="s">
        <v>383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5">
        <v>6</v>
      </c>
      <c r="B734" s="77">
        <v>45698</v>
      </c>
      <c r="C734" s="75">
        <v>3</v>
      </c>
      <c r="D734" s="40" t="s">
        <v>206</v>
      </c>
      <c r="E734" s="25" t="s">
        <v>165</v>
      </c>
      <c r="F734" s="41">
        <v>3.8228</v>
      </c>
      <c r="G734" s="76" t="s">
        <v>383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5">
        <v>7</v>
      </c>
      <c r="B735" s="77">
        <v>45705</v>
      </c>
      <c r="C735" s="75">
        <v>3</v>
      </c>
      <c r="D735" s="40" t="s">
        <v>206</v>
      </c>
      <c r="E735" s="25" t="s">
        <v>165</v>
      </c>
      <c r="F735" s="41">
        <v>3.9483000000000001</v>
      </c>
      <c r="G735" s="76" t="s">
        <v>383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5">
        <v>8</v>
      </c>
      <c r="B736" s="77">
        <v>45712</v>
      </c>
      <c r="C736" s="75">
        <v>3</v>
      </c>
      <c r="D736" s="40" t="s">
        <v>206</v>
      </c>
      <c r="E736" s="25" t="s">
        <v>165</v>
      </c>
      <c r="F736" s="41">
        <v>4.0518000000000001</v>
      </c>
      <c r="G736" s="76" t="s">
        <v>383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5">
        <v>9</v>
      </c>
      <c r="B737" s="77">
        <v>45719</v>
      </c>
      <c r="C737" s="75">
        <v>3</v>
      </c>
      <c r="D737" s="40" t="s">
        <v>206</v>
      </c>
      <c r="E737" s="25" t="s">
        <v>165</v>
      </c>
      <c r="F737" s="41">
        <v>3.6812999999999998</v>
      </c>
      <c r="G737" s="76" t="s">
        <v>383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5">
        <v>10</v>
      </c>
      <c r="B738" s="77">
        <v>45726</v>
      </c>
      <c r="C738" s="75">
        <v>3</v>
      </c>
      <c r="D738" s="40" t="s">
        <v>206</v>
      </c>
      <c r="E738" s="25" t="s">
        <v>165</v>
      </c>
      <c r="F738" s="41">
        <v>4.0984999999999996</v>
      </c>
      <c r="G738" s="76" t="s">
        <v>383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5">
        <v>11</v>
      </c>
      <c r="B739" s="77">
        <v>45733</v>
      </c>
      <c r="C739" s="75">
        <v>3</v>
      </c>
      <c r="D739" s="40" t="s">
        <v>206</v>
      </c>
      <c r="E739" s="25" t="s">
        <v>165</v>
      </c>
      <c r="F739" s="41">
        <v>3.7688000000000001</v>
      </c>
      <c r="G739" s="76" t="s">
        <v>383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5">
        <v>12</v>
      </c>
      <c r="B740" s="77">
        <v>45740</v>
      </c>
      <c r="C740" s="75">
        <v>3</v>
      </c>
      <c r="D740" s="40" t="s">
        <v>206</v>
      </c>
      <c r="E740" s="25" t="s">
        <v>165</v>
      </c>
      <c r="F740" s="41">
        <v>4.0904999999999996</v>
      </c>
      <c r="G740" s="76" t="s">
        <v>383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5">
        <v>13</v>
      </c>
      <c r="B741" s="77">
        <v>45747</v>
      </c>
      <c r="C741" s="75">
        <v>3</v>
      </c>
      <c r="D741" s="40" t="s">
        <v>206</v>
      </c>
      <c r="E741" s="25" t="s">
        <v>165</v>
      </c>
      <c r="F741" s="41">
        <v>4.0180999999999996</v>
      </c>
      <c r="G741" s="76" t="s">
        <v>383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5">
        <v>14</v>
      </c>
      <c r="B742" s="77">
        <v>45754</v>
      </c>
      <c r="C742" s="75">
        <v>3</v>
      </c>
      <c r="D742" s="40" t="s">
        <v>206</v>
      </c>
      <c r="E742" s="25" t="s">
        <v>165</v>
      </c>
      <c r="F742" s="41">
        <v>3.9817999999999998</v>
      </c>
      <c r="G742" s="76" t="s">
        <v>383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5">
        <v>15</v>
      </c>
      <c r="B743" s="77">
        <v>45761</v>
      </c>
      <c r="C743" s="75">
        <v>3</v>
      </c>
      <c r="D743" s="40" t="s">
        <v>206</v>
      </c>
      <c r="E743" s="25" t="s">
        <v>165</v>
      </c>
      <c r="F743" s="41">
        <v>4.0246000000000004</v>
      </c>
      <c r="G743" s="76" t="s">
        <v>383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5">
        <v>16</v>
      </c>
      <c r="B744" s="77">
        <v>45768</v>
      </c>
      <c r="C744" s="75">
        <v>3</v>
      </c>
      <c r="D744" s="40" t="s">
        <v>206</v>
      </c>
      <c r="E744" s="25" t="s">
        <v>165</v>
      </c>
      <c r="F744" s="41">
        <v>3.9415</v>
      </c>
      <c r="G744" s="76" t="s">
        <v>383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5">
        <v>17</v>
      </c>
      <c r="B745" s="77">
        <v>45775</v>
      </c>
      <c r="C745" s="75">
        <v>3</v>
      </c>
      <c r="D745" s="40" t="s">
        <v>206</v>
      </c>
      <c r="E745" s="25" t="s">
        <v>165</v>
      </c>
      <c r="F745" s="41">
        <v>3.9285999999999999</v>
      </c>
      <c r="G745" s="76" t="s">
        <v>383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5">
        <v>18</v>
      </c>
      <c r="B746" s="77">
        <v>45782</v>
      </c>
      <c r="C746" s="75">
        <v>3</v>
      </c>
      <c r="D746" s="40" t="s">
        <v>206</v>
      </c>
      <c r="E746" s="25" t="s">
        <v>165</v>
      </c>
      <c r="F746" s="41">
        <v>3.7382</v>
      </c>
      <c r="G746" s="76" t="s">
        <v>383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5">
        <v>19</v>
      </c>
      <c r="B747" s="77">
        <v>45789</v>
      </c>
      <c r="C747" s="75">
        <v>3</v>
      </c>
      <c r="D747" s="40" t="s">
        <v>206</v>
      </c>
      <c r="E747" s="25" t="s">
        <v>165</v>
      </c>
      <c r="F747" s="41">
        <v>4.0323000000000002</v>
      </c>
      <c r="G747" s="76" t="s">
        <v>383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5">
        <v>20</v>
      </c>
      <c r="B748" s="77">
        <v>45796</v>
      </c>
      <c r="C748" s="75">
        <v>3</v>
      </c>
      <c r="D748" s="40" t="s">
        <v>206</v>
      </c>
      <c r="E748" s="25" t="s">
        <v>165</v>
      </c>
      <c r="F748" s="41">
        <v>4.3659999999999997</v>
      </c>
      <c r="G748" s="76" t="s">
        <v>383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5">
        <v>21</v>
      </c>
      <c r="B749" s="77">
        <v>45803</v>
      </c>
      <c r="C749" s="75">
        <v>3</v>
      </c>
      <c r="D749" s="40" t="s">
        <v>206</v>
      </c>
      <c r="E749" s="25" t="s">
        <v>165</v>
      </c>
      <c r="F749" s="41">
        <v>4.3899999999999997</v>
      </c>
      <c r="G749" s="76" t="s">
        <v>383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5">
        <v>22</v>
      </c>
      <c r="B750" s="77">
        <v>45810</v>
      </c>
      <c r="C750" s="75">
        <v>3</v>
      </c>
      <c r="D750" s="40" t="s">
        <v>206</v>
      </c>
      <c r="E750" s="25" t="s">
        <v>165</v>
      </c>
      <c r="F750" s="41">
        <v>4.2728000000000002</v>
      </c>
      <c r="G750" s="76" t="s">
        <v>383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5">
        <v>23</v>
      </c>
      <c r="B751" s="77">
        <v>45817</v>
      </c>
      <c r="C751" s="75">
        <v>3</v>
      </c>
      <c r="D751" s="40" t="s">
        <v>206</v>
      </c>
      <c r="E751" s="25" t="s">
        <v>165</v>
      </c>
      <c r="F751" s="41">
        <v>4.1631999999999998</v>
      </c>
      <c r="G751" s="76" t="s">
        <v>383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5">
        <v>24</v>
      </c>
      <c r="B752" s="77">
        <v>45824</v>
      </c>
      <c r="C752" s="75">
        <v>3</v>
      </c>
      <c r="D752" s="40" t="s">
        <v>206</v>
      </c>
      <c r="E752" s="25" t="s">
        <v>165</v>
      </c>
      <c r="F752" s="41">
        <v>3.9171999999999998</v>
      </c>
      <c r="G752" s="76" t="s">
        <v>383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5">
        <v>25</v>
      </c>
      <c r="B753" s="77">
        <v>45831</v>
      </c>
      <c r="C753" s="75">
        <v>3</v>
      </c>
      <c r="D753" s="40" t="s">
        <v>206</v>
      </c>
      <c r="E753" s="25" t="s">
        <v>165</v>
      </c>
      <c r="F753" s="41">
        <v>4.2942999999999998</v>
      </c>
      <c r="G753" s="76" t="s">
        <v>383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5">
        <v>1</v>
      </c>
      <c r="B754" s="77">
        <v>45663</v>
      </c>
      <c r="C754" s="75">
        <v>1</v>
      </c>
      <c r="D754" s="40" t="s">
        <v>204</v>
      </c>
      <c r="E754" s="25" t="s">
        <v>166</v>
      </c>
      <c r="F754" s="41">
        <v>0.34460000000000002</v>
      </c>
      <c r="G754" s="76" t="s">
        <v>383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5">
        <v>2</v>
      </c>
      <c r="B755" s="77">
        <v>45670</v>
      </c>
      <c r="C755" s="75">
        <v>1</v>
      </c>
      <c r="D755" s="40" t="s">
        <v>204</v>
      </c>
      <c r="E755" s="25" t="s">
        <v>166</v>
      </c>
      <c r="F755" s="41">
        <v>0.34420000000000001</v>
      </c>
      <c r="G755" s="76" t="s">
        <v>383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5">
        <v>3</v>
      </c>
      <c r="B756" s="77">
        <v>45677</v>
      </c>
      <c r="C756" s="75">
        <v>1</v>
      </c>
      <c r="D756" s="40" t="s">
        <v>204</v>
      </c>
      <c r="E756" s="25" t="s">
        <v>166</v>
      </c>
      <c r="F756" s="41">
        <v>0.3377</v>
      </c>
      <c r="G756" s="76" t="s">
        <v>383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5">
        <v>4</v>
      </c>
      <c r="B757" s="77">
        <v>45684</v>
      </c>
      <c r="C757" s="75">
        <v>1</v>
      </c>
      <c r="D757" s="40" t="s">
        <v>204</v>
      </c>
      <c r="E757" s="25" t="s">
        <v>166</v>
      </c>
      <c r="F757" s="41">
        <v>0.34889999999999999</v>
      </c>
      <c r="G757" s="76" t="s">
        <v>383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5">
        <v>5</v>
      </c>
      <c r="B758" s="77">
        <v>45691</v>
      </c>
      <c r="C758" s="75">
        <v>1</v>
      </c>
      <c r="D758" s="40" t="s">
        <v>204</v>
      </c>
      <c r="E758" s="25" t="s">
        <v>166</v>
      </c>
      <c r="F758" s="41">
        <v>0.33350000000000002</v>
      </c>
      <c r="G758" s="76" t="s">
        <v>383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5">
        <v>6</v>
      </c>
      <c r="B759" s="77">
        <v>45698</v>
      </c>
      <c r="C759" s="75">
        <v>1</v>
      </c>
      <c r="D759" s="40" t="s">
        <v>204</v>
      </c>
      <c r="E759" s="25" t="s">
        <v>166</v>
      </c>
      <c r="F759" s="41">
        <v>0.34379999999999999</v>
      </c>
      <c r="G759" s="76" t="s">
        <v>383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5">
        <v>7</v>
      </c>
      <c r="B760" s="77">
        <v>45705</v>
      </c>
      <c r="C760" s="75">
        <v>1</v>
      </c>
      <c r="D760" s="40" t="s">
        <v>204</v>
      </c>
      <c r="E760" s="25" t="s">
        <v>166</v>
      </c>
      <c r="F760" s="41">
        <v>0.3145</v>
      </c>
      <c r="G760" s="76" t="s">
        <v>383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5">
        <v>8</v>
      </c>
      <c r="B761" s="77">
        <v>45712</v>
      </c>
      <c r="C761" s="75">
        <v>1</v>
      </c>
      <c r="D761" s="40" t="s">
        <v>204</v>
      </c>
      <c r="E761" s="25" t="s">
        <v>166</v>
      </c>
      <c r="F761" s="41">
        <v>0.33529999999999999</v>
      </c>
      <c r="G761" s="76" t="s">
        <v>383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5">
        <v>9</v>
      </c>
      <c r="B762" s="77">
        <v>45719</v>
      </c>
      <c r="C762" s="75">
        <v>1</v>
      </c>
      <c r="D762" s="40" t="s">
        <v>204</v>
      </c>
      <c r="E762" s="25" t="s">
        <v>166</v>
      </c>
      <c r="F762" s="41">
        <v>0.4128</v>
      </c>
      <c r="G762" s="76" t="s">
        <v>383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5">
        <v>10</v>
      </c>
      <c r="B763" s="77">
        <v>45726</v>
      </c>
      <c r="C763" s="75">
        <v>1</v>
      </c>
      <c r="D763" s="40" t="s">
        <v>204</v>
      </c>
      <c r="E763" s="25" t="s">
        <v>166</v>
      </c>
      <c r="F763" s="41">
        <v>0.34420000000000001</v>
      </c>
      <c r="G763" s="76" t="s">
        <v>383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5">
        <v>11</v>
      </c>
      <c r="B764" s="77">
        <v>45733</v>
      </c>
      <c r="C764" s="75">
        <v>1</v>
      </c>
      <c r="D764" s="40" t="s">
        <v>204</v>
      </c>
      <c r="E764" s="25" t="s">
        <v>166</v>
      </c>
      <c r="F764" s="41">
        <v>0.3392</v>
      </c>
      <c r="G764" s="76" t="s">
        <v>383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5">
        <v>12</v>
      </c>
      <c r="B765" s="77">
        <v>45740</v>
      </c>
      <c r="C765" s="75">
        <v>1</v>
      </c>
      <c r="D765" s="40" t="s">
        <v>204</v>
      </c>
      <c r="E765" s="25" t="s">
        <v>166</v>
      </c>
      <c r="F765" s="41">
        <v>0.36180000000000001</v>
      </c>
      <c r="G765" s="76" t="s">
        <v>383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5">
        <v>13</v>
      </c>
      <c r="B766" s="77">
        <v>45747</v>
      </c>
      <c r="C766" s="75">
        <v>1</v>
      </c>
      <c r="D766" s="40" t="s">
        <v>204</v>
      </c>
      <c r="E766" s="25" t="s">
        <v>166</v>
      </c>
      <c r="F766" s="41">
        <v>0.3669</v>
      </c>
      <c r="G766" s="76" t="s">
        <v>383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5">
        <v>14</v>
      </c>
      <c r="B767" s="77">
        <v>45754</v>
      </c>
      <c r="C767" s="75">
        <v>1</v>
      </c>
      <c r="D767" s="40" t="s">
        <v>204</v>
      </c>
      <c r="E767" s="25" t="s">
        <v>166</v>
      </c>
      <c r="F767" s="41">
        <v>0.31369999999999998</v>
      </c>
      <c r="G767" s="76" t="s">
        <v>383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5">
        <v>15</v>
      </c>
      <c r="B768" s="77">
        <v>45761</v>
      </c>
      <c r="C768" s="75">
        <v>1</v>
      </c>
      <c r="D768" s="40" t="s">
        <v>204</v>
      </c>
      <c r="E768" s="25" t="s">
        <v>166</v>
      </c>
      <c r="F768" s="41">
        <v>0.3402</v>
      </c>
      <c r="G768" s="76" t="s">
        <v>383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5">
        <v>16</v>
      </c>
      <c r="B769" s="77">
        <v>45768</v>
      </c>
      <c r="C769" s="75">
        <v>1</v>
      </c>
      <c r="D769" s="40" t="s">
        <v>204</v>
      </c>
      <c r="E769" s="25" t="s">
        <v>166</v>
      </c>
      <c r="F769" s="41">
        <v>0.373</v>
      </c>
      <c r="G769" s="76" t="s">
        <v>383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5">
        <v>17</v>
      </c>
      <c r="B770" s="77">
        <v>45775</v>
      </c>
      <c r="C770" s="75">
        <v>1</v>
      </c>
      <c r="D770" s="40" t="s">
        <v>204</v>
      </c>
      <c r="E770" s="25" t="s">
        <v>166</v>
      </c>
      <c r="F770" s="41">
        <v>0.35410000000000003</v>
      </c>
      <c r="G770" s="76" t="s">
        <v>383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5">
        <v>18</v>
      </c>
      <c r="B771" s="77">
        <v>45782</v>
      </c>
      <c r="C771" s="75">
        <v>1</v>
      </c>
      <c r="D771" s="40" t="s">
        <v>204</v>
      </c>
      <c r="E771" s="25" t="s">
        <v>166</v>
      </c>
      <c r="F771" s="41">
        <v>0.3498</v>
      </c>
      <c r="G771" s="76" t="s">
        <v>383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5">
        <v>19</v>
      </c>
      <c r="B772" s="77">
        <v>45789</v>
      </c>
      <c r="C772" s="75">
        <v>1</v>
      </c>
      <c r="D772" s="40" t="s">
        <v>204</v>
      </c>
      <c r="E772" s="25" t="s">
        <v>166</v>
      </c>
      <c r="F772" s="41">
        <v>0.3916</v>
      </c>
      <c r="G772" s="76" t="s">
        <v>383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5">
        <v>20</v>
      </c>
      <c r="B773" s="77">
        <v>45796</v>
      </c>
      <c r="C773" s="75">
        <v>1</v>
      </c>
      <c r="D773" s="40" t="s">
        <v>204</v>
      </c>
      <c r="E773" s="25" t="s">
        <v>166</v>
      </c>
      <c r="F773" s="41">
        <v>0.32640000000000002</v>
      </c>
      <c r="G773" s="76" t="s">
        <v>383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5">
        <v>21</v>
      </c>
      <c r="B774" s="77">
        <v>45803</v>
      </c>
      <c r="C774" s="75">
        <v>1</v>
      </c>
      <c r="D774" s="40" t="s">
        <v>204</v>
      </c>
      <c r="E774" s="25" t="s">
        <v>166</v>
      </c>
      <c r="F774" s="41">
        <v>0.34860000000000002</v>
      </c>
      <c r="G774" s="76" t="s">
        <v>383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5">
        <v>22</v>
      </c>
      <c r="B775" s="77">
        <v>45810</v>
      </c>
      <c r="C775" s="75">
        <v>1</v>
      </c>
      <c r="D775" s="40" t="s">
        <v>204</v>
      </c>
      <c r="E775" s="25" t="s">
        <v>166</v>
      </c>
      <c r="F775" s="41">
        <v>0.33100000000000002</v>
      </c>
      <c r="G775" s="76" t="s">
        <v>383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5">
        <v>23</v>
      </c>
      <c r="B776" s="77">
        <v>45817</v>
      </c>
      <c r="C776" s="75">
        <v>1</v>
      </c>
      <c r="D776" s="40" t="s">
        <v>204</v>
      </c>
      <c r="E776" s="25" t="s">
        <v>166</v>
      </c>
      <c r="F776" s="41">
        <v>0.38969999999999999</v>
      </c>
      <c r="G776" s="76" t="s">
        <v>383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5">
        <v>24</v>
      </c>
      <c r="B777" s="77">
        <v>45824</v>
      </c>
      <c r="C777" s="75">
        <v>1</v>
      </c>
      <c r="D777" s="40" t="s">
        <v>204</v>
      </c>
      <c r="E777" s="25" t="s">
        <v>166</v>
      </c>
      <c r="F777" s="41">
        <v>0.28920000000000001</v>
      </c>
      <c r="G777" s="76" t="s">
        <v>383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5">
        <v>25</v>
      </c>
      <c r="B778" s="77">
        <v>45831</v>
      </c>
      <c r="C778" s="75">
        <v>1</v>
      </c>
      <c r="D778" s="40" t="s">
        <v>204</v>
      </c>
      <c r="E778" s="25" t="s">
        <v>166</v>
      </c>
      <c r="F778" s="41">
        <v>0.3266</v>
      </c>
      <c r="G778" s="76" t="s">
        <v>383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5">
        <v>1</v>
      </c>
      <c r="B779" s="77">
        <v>45663</v>
      </c>
      <c r="C779" s="75">
        <v>2</v>
      </c>
      <c r="D779" s="40" t="s">
        <v>205</v>
      </c>
      <c r="E779" s="25" t="s">
        <v>166</v>
      </c>
      <c r="F779" s="41">
        <v>0.74060000000000004</v>
      </c>
      <c r="G779" s="76" t="s">
        <v>383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5">
        <v>2</v>
      </c>
      <c r="B780" s="77">
        <v>45670</v>
      </c>
      <c r="C780" s="75">
        <v>2</v>
      </c>
      <c r="D780" s="40" t="s">
        <v>205</v>
      </c>
      <c r="E780" s="25" t="s">
        <v>166</v>
      </c>
      <c r="F780" s="41">
        <v>0.81310000000000004</v>
      </c>
      <c r="G780" s="76" t="s">
        <v>383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5">
        <v>3</v>
      </c>
      <c r="B781" s="77">
        <v>45677</v>
      </c>
      <c r="C781" s="75">
        <v>2</v>
      </c>
      <c r="D781" s="40" t="s">
        <v>205</v>
      </c>
      <c r="E781" s="25" t="s">
        <v>166</v>
      </c>
      <c r="F781" s="41">
        <v>0.80959999999999999</v>
      </c>
      <c r="G781" s="76" t="s">
        <v>383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5">
        <v>4</v>
      </c>
      <c r="B782" s="77">
        <v>45684</v>
      </c>
      <c r="C782" s="75">
        <v>2</v>
      </c>
      <c r="D782" s="40" t="s">
        <v>205</v>
      </c>
      <c r="E782" s="25" t="s">
        <v>166</v>
      </c>
      <c r="F782" s="41">
        <v>0.85750000000000004</v>
      </c>
      <c r="G782" s="76" t="s">
        <v>383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5">
        <v>5</v>
      </c>
      <c r="B783" s="77">
        <v>45691</v>
      </c>
      <c r="C783" s="75">
        <v>2</v>
      </c>
      <c r="D783" s="40" t="s">
        <v>205</v>
      </c>
      <c r="E783" s="25" t="s">
        <v>166</v>
      </c>
      <c r="F783" s="41">
        <v>0.67710000000000004</v>
      </c>
      <c r="G783" s="76" t="s">
        <v>383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5">
        <v>6</v>
      </c>
      <c r="B784" s="77">
        <v>45698</v>
      </c>
      <c r="C784" s="75">
        <v>2</v>
      </c>
      <c r="D784" s="40" t="s">
        <v>205</v>
      </c>
      <c r="E784" s="25" t="s">
        <v>166</v>
      </c>
      <c r="F784" s="41">
        <v>0.81840000000000002</v>
      </c>
      <c r="G784" s="76" t="s">
        <v>383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5">
        <v>7</v>
      </c>
      <c r="B785" s="77">
        <v>45705</v>
      </c>
      <c r="C785" s="75">
        <v>2</v>
      </c>
      <c r="D785" s="40" t="s">
        <v>205</v>
      </c>
      <c r="E785" s="25" t="s">
        <v>166</v>
      </c>
      <c r="F785" s="41">
        <v>0.75490000000000002</v>
      </c>
      <c r="G785" s="76" t="s">
        <v>383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5">
        <v>8</v>
      </c>
      <c r="B786" s="77">
        <v>45712</v>
      </c>
      <c r="C786" s="75">
        <v>2</v>
      </c>
      <c r="D786" s="40" t="s">
        <v>205</v>
      </c>
      <c r="E786" s="25" t="s">
        <v>166</v>
      </c>
      <c r="F786" s="41">
        <v>0.73229999999999995</v>
      </c>
      <c r="G786" s="76" t="s">
        <v>383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5">
        <v>9</v>
      </c>
      <c r="B787" s="77">
        <v>45719</v>
      </c>
      <c r="C787" s="75">
        <v>2</v>
      </c>
      <c r="D787" s="40" t="s">
        <v>205</v>
      </c>
      <c r="E787" s="25" t="s">
        <v>166</v>
      </c>
      <c r="F787" s="41">
        <v>0.80549999999999999</v>
      </c>
      <c r="G787" s="76" t="s">
        <v>383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5">
        <v>10</v>
      </c>
      <c r="B788" s="77">
        <v>45726</v>
      </c>
      <c r="C788" s="75">
        <v>2</v>
      </c>
      <c r="D788" s="40" t="s">
        <v>205</v>
      </c>
      <c r="E788" s="25" t="s">
        <v>166</v>
      </c>
      <c r="F788" s="41">
        <v>0.71679999999999999</v>
      </c>
      <c r="G788" s="76" t="s">
        <v>383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5">
        <v>11</v>
      </c>
      <c r="B789" s="77">
        <v>45733</v>
      </c>
      <c r="C789" s="75">
        <v>2</v>
      </c>
      <c r="D789" s="40" t="s">
        <v>205</v>
      </c>
      <c r="E789" s="25" t="s">
        <v>166</v>
      </c>
      <c r="F789" s="41">
        <v>0.64659999999999995</v>
      </c>
      <c r="G789" s="76" t="s">
        <v>383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5">
        <v>12</v>
      </c>
      <c r="B790" s="77">
        <v>45740</v>
      </c>
      <c r="C790" s="75">
        <v>2</v>
      </c>
      <c r="D790" s="40" t="s">
        <v>205</v>
      </c>
      <c r="E790" s="25" t="s">
        <v>166</v>
      </c>
      <c r="F790" s="41">
        <v>0.75029999999999997</v>
      </c>
      <c r="G790" s="76" t="s">
        <v>383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5">
        <v>13</v>
      </c>
      <c r="B791" s="77">
        <v>45747</v>
      </c>
      <c r="C791" s="75">
        <v>2</v>
      </c>
      <c r="D791" s="40" t="s">
        <v>205</v>
      </c>
      <c r="E791" s="25" t="s">
        <v>166</v>
      </c>
      <c r="F791" s="41">
        <v>0.68169999999999997</v>
      </c>
      <c r="G791" s="76" t="s">
        <v>383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5">
        <v>14</v>
      </c>
      <c r="B792" s="77">
        <v>45754</v>
      </c>
      <c r="C792" s="75">
        <v>2</v>
      </c>
      <c r="D792" s="40" t="s">
        <v>205</v>
      </c>
      <c r="E792" s="25" t="s">
        <v>166</v>
      </c>
      <c r="F792" s="41">
        <v>0.73329999999999995</v>
      </c>
      <c r="G792" s="76" t="s">
        <v>383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5">
        <v>15</v>
      </c>
      <c r="B793" s="77">
        <v>45761</v>
      </c>
      <c r="C793" s="75">
        <v>2</v>
      </c>
      <c r="D793" s="40" t="s">
        <v>205</v>
      </c>
      <c r="E793" s="25" t="s">
        <v>166</v>
      </c>
      <c r="F793" s="41">
        <v>0.79530000000000001</v>
      </c>
      <c r="G793" s="76" t="s">
        <v>383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5">
        <v>16</v>
      </c>
      <c r="B794" s="77">
        <v>45768</v>
      </c>
      <c r="C794" s="75">
        <v>2</v>
      </c>
      <c r="D794" s="40" t="s">
        <v>205</v>
      </c>
      <c r="E794" s="25" t="s">
        <v>166</v>
      </c>
      <c r="F794" s="41">
        <v>0.79169999999999996</v>
      </c>
      <c r="G794" s="76" t="s">
        <v>383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5">
        <v>17</v>
      </c>
      <c r="B795" s="77">
        <v>45775</v>
      </c>
      <c r="C795" s="75">
        <v>2</v>
      </c>
      <c r="D795" s="40" t="s">
        <v>205</v>
      </c>
      <c r="E795" s="25" t="s">
        <v>166</v>
      </c>
      <c r="F795" s="41">
        <v>0.86919999999999997</v>
      </c>
      <c r="G795" s="76" t="s">
        <v>383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5">
        <v>18</v>
      </c>
      <c r="B796" s="77">
        <v>45782</v>
      </c>
      <c r="C796" s="75">
        <v>2</v>
      </c>
      <c r="D796" s="40" t="s">
        <v>205</v>
      </c>
      <c r="E796" s="25" t="s">
        <v>166</v>
      </c>
      <c r="F796" s="41">
        <v>0.76060000000000005</v>
      </c>
      <c r="G796" s="76" t="s">
        <v>383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5">
        <v>19</v>
      </c>
      <c r="B797" s="77">
        <v>45789</v>
      </c>
      <c r="C797" s="75">
        <v>2</v>
      </c>
      <c r="D797" s="40" t="s">
        <v>205</v>
      </c>
      <c r="E797" s="25" t="s">
        <v>166</v>
      </c>
      <c r="F797" s="41">
        <v>0.67959999999999998</v>
      </c>
      <c r="G797" s="76" t="s">
        <v>383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5">
        <v>20</v>
      </c>
      <c r="B798" s="77">
        <v>45796</v>
      </c>
      <c r="C798" s="75">
        <v>2</v>
      </c>
      <c r="D798" s="40" t="s">
        <v>205</v>
      </c>
      <c r="E798" s="25" t="s">
        <v>166</v>
      </c>
      <c r="F798" s="41">
        <v>0.7268</v>
      </c>
      <c r="G798" s="76" t="s">
        <v>383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5">
        <v>21</v>
      </c>
      <c r="B799" s="77">
        <v>45803</v>
      </c>
      <c r="C799" s="75">
        <v>2</v>
      </c>
      <c r="D799" s="40" t="s">
        <v>205</v>
      </c>
      <c r="E799" s="25" t="s">
        <v>166</v>
      </c>
      <c r="F799" s="41">
        <v>0.71689999999999998</v>
      </c>
      <c r="G799" s="76" t="s">
        <v>383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5">
        <v>22</v>
      </c>
      <c r="B800" s="77">
        <v>45810</v>
      </c>
      <c r="C800" s="75">
        <v>2</v>
      </c>
      <c r="D800" s="40" t="s">
        <v>205</v>
      </c>
      <c r="E800" s="25" t="s">
        <v>166</v>
      </c>
      <c r="F800" s="41">
        <v>0.69879999999999998</v>
      </c>
      <c r="G800" s="76" t="s">
        <v>383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5">
        <v>23</v>
      </c>
      <c r="B801" s="77">
        <v>45817</v>
      </c>
      <c r="C801" s="75">
        <v>2</v>
      </c>
      <c r="D801" s="40" t="s">
        <v>205</v>
      </c>
      <c r="E801" s="25" t="s">
        <v>166</v>
      </c>
      <c r="F801" s="41">
        <v>0.79920000000000002</v>
      </c>
      <c r="G801" s="76" t="s">
        <v>383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5">
        <v>24</v>
      </c>
      <c r="B802" s="77">
        <v>45824</v>
      </c>
      <c r="C802" s="75">
        <v>2</v>
      </c>
      <c r="D802" s="40" t="s">
        <v>205</v>
      </c>
      <c r="E802" s="25" t="s">
        <v>166</v>
      </c>
      <c r="F802" s="41">
        <v>0.73360000000000003</v>
      </c>
      <c r="G802" s="76" t="s">
        <v>383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5">
        <v>25</v>
      </c>
      <c r="B803" s="77">
        <v>45831</v>
      </c>
      <c r="C803" s="75">
        <v>2</v>
      </c>
      <c r="D803" s="40" t="s">
        <v>205</v>
      </c>
      <c r="E803" s="25" t="s">
        <v>166</v>
      </c>
      <c r="F803" s="41">
        <v>0.65259999999999996</v>
      </c>
      <c r="G803" s="76" t="s">
        <v>383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5">
        <v>1</v>
      </c>
      <c r="B804" s="77">
        <v>45663</v>
      </c>
      <c r="C804" s="75">
        <v>3</v>
      </c>
      <c r="D804" s="40" t="s">
        <v>206</v>
      </c>
      <c r="E804" s="25" t="s">
        <v>166</v>
      </c>
      <c r="F804" s="41">
        <v>2.0958000000000001</v>
      </c>
      <c r="G804" s="76" t="s">
        <v>383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5">
        <v>2</v>
      </c>
      <c r="B805" s="77">
        <v>45670</v>
      </c>
      <c r="C805" s="75">
        <v>3</v>
      </c>
      <c r="D805" s="40" t="s">
        <v>206</v>
      </c>
      <c r="E805" s="25" t="s">
        <v>166</v>
      </c>
      <c r="F805" s="41">
        <v>1.9355</v>
      </c>
      <c r="G805" s="76" t="s">
        <v>383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5">
        <v>3</v>
      </c>
      <c r="B806" s="77">
        <v>45677</v>
      </c>
      <c r="C806" s="75">
        <v>3</v>
      </c>
      <c r="D806" s="40" t="s">
        <v>206</v>
      </c>
      <c r="E806" s="25" t="s">
        <v>166</v>
      </c>
      <c r="F806" s="41">
        <v>2.0283000000000002</v>
      </c>
      <c r="G806" s="76" t="s">
        <v>383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5">
        <v>4</v>
      </c>
      <c r="B807" s="77">
        <v>45684</v>
      </c>
      <c r="C807" s="75">
        <v>3</v>
      </c>
      <c r="D807" s="40" t="s">
        <v>206</v>
      </c>
      <c r="E807" s="25" t="s">
        <v>166</v>
      </c>
      <c r="F807" s="41">
        <v>1.9785999999999999</v>
      </c>
      <c r="G807" s="76" t="s">
        <v>383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5">
        <v>5</v>
      </c>
      <c r="B808" s="77">
        <v>45691</v>
      </c>
      <c r="C808" s="75">
        <v>3</v>
      </c>
      <c r="D808" s="40" t="s">
        <v>206</v>
      </c>
      <c r="E808" s="25" t="s">
        <v>166</v>
      </c>
      <c r="F808" s="41">
        <v>2.0828000000000002</v>
      </c>
      <c r="G808" s="76" t="s">
        <v>383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5">
        <v>6</v>
      </c>
      <c r="B809" s="77">
        <v>45698</v>
      </c>
      <c r="C809" s="75">
        <v>3</v>
      </c>
      <c r="D809" s="40" t="s">
        <v>206</v>
      </c>
      <c r="E809" s="25" t="s">
        <v>166</v>
      </c>
      <c r="F809" s="41">
        <v>1.9651000000000001</v>
      </c>
      <c r="G809" s="76" t="s">
        <v>383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5">
        <v>7</v>
      </c>
      <c r="B810" s="77">
        <v>45705</v>
      </c>
      <c r="C810" s="75">
        <v>3</v>
      </c>
      <c r="D810" s="40" t="s">
        <v>206</v>
      </c>
      <c r="E810" s="25" t="s">
        <v>166</v>
      </c>
      <c r="F810" s="41">
        <v>2.2027000000000001</v>
      </c>
      <c r="G810" s="76" t="s">
        <v>383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3">
      <c r="A811" s="75">
        <v>8</v>
      </c>
      <c r="B811" s="77">
        <v>45712</v>
      </c>
      <c r="C811" s="75">
        <v>3</v>
      </c>
      <c r="D811" s="40" t="s">
        <v>206</v>
      </c>
      <c r="E811" s="25" t="s">
        <v>166</v>
      </c>
      <c r="F811" s="41">
        <v>2.0419</v>
      </c>
      <c r="G811" s="76" t="s">
        <v>383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3">
      <c r="A812" s="75">
        <v>9</v>
      </c>
      <c r="B812" s="77">
        <v>45719</v>
      </c>
      <c r="C812" s="75">
        <v>3</v>
      </c>
      <c r="D812" s="40" t="s">
        <v>206</v>
      </c>
      <c r="E812" s="25" t="s">
        <v>166</v>
      </c>
      <c r="F812" s="41">
        <v>2.0352999999999999</v>
      </c>
      <c r="G812" s="76" t="s">
        <v>383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3">
      <c r="A813" s="75">
        <v>10</v>
      </c>
      <c r="B813" s="77">
        <v>45726</v>
      </c>
      <c r="C813" s="75">
        <v>3</v>
      </c>
      <c r="D813" s="40" t="s">
        <v>206</v>
      </c>
      <c r="E813" s="25" t="s">
        <v>166</v>
      </c>
      <c r="F813" s="41">
        <v>2.0388999999999999</v>
      </c>
      <c r="G813" s="76" t="s">
        <v>383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3">
      <c r="A814" s="75">
        <v>11</v>
      </c>
      <c r="B814" s="77">
        <v>45733</v>
      </c>
      <c r="C814" s="75">
        <v>3</v>
      </c>
      <c r="D814" s="40" t="s">
        <v>206</v>
      </c>
      <c r="E814" s="25" t="s">
        <v>166</v>
      </c>
      <c r="F814" s="41">
        <v>1.6687000000000001</v>
      </c>
      <c r="G814" s="76" t="s">
        <v>383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3">
      <c r="A815" s="75">
        <v>12</v>
      </c>
      <c r="B815" s="77">
        <v>45740</v>
      </c>
      <c r="C815" s="75">
        <v>3</v>
      </c>
      <c r="D815" s="40" t="s">
        <v>206</v>
      </c>
      <c r="E815" s="25" t="s">
        <v>166</v>
      </c>
      <c r="F815" s="41">
        <v>1.9249000000000001</v>
      </c>
      <c r="G815" s="76" t="s">
        <v>383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3">
      <c r="A816" s="75">
        <v>13</v>
      </c>
      <c r="B816" s="77">
        <v>45747</v>
      </c>
      <c r="C816" s="75">
        <v>3</v>
      </c>
      <c r="D816" s="40" t="s">
        <v>206</v>
      </c>
      <c r="E816" s="25" t="s">
        <v>166</v>
      </c>
      <c r="F816" s="41">
        <v>1.9061999999999999</v>
      </c>
      <c r="G816" s="76" t="s">
        <v>383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3">
      <c r="A817" s="75">
        <v>14</v>
      </c>
      <c r="B817" s="77">
        <v>45754</v>
      </c>
      <c r="C817" s="75">
        <v>3</v>
      </c>
      <c r="D817" s="40" t="s">
        <v>206</v>
      </c>
      <c r="E817" s="25" t="s">
        <v>166</v>
      </c>
      <c r="F817" s="41">
        <v>1.9986999999999999</v>
      </c>
      <c r="G817" s="76" t="s">
        <v>383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3">
      <c r="A818" s="75">
        <v>15</v>
      </c>
      <c r="B818" s="77">
        <v>45761</v>
      </c>
      <c r="C818" s="75">
        <v>3</v>
      </c>
      <c r="D818" s="40" t="s">
        <v>206</v>
      </c>
      <c r="E818" s="25" t="s">
        <v>166</v>
      </c>
      <c r="F818" s="41">
        <v>1.6880999999999999</v>
      </c>
      <c r="G818" s="76" t="s">
        <v>383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3">
      <c r="A819" s="75">
        <v>16</v>
      </c>
      <c r="B819" s="77">
        <v>45768</v>
      </c>
      <c r="C819" s="75">
        <v>3</v>
      </c>
      <c r="D819" s="40" t="s">
        <v>206</v>
      </c>
      <c r="E819" s="25" t="s">
        <v>166</v>
      </c>
      <c r="F819" s="41">
        <v>2.2816000000000001</v>
      </c>
      <c r="G819" s="76" t="s">
        <v>383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3">
      <c r="A820" s="75">
        <v>17</v>
      </c>
      <c r="B820" s="77">
        <v>45775</v>
      </c>
      <c r="C820" s="75">
        <v>3</v>
      </c>
      <c r="D820" s="40" t="s">
        <v>206</v>
      </c>
      <c r="E820" s="25" t="s">
        <v>166</v>
      </c>
      <c r="F820" s="41">
        <v>1.9782999999999999</v>
      </c>
      <c r="G820" s="76" t="s">
        <v>383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3">
      <c r="A821" s="75">
        <v>18</v>
      </c>
      <c r="B821" s="77">
        <v>45782</v>
      </c>
      <c r="C821" s="75">
        <v>3</v>
      </c>
      <c r="D821" s="40" t="s">
        <v>206</v>
      </c>
      <c r="E821" s="25" t="s">
        <v>166</v>
      </c>
      <c r="F821" s="41">
        <v>1.7174</v>
      </c>
      <c r="G821" s="76" t="s">
        <v>383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3">
      <c r="A822" s="75">
        <v>19</v>
      </c>
      <c r="B822" s="77">
        <v>45789</v>
      </c>
      <c r="C822" s="75">
        <v>3</v>
      </c>
      <c r="D822" s="40" t="s">
        <v>206</v>
      </c>
      <c r="E822" s="25" t="s">
        <v>166</v>
      </c>
      <c r="F822" s="41">
        <v>1.6187</v>
      </c>
      <c r="G822" s="76" t="s">
        <v>383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3">
      <c r="A823" s="75">
        <v>20</v>
      </c>
      <c r="B823" s="77">
        <v>45796</v>
      </c>
      <c r="C823" s="75">
        <v>3</v>
      </c>
      <c r="D823" s="40" t="s">
        <v>206</v>
      </c>
      <c r="E823" s="25" t="s">
        <v>166</v>
      </c>
      <c r="F823" s="41">
        <v>1.9017999999999999</v>
      </c>
      <c r="G823" s="76" t="s">
        <v>383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3">
      <c r="A824" s="75">
        <v>21</v>
      </c>
      <c r="B824" s="77">
        <v>45803</v>
      </c>
      <c r="C824" s="75">
        <v>3</v>
      </c>
      <c r="D824" s="40" t="s">
        <v>206</v>
      </c>
      <c r="E824" s="25" t="s">
        <v>166</v>
      </c>
      <c r="F824" s="41">
        <v>1.9398</v>
      </c>
      <c r="G824" s="76" t="s">
        <v>383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3">
      <c r="A825" s="75">
        <v>22</v>
      </c>
      <c r="B825" s="77">
        <v>45810</v>
      </c>
      <c r="C825" s="75">
        <v>3</v>
      </c>
      <c r="D825" s="40" t="s">
        <v>206</v>
      </c>
      <c r="E825" s="25" t="s">
        <v>166</v>
      </c>
      <c r="F825" s="41">
        <v>1.8150999999999999</v>
      </c>
      <c r="G825" s="76" t="s">
        <v>383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3">
      <c r="A826" s="75">
        <v>23</v>
      </c>
      <c r="B826" s="77">
        <v>45817</v>
      </c>
      <c r="C826" s="75">
        <v>3</v>
      </c>
      <c r="D826" s="40" t="s">
        <v>206</v>
      </c>
      <c r="E826" s="25" t="s">
        <v>166</v>
      </c>
      <c r="F826" s="41">
        <v>1.9759</v>
      </c>
      <c r="G826" s="76" t="s">
        <v>383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3">
      <c r="A827" s="75">
        <v>24</v>
      </c>
      <c r="B827" s="77">
        <v>45824</v>
      </c>
      <c r="C827" s="75">
        <v>3</v>
      </c>
      <c r="D827" s="40" t="s">
        <v>206</v>
      </c>
      <c r="E827" s="25" t="s">
        <v>166</v>
      </c>
      <c r="F827" s="41">
        <v>1.8304</v>
      </c>
      <c r="G827" s="76" t="s">
        <v>383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3">
      <c r="A828" s="75">
        <v>25</v>
      </c>
      <c r="B828" s="77">
        <v>45831</v>
      </c>
      <c r="C828" s="75">
        <v>3</v>
      </c>
      <c r="D828" s="40" t="s">
        <v>206</v>
      </c>
      <c r="E828" s="25" t="s">
        <v>166</v>
      </c>
      <c r="F828" s="41">
        <v>2.0670000000000002</v>
      </c>
      <c r="G828" s="76" t="s">
        <v>383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3">
      <c r="A829" s="75">
        <v>1</v>
      </c>
      <c r="B829" s="77">
        <v>45663</v>
      </c>
      <c r="C829" s="75">
        <v>1</v>
      </c>
      <c r="D829" s="40" t="s">
        <v>204</v>
      </c>
      <c r="E829" s="25" t="s">
        <v>167</v>
      </c>
      <c r="F829" s="41">
        <v>0.28070000000000001</v>
      </c>
      <c r="G829" s="76" t="s">
        <v>383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3">
      <c r="A830" s="75">
        <v>2</v>
      </c>
      <c r="B830" s="77">
        <v>45670</v>
      </c>
      <c r="C830" s="75">
        <v>1</v>
      </c>
      <c r="D830" s="40" t="s">
        <v>204</v>
      </c>
      <c r="E830" s="25" t="s">
        <v>167</v>
      </c>
      <c r="F830" s="41">
        <v>0.29210000000000003</v>
      </c>
      <c r="G830" s="76" t="s">
        <v>383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3">
      <c r="A831" s="75">
        <v>3</v>
      </c>
      <c r="B831" s="77">
        <v>45677</v>
      </c>
      <c r="C831" s="75">
        <v>1</v>
      </c>
      <c r="D831" s="40" t="s">
        <v>204</v>
      </c>
      <c r="E831" s="25" t="s">
        <v>167</v>
      </c>
      <c r="F831" s="41">
        <v>0.30909999999999999</v>
      </c>
      <c r="G831" s="76" t="s">
        <v>383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3">
      <c r="A832" s="75">
        <v>4</v>
      </c>
      <c r="B832" s="77">
        <v>45684</v>
      </c>
      <c r="C832" s="75">
        <v>1</v>
      </c>
      <c r="D832" s="40" t="s">
        <v>204</v>
      </c>
      <c r="E832" s="25" t="s">
        <v>167</v>
      </c>
      <c r="F832" s="41">
        <v>0.33560000000000001</v>
      </c>
      <c r="G832" s="76" t="s">
        <v>383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3">
      <c r="A833" s="75">
        <v>5</v>
      </c>
      <c r="B833" s="77">
        <v>45691</v>
      </c>
      <c r="C833" s="75">
        <v>1</v>
      </c>
      <c r="D833" s="40" t="s">
        <v>204</v>
      </c>
      <c r="E833" s="25" t="s">
        <v>167</v>
      </c>
      <c r="F833" s="41">
        <v>0.27600000000000002</v>
      </c>
      <c r="G833" s="76" t="s">
        <v>383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3">
      <c r="A834" s="75">
        <v>6</v>
      </c>
      <c r="B834" s="77">
        <v>45698</v>
      </c>
      <c r="C834" s="75">
        <v>1</v>
      </c>
      <c r="D834" s="40" t="s">
        <v>204</v>
      </c>
      <c r="E834" s="25" t="s">
        <v>167</v>
      </c>
      <c r="F834" s="41">
        <v>0.28499999999999998</v>
      </c>
      <c r="G834" s="76" t="s">
        <v>383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3">
      <c r="A835" s="75">
        <v>7</v>
      </c>
      <c r="B835" s="77">
        <v>45705</v>
      </c>
      <c r="C835" s="75">
        <v>1</v>
      </c>
      <c r="D835" s="40" t="s">
        <v>204</v>
      </c>
      <c r="E835" s="25" t="s">
        <v>167</v>
      </c>
      <c r="F835" s="41">
        <v>0.27879999999999999</v>
      </c>
      <c r="G835" s="76" t="s">
        <v>383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3">
      <c r="A836" s="75">
        <v>8</v>
      </c>
      <c r="B836" s="77">
        <v>45712</v>
      </c>
      <c r="C836" s="75">
        <v>1</v>
      </c>
      <c r="D836" s="40" t="s">
        <v>204</v>
      </c>
      <c r="E836" s="25" t="s">
        <v>167</v>
      </c>
      <c r="F836" s="41">
        <v>0.30580000000000002</v>
      </c>
      <c r="G836" s="76" t="s">
        <v>383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3">
      <c r="A837" s="75">
        <v>9</v>
      </c>
      <c r="B837" s="77">
        <v>45719</v>
      </c>
      <c r="C837" s="75">
        <v>1</v>
      </c>
      <c r="D837" s="40" t="s">
        <v>204</v>
      </c>
      <c r="E837" s="25" t="s">
        <v>167</v>
      </c>
      <c r="F837" s="41">
        <v>0.27360000000000001</v>
      </c>
      <c r="G837" s="76" t="s">
        <v>383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3">
      <c r="A838" s="75">
        <v>10</v>
      </c>
      <c r="B838" s="77">
        <v>45726</v>
      </c>
      <c r="C838" s="75">
        <v>1</v>
      </c>
      <c r="D838" s="40" t="s">
        <v>204</v>
      </c>
      <c r="E838" s="25" t="s">
        <v>167</v>
      </c>
      <c r="F838" s="41">
        <v>0.28470000000000001</v>
      </c>
      <c r="G838" s="76" t="s">
        <v>383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3">
      <c r="A839" s="75">
        <v>11</v>
      </c>
      <c r="B839" s="77">
        <v>45733</v>
      </c>
      <c r="C839" s="75">
        <v>1</v>
      </c>
      <c r="D839" s="40" t="s">
        <v>204</v>
      </c>
      <c r="E839" s="25" t="s">
        <v>167</v>
      </c>
      <c r="F839" s="41">
        <v>0.2923</v>
      </c>
      <c r="G839" s="76" t="s">
        <v>383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3">
      <c r="A840" s="75">
        <v>12</v>
      </c>
      <c r="B840" s="77">
        <v>45740</v>
      </c>
      <c r="C840" s="75">
        <v>1</v>
      </c>
      <c r="D840" s="40" t="s">
        <v>204</v>
      </c>
      <c r="E840" s="25" t="s">
        <v>167</v>
      </c>
      <c r="F840" s="41">
        <v>0.27639999999999998</v>
      </c>
      <c r="G840" s="76" t="s">
        <v>383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3">
      <c r="A841" s="75">
        <v>13</v>
      </c>
      <c r="B841" s="77">
        <v>45747</v>
      </c>
      <c r="C841" s="75">
        <v>1</v>
      </c>
      <c r="D841" s="40" t="s">
        <v>204</v>
      </c>
      <c r="E841" s="25" t="s">
        <v>167</v>
      </c>
      <c r="F841" s="41">
        <v>0.27679999999999999</v>
      </c>
      <c r="G841" s="76" t="s">
        <v>383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3">
      <c r="A842" s="75">
        <v>14</v>
      </c>
      <c r="B842" s="77">
        <v>45754</v>
      </c>
      <c r="C842" s="75">
        <v>1</v>
      </c>
      <c r="D842" s="40" t="s">
        <v>204</v>
      </c>
      <c r="E842" s="25" t="s">
        <v>167</v>
      </c>
      <c r="F842" s="41">
        <v>0.2848</v>
      </c>
      <c r="G842" s="76" t="s">
        <v>383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3">
      <c r="A843" s="75">
        <v>15</v>
      </c>
      <c r="B843" s="77">
        <v>45761</v>
      </c>
      <c r="C843" s="75">
        <v>1</v>
      </c>
      <c r="D843" s="40" t="s">
        <v>204</v>
      </c>
      <c r="E843" s="25" t="s">
        <v>167</v>
      </c>
      <c r="F843" s="41">
        <v>0.25769999999999998</v>
      </c>
      <c r="G843" s="76" t="s">
        <v>383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3">
      <c r="A844" s="75">
        <v>16</v>
      </c>
      <c r="B844" s="77">
        <v>45768</v>
      </c>
      <c r="C844" s="75">
        <v>1</v>
      </c>
      <c r="D844" s="40" t="s">
        <v>204</v>
      </c>
      <c r="E844" s="25" t="s">
        <v>167</v>
      </c>
      <c r="F844" s="41">
        <v>0.26869999999999999</v>
      </c>
      <c r="G844" s="76" t="s">
        <v>383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3">
      <c r="A845" s="75">
        <v>17</v>
      </c>
      <c r="B845" s="77">
        <v>45775</v>
      </c>
      <c r="C845" s="75">
        <v>1</v>
      </c>
      <c r="D845" s="40" t="s">
        <v>204</v>
      </c>
      <c r="E845" s="25" t="s">
        <v>167</v>
      </c>
      <c r="F845" s="41">
        <v>0.28589999999999999</v>
      </c>
      <c r="G845" s="76" t="s">
        <v>383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3">
      <c r="A846" s="75">
        <v>18</v>
      </c>
      <c r="B846" s="77">
        <v>45782</v>
      </c>
      <c r="C846" s="75">
        <v>1</v>
      </c>
      <c r="D846" s="40" t="s">
        <v>204</v>
      </c>
      <c r="E846" s="25" t="s">
        <v>167</v>
      </c>
      <c r="F846" s="41">
        <v>0.29520000000000002</v>
      </c>
      <c r="G846" s="76" t="s">
        <v>383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3">
      <c r="A847" s="75">
        <v>19</v>
      </c>
      <c r="B847" s="77">
        <v>45789</v>
      </c>
      <c r="C847" s="75">
        <v>1</v>
      </c>
      <c r="D847" s="40" t="s">
        <v>204</v>
      </c>
      <c r="E847" s="25" t="s">
        <v>167</v>
      </c>
      <c r="F847" s="41">
        <v>0.28970000000000001</v>
      </c>
      <c r="G847" s="76" t="s">
        <v>383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3">
      <c r="A848" s="75">
        <v>20</v>
      </c>
      <c r="B848" s="77">
        <v>45796</v>
      </c>
      <c r="C848" s="75">
        <v>1</v>
      </c>
      <c r="D848" s="40" t="s">
        <v>204</v>
      </c>
      <c r="E848" s="25" t="s">
        <v>167</v>
      </c>
      <c r="F848" s="41">
        <v>0.26319999999999999</v>
      </c>
      <c r="G848" s="76" t="s">
        <v>383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3">
      <c r="A849" s="75">
        <v>21</v>
      </c>
      <c r="B849" s="77">
        <v>45803</v>
      </c>
      <c r="C849" s="75">
        <v>1</v>
      </c>
      <c r="D849" s="40" t="s">
        <v>204</v>
      </c>
      <c r="E849" s="25" t="s">
        <v>167</v>
      </c>
      <c r="F849" s="41">
        <v>0.28499999999999998</v>
      </c>
      <c r="G849" s="76" t="s">
        <v>383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3">
      <c r="A850" s="75">
        <v>22</v>
      </c>
      <c r="B850" s="77">
        <v>45810</v>
      </c>
      <c r="C850" s="75">
        <v>1</v>
      </c>
      <c r="D850" s="40" t="s">
        <v>204</v>
      </c>
      <c r="E850" s="25" t="s">
        <v>167</v>
      </c>
      <c r="F850" s="41">
        <v>0.30609999999999998</v>
      </c>
      <c r="G850" s="76" t="s">
        <v>383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3">
      <c r="A851" s="75">
        <v>23</v>
      </c>
      <c r="B851" s="77">
        <v>45817</v>
      </c>
      <c r="C851" s="75">
        <v>1</v>
      </c>
      <c r="D851" s="40" t="s">
        <v>204</v>
      </c>
      <c r="E851" s="25" t="s">
        <v>167</v>
      </c>
      <c r="F851" s="41">
        <v>0.30199999999999999</v>
      </c>
      <c r="G851" s="76" t="s">
        <v>383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3">
      <c r="A852" s="75">
        <v>24</v>
      </c>
      <c r="B852" s="77">
        <v>45824</v>
      </c>
      <c r="C852" s="75">
        <v>1</v>
      </c>
      <c r="D852" s="40" t="s">
        <v>204</v>
      </c>
      <c r="E852" s="25" t="s">
        <v>167</v>
      </c>
      <c r="F852" s="41">
        <v>0.29139999999999999</v>
      </c>
      <c r="G852" s="76" t="s">
        <v>383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3">
      <c r="A853" s="75">
        <v>25</v>
      </c>
      <c r="B853" s="77">
        <v>45831</v>
      </c>
      <c r="C853" s="75">
        <v>1</v>
      </c>
      <c r="D853" s="40" t="s">
        <v>204</v>
      </c>
      <c r="E853" s="25" t="s">
        <v>167</v>
      </c>
      <c r="F853" s="41">
        <v>0.27800000000000002</v>
      </c>
      <c r="G853" s="76" t="s">
        <v>383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3">
      <c r="A854" s="75">
        <v>1</v>
      </c>
      <c r="B854" s="77">
        <v>45663</v>
      </c>
      <c r="C854" s="75">
        <v>2</v>
      </c>
      <c r="D854" s="40" t="s">
        <v>205</v>
      </c>
      <c r="E854" s="25" t="s">
        <v>167</v>
      </c>
      <c r="F854" s="41">
        <v>0.75360000000000005</v>
      </c>
      <c r="G854" s="76" t="s">
        <v>383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5">
        <v>2</v>
      </c>
      <c r="B855" s="77">
        <v>45670</v>
      </c>
      <c r="C855" s="75">
        <v>2</v>
      </c>
      <c r="D855" s="40" t="s">
        <v>205</v>
      </c>
      <c r="E855" s="25" t="s">
        <v>167</v>
      </c>
      <c r="F855" s="41">
        <v>0.70430000000000004</v>
      </c>
      <c r="G855" s="76" t="s">
        <v>383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5">
        <v>3</v>
      </c>
      <c r="B856" s="77">
        <v>45677</v>
      </c>
      <c r="C856" s="75">
        <v>2</v>
      </c>
      <c r="D856" s="40" t="s">
        <v>205</v>
      </c>
      <c r="E856" s="25" t="s">
        <v>167</v>
      </c>
      <c r="F856" s="41">
        <v>0.68030000000000002</v>
      </c>
      <c r="G856" s="76" t="s">
        <v>383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5">
        <v>4</v>
      </c>
      <c r="B857" s="77">
        <v>45684</v>
      </c>
      <c r="C857" s="75">
        <v>2</v>
      </c>
      <c r="D857" s="40" t="s">
        <v>205</v>
      </c>
      <c r="E857" s="25" t="s">
        <v>167</v>
      </c>
      <c r="F857" s="41">
        <v>0.69520000000000004</v>
      </c>
      <c r="G857" s="76" t="s">
        <v>383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5">
        <v>5</v>
      </c>
      <c r="B858" s="77">
        <v>45691</v>
      </c>
      <c r="C858" s="75">
        <v>2</v>
      </c>
      <c r="D858" s="40" t="s">
        <v>205</v>
      </c>
      <c r="E858" s="25" t="s">
        <v>167</v>
      </c>
      <c r="F858" s="41">
        <v>0.78690000000000004</v>
      </c>
      <c r="G858" s="76" t="s">
        <v>383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5">
        <v>6</v>
      </c>
      <c r="B859" s="77">
        <v>45698</v>
      </c>
      <c r="C859" s="75">
        <v>2</v>
      </c>
      <c r="D859" s="40" t="s">
        <v>205</v>
      </c>
      <c r="E859" s="25" t="s">
        <v>167</v>
      </c>
      <c r="F859" s="41">
        <v>0.7369</v>
      </c>
      <c r="G859" s="76" t="s">
        <v>383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5">
        <v>7</v>
      </c>
      <c r="B860" s="77">
        <v>45705</v>
      </c>
      <c r="C860" s="75">
        <v>2</v>
      </c>
      <c r="D860" s="40" t="s">
        <v>205</v>
      </c>
      <c r="E860" s="25" t="s">
        <v>167</v>
      </c>
      <c r="F860" s="41">
        <v>0.7752</v>
      </c>
      <c r="G860" s="76" t="s">
        <v>383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5">
        <v>8</v>
      </c>
      <c r="B861" s="77">
        <v>45712</v>
      </c>
      <c r="C861" s="75">
        <v>2</v>
      </c>
      <c r="D861" s="40" t="s">
        <v>205</v>
      </c>
      <c r="E861" s="25" t="s">
        <v>167</v>
      </c>
      <c r="F861" s="41">
        <v>0.70840000000000003</v>
      </c>
      <c r="G861" s="76" t="s">
        <v>383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5">
        <v>9</v>
      </c>
      <c r="B862" s="77">
        <v>45719</v>
      </c>
      <c r="C862" s="75">
        <v>2</v>
      </c>
      <c r="D862" s="40" t="s">
        <v>205</v>
      </c>
      <c r="E862" s="25" t="s">
        <v>167</v>
      </c>
      <c r="F862" s="41">
        <v>0.76619999999999999</v>
      </c>
      <c r="G862" s="76" t="s">
        <v>383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5">
        <v>10</v>
      </c>
      <c r="B863" s="77">
        <v>45726</v>
      </c>
      <c r="C863" s="75">
        <v>2</v>
      </c>
      <c r="D863" s="40" t="s">
        <v>205</v>
      </c>
      <c r="E863" s="25" t="s">
        <v>167</v>
      </c>
      <c r="F863" s="41">
        <v>0.70340000000000003</v>
      </c>
      <c r="G863" s="76" t="s">
        <v>383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5">
        <v>11</v>
      </c>
      <c r="B864" s="77">
        <v>45733</v>
      </c>
      <c r="C864" s="75">
        <v>2</v>
      </c>
      <c r="D864" s="40" t="s">
        <v>205</v>
      </c>
      <c r="E864" s="25" t="s">
        <v>167</v>
      </c>
      <c r="F864" s="41">
        <v>0.72150000000000003</v>
      </c>
      <c r="G864" s="76" t="s">
        <v>383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5">
        <v>12</v>
      </c>
      <c r="B865" s="77">
        <v>45740</v>
      </c>
      <c r="C865" s="75">
        <v>2</v>
      </c>
      <c r="D865" s="40" t="s">
        <v>205</v>
      </c>
      <c r="E865" s="25" t="s">
        <v>167</v>
      </c>
      <c r="F865" s="41">
        <v>0.82920000000000005</v>
      </c>
      <c r="G865" s="76" t="s">
        <v>383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5">
        <v>13</v>
      </c>
      <c r="B866" s="77">
        <v>45747</v>
      </c>
      <c r="C866" s="75">
        <v>2</v>
      </c>
      <c r="D866" s="40" t="s">
        <v>205</v>
      </c>
      <c r="E866" s="25" t="s">
        <v>167</v>
      </c>
      <c r="F866" s="41">
        <v>0.75919999999999999</v>
      </c>
      <c r="G866" s="76" t="s">
        <v>383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5">
        <v>14</v>
      </c>
      <c r="B867" s="77">
        <v>45754</v>
      </c>
      <c r="C867" s="75">
        <v>2</v>
      </c>
      <c r="D867" s="40" t="s">
        <v>205</v>
      </c>
      <c r="E867" s="25" t="s">
        <v>167</v>
      </c>
      <c r="F867" s="41">
        <v>0.70750000000000002</v>
      </c>
      <c r="G867" s="76" t="s">
        <v>383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5">
        <v>15</v>
      </c>
      <c r="B868" s="77">
        <v>45761</v>
      </c>
      <c r="C868" s="75">
        <v>2</v>
      </c>
      <c r="D868" s="40" t="s">
        <v>205</v>
      </c>
      <c r="E868" s="25" t="s">
        <v>167</v>
      </c>
      <c r="F868" s="41">
        <v>0.72450000000000003</v>
      </c>
      <c r="G868" s="76" t="s">
        <v>383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5">
        <v>16</v>
      </c>
      <c r="B869" s="77">
        <v>45768</v>
      </c>
      <c r="C869" s="75">
        <v>2</v>
      </c>
      <c r="D869" s="40" t="s">
        <v>205</v>
      </c>
      <c r="E869" s="25" t="s">
        <v>167</v>
      </c>
      <c r="F869" s="41">
        <v>0.74119999999999997</v>
      </c>
      <c r="G869" s="76" t="s">
        <v>383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5">
        <v>17</v>
      </c>
      <c r="B870" s="77">
        <v>45775</v>
      </c>
      <c r="C870" s="75">
        <v>2</v>
      </c>
      <c r="D870" s="40" t="s">
        <v>205</v>
      </c>
      <c r="E870" s="25" t="s">
        <v>167</v>
      </c>
      <c r="F870" s="41">
        <v>0.7772</v>
      </c>
      <c r="G870" s="76" t="s">
        <v>383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5">
        <v>18</v>
      </c>
      <c r="B871" s="77">
        <v>45782</v>
      </c>
      <c r="C871" s="75">
        <v>2</v>
      </c>
      <c r="D871" s="40" t="s">
        <v>205</v>
      </c>
      <c r="E871" s="25" t="s">
        <v>167</v>
      </c>
      <c r="F871" s="41">
        <v>0.70799999999999996</v>
      </c>
      <c r="G871" s="76" t="s">
        <v>383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5">
        <v>19</v>
      </c>
      <c r="B872" s="77">
        <v>45789</v>
      </c>
      <c r="C872" s="75">
        <v>2</v>
      </c>
      <c r="D872" s="40" t="s">
        <v>205</v>
      </c>
      <c r="E872" s="25" t="s">
        <v>167</v>
      </c>
      <c r="F872" s="41">
        <v>0.65700000000000003</v>
      </c>
      <c r="G872" s="76" t="s">
        <v>383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3">
      <c r="A873" s="75">
        <v>20</v>
      </c>
      <c r="B873" s="77">
        <v>45796</v>
      </c>
      <c r="C873" s="75">
        <v>2</v>
      </c>
      <c r="D873" s="40" t="s">
        <v>205</v>
      </c>
      <c r="E873" s="25" t="s">
        <v>167</v>
      </c>
      <c r="F873" s="41">
        <v>0.71650000000000003</v>
      </c>
      <c r="G873" s="76" t="s">
        <v>383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3">
      <c r="A874" s="75">
        <v>21</v>
      </c>
      <c r="B874" s="77">
        <v>45803</v>
      </c>
      <c r="C874" s="75">
        <v>2</v>
      </c>
      <c r="D874" s="40" t="s">
        <v>205</v>
      </c>
      <c r="E874" s="25" t="s">
        <v>167</v>
      </c>
      <c r="F874" s="41">
        <v>0.72860000000000003</v>
      </c>
      <c r="G874" s="76" t="s">
        <v>383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3">
      <c r="A875" s="75">
        <v>22</v>
      </c>
      <c r="B875" s="77">
        <v>45810</v>
      </c>
      <c r="C875" s="75">
        <v>2</v>
      </c>
      <c r="D875" s="40" t="s">
        <v>205</v>
      </c>
      <c r="E875" s="25" t="s">
        <v>167</v>
      </c>
      <c r="F875" s="41">
        <v>0.73240000000000005</v>
      </c>
      <c r="G875" s="76" t="s">
        <v>383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3">
      <c r="A876" s="75">
        <v>23</v>
      </c>
      <c r="B876" s="77">
        <v>45817</v>
      </c>
      <c r="C876" s="75">
        <v>2</v>
      </c>
      <c r="D876" s="40" t="s">
        <v>205</v>
      </c>
      <c r="E876" s="25" t="s">
        <v>167</v>
      </c>
      <c r="F876" s="41">
        <v>0.78159999999999996</v>
      </c>
      <c r="G876" s="76" t="s">
        <v>383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3">
      <c r="A877" s="75">
        <v>24</v>
      </c>
      <c r="B877" s="77">
        <v>45824</v>
      </c>
      <c r="C877" s="75">
        <v>2</v>
      </c>
      <c r="D877" s="40" t="s">
        <v>205</v>
      </c>
      <c r="E877" s="25" t="s">
        <v>167</v>
      </c>
      <c r="F877" s="41">
        <v>0.74080000000000001</v>
      </c>
      <c r="G877" s="76" t="s">
        <v>383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3">
      <c r="A878" s="75">
        <v>25</v>
      </c>
      <c r="B878" s="77">
        <v>45831</v>
      </c>
      <c r="C878" s="75">
        <v>2</v>
      </c>
      <c r="D878" s="40" t="s">
        <v>205</v>
      </c>
      <c r="E878" s="25" t="s">
        <v>167</v>
      </c>
      <c r="F878" s="41">
        <v>0.7611</v>
      </c>
      <c r="G878" s="76" t="s">
        <v>383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3">
      <c r="A879" s="75">
        <v>1</v>
      </c>
      <c r="B879" s="77">
        <v>45663</v>
      </c>
      <c r="C879" s="75">
        <v>3</v>
      </c>
      <c r="D879" s="40" t="s">
        <v>206</v>
      </c>
      <c r="E879" s="25" t="s">
        <v>167</v>
      </c>
      <c r="F879" s="41">
        <v>1.7225999999999999</v>
      </c>
      <c r="G879" s="76" t="s">
        <v>383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5">
        <v>2</v>
      </c>
      <c r="B880" s="77">
        <v>45670</v>
      </c>
      <c r="C880" s="75">
        <v>3</v>
      </c>
      <c r="D880" s="40" t="s">
        <v>206</v>
      </c>
      <c r="E880" s="25" t="s">
        <v>167</v>
      </c>
      <c r="F880" s="41">
        <v>1.9739</v>
      </c>
      <c r="G880" s="76" t="s">
        <v>383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5">
        <v>3</v>
      </c>
      <c r="B881" s="77">
        <v>45677</v>
      </c>
      <c r="C881" s="75">
        <v>3</v>
      </c>
      <c r="D881" s="40" t="s">
        <v>206</v>
      </c>
      <c r="E881" s="25" t="s">
        <v>167</v>
      </c>
      <c r="F881" s="41">
        <v>2.1307</v>
      </c>
      <c r="G881" s="76" t="s">
        <v>383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5">
        <v>4</v>
      </c>
      <c r="B882" s="77">
        <v>45684</v>
      </c>
      <c r="C882" s="75">
        <v>3</v>
      </c>
      <c r="D882" s="40" t="s">
        <v>206</v>
      </c>
      <c r="E882" s="25" t="s">
        <v>167</v>
      </c>
      <c r="F882" s="41">
        <v>1.9618</v>
      </c>
      <c r="G882" s="76" t="s">
        <v>383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5">
        <v>5</v>
      </c>
      <c r="B883" s="77">
        <v>45691</v>
      </c>
      <c r="C883" s="75">
        <v>3</v>
      </c>
      <c r="D883" s="40" t="s">
        <v>206</v>
      </c>
      <c r="E883" s="25" t="s">
        <v>167</v>
      </c>
      <c r="F883" s="41">
        <v>1.8955</v>
      </c>
      <c r="G883" s="76" t="s">
        <v>383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5">
        <v>6</v>
      </c>
      <c r="B884" s="77">
        <v>45698</v>
      </c>
      <c r="C884" s="75">
        <v>3</v>
      </c>
      <c r="D884" s="40" t="s">
        <v>206</v>
      </c>
      <c r="E884" s="25" t="s">
        <v>167</v>
      </c>
      <c r="F884" s="41">
        <v>1.8828</v>
      </c>
      <c r="G884" s="76" t="s">
        <v>383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5">
        <v>7</v>
      </c>
      <c r="B885" s="77">
        <v>45705</v>
      </c>
      <c r="C885" s="75">
        <v>3</v>
      </c>
      <c r="D885" s="40" t="s">
        <v>206</v>
      </c>
      <c r="E885" s="25" t="s">
        <v>167</v>
      </c>
      <c r="F885" s="41">
        <v>2.0912000000000002</v>
      </c>
      <c r="G885" s="76" t="s">
        <v>383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5">
        <v>8</v>
      </c>
      <c r="B886" s="77">
        <v>45712</v>
      </c>
      <c r="C886" s="75">
        <v>3</v>
      </c>
      <c r="D886" s="40" t="s">
        <v>206</v>
      </c>
      <c r="E886" s="25" t="s">
        <v>167</v>
      </c>
      <c r="F886" s="41">
        <v>1.7447999999999999</v>
      </c>
      <c r="G886" s="76" t="s">
        <v>383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5">
        <v>9</v>
      </c>
      <c r="B887" s="77">
        <v>45719</v>
      </c>
      <c r="C887" s="75">
        <v>3</v>
      </c>
      <c r="D887" s="40" t="s">
        <v>206</v>
      </c>
      <c r="E887" s="25" t="s">
        <v>167</v>
      </c>
      <c r="F887" s="41">
        <v>1.8489</v>
      </c>
      <c r="G887" s="76" t="s">
        <v>383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5">
        <v>10</v>
      </c>
      <c r="B888" s="77">
        <v>45726</v>
      </c>
      <c r="C888" s="75">
        <v>3</v>
      </c>
      <c r="D888" s="40" t="s">
        <v>206</v>
      </c>
      <c r="E888" s="25" t="s">
        <v>167</v>
      </c>
      <c r="F888" s="41">
        <v>1.9218</v>
      </c>
      <c r="G888" s="76" t="s">
        <v>383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5">
        <v>11</v>
      </c>
      <c r="B889" s="77">
        <v>45733</v>
      </c>
      <c r="C889" s="75">
        <v>3</v>
      </c>
      <c r="D889" s="40" t="s">
        <v>206</v>
      </c>
      <c r="E889" s="25" t="s">
        <v>167</v>
      </c>
      <c r="F889" s="41">
        <v>1.9581</v>
      </c>
      <c r="G889" s="76" t="s">
        <v>383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5">
        <v>12</v>
      </c>
      <c r="B890" s="77">
        <v>45740</v>
      </c>
      <c r="C890" s="75">
        <v>3</v>
      </c>
      <c r="D890" s="40" t="s">
        <v>206</v>
      </c>
      <c r="E890" s="25" t="s">
        <v>167</v>
      </c>
      <c r="F890" s="41">
        <v>1.8072999999999999</v>
      </c>
      <c r="G890" s="76" t="s">
        <v>383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5">
        <v>13</v>
      </c>
      <c r="B891" s="77">
        <v>45747</v>
      </c>
      <c r="C891" s="75">
        <v>3</v>
      </c>
      <c r="D891" s="40" t="s">
        <v>206</v>
      </c>
      <c r="E891" s="25" t="s">
        <v>167</v>
      </c>
      <c r="F891" s="41">
        <v>1.9023000000000001</v>
      </c>
      <c r="G891" s="76" t="s">
        <v>383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5">
        <v>14</v>
      </c>
      <c r="B892" s="77">
        <v>45754</v>
      </c>
      <c r="C892" s="75">
        <v>3</v>
      </c>
      <c r="D892" s="40" t="s">
        <v>206</v>
      </c>
      <c r="E892" s="25" t="s">
        <v>167</v>
      </c>
      <c r="F892" s="41">
        <v>1.8275999999999999</v>
      </c>
      <c r="G892" s="76" t="s">
        <v>383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5">
        <v>15</v>
      </c>
      <c r="B893" s="77">
        <v>45761</v>
      </c>
      <c r="C893" s="75">
        <v>3</v>
      </c>
      <c r="D893" s="40" t="s">
        <v>206</v>
      </c>
      <c r="E893" s="25" t="s">
        <v>167</v>
      </c>
      <c r="F893" s="41">
        <v>1.8785000000000001</v>
      </c>
      <c r="G893" s="76" t="s">
        <v>383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5">
        <v>16</v>
      </c>
      <c r="B894" s="77">
        <v>45768</v>
      </c>
      <c r="C894" s="75">
        <v>3</v>
      </c>
      <c r="D894" s="40" t="s">
        <v>206</v>
      </c>
      <c r="E894" s="25" t="s">
        <v>167</v>
      </c>
      <c r="F894" s="41">
        <v>1.8462000000000001</v>
      </c>
      <c r="G894" s="76" t="s">
        <v>383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5">
        <v>17</v>
      </c>
      <c r="B895" s="77">
        <v>45775</v>
      </c>
      <c r="C895" s="75">
        <v>3</v>
      </c>
      <c r="D895" s="40" t="s">
        <v>206</v>
      </c>
      <c r="E895" s="25" t="s">
        <v>167</v>
      </c>
      <c r="F895" s="41">
        <v>1.7174</v>
      </c>
      <c r="G895" s="76" t="s">
        <v>383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5">
        <v>18</v>
      </c>
      <c r="B896" s="77">
        <v>45782</v>
      </c>
      <c r="C896" s="75">
        <v>3</v>
      </c>
      <c r="D896" s="40" t="s">
        <v>206</v>
      </c>
      <c r="E896" s="25" t="s">
        <v>167</v>
      </c>
      <c r="F896" s="41">
        <v>1.8604000000000001</v>
      </c>
      <c r="G896" s="76" t="s">
        <v>383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5">
        <v>19</v>
      </c>
      <c r="B897" s="77">
        <v>45789</v>
      </c>
      <c r="C897" s="75">
        <v>3</v>
      </c>
      <c r="D897" s="40" t="s">
        <v>206</v>
      </c>
      <c r="E897" s="25" t="s">
        <v>167</v>
      </c>
      <c r="F897" s="41">
        <v>1.9751000000000001</v>
      </c>
      <c r="G897" s="76" t="s">
        <v>383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5">
        <v>20</v>
      </c>
      <c r="B898" s="77">
        <v>45796</v>
      </c>
      <c r="C898" s="75">
        <v>3</v>
      </c>
      <c r="D898" s="40" t="s">
        <v>206</v>
      </c>
      <c r="E898" s="25" t="s">
        <v>167</v>
      </c>
      <c r="F898" s="41">
        <v>1.7397</v>
      </c>
      <c r="G898" s="76" t="s">
        <v>383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5">
        <v>21</v>
      </c>
      <c r="B899" s="77">
        <v>45803</v>
      </c>
      <c r="C899" s="75">
        <v>3</v>
      </c>
      <c r="D899" s="40" t="s">
        <v>206</v>
      </c>
      <c r="E899" s="25" t="s">
        <v>167</v>
      </c>
      <c r="F899" s="41">
        <v>1.8323</v>
      </c>
      <c r="G899" s="76" t="s">
        <v>383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5">
        <v>22</v>
      </c>
      <c r="B900" s="77">
        <v>45810</v>
      </c>
      <c r="C900" s="75">
        <v>3</v>
      </c>
      <c r="D900" s="40" t="s">
        <v>206</v>
      </c>
      <c r="E900" s="25" t="s">
        <v>167</v>
      </c>
      <c r="F900" s="41">
        <v>1.948</v>
      </c>
      <c r="G900" s="76" t="s">
        <v>383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5">
        <v>23</v>
      </c>
      <c r="B901" s="77">
        <v>45817</v>
      </c>
      <c r="C901" s="75">
        <v>3</v>
      </c>
      <c r="D901" s="40" t="s">
        <v>206</v>
      </c>
      <c r="E901" s="25" t="s">
        <v>167</v>
      </c>
      <c r="F901" s="41">
        <v>1.7264999999999999</v>
      </c>
      <c r="G901" s="76" t="s">
        <v>383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5">
        <v>24</v>
      </c>
      <c r="B902" s="77">
        <v>45824</v>
      </c>
      <c r="C902" s="75">
        <v>3</v>
      </c>
      <c r="D902" s="40" t="s">
        <v>206</v>
      </c>
      <c r="E902" s="25" t="s">
        <v>167</v>
      </c>
      <c r="F902" s="41">
        <v>1.8864000000000001</v>
      </c>
      <c r="G902" s="76" t="s">
        <v>383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5">
        <v>25</v>
      </c>
      <c r="B903" s="77">
        <v>45831</v>
      </c>
      <c r="C903" s="75">
        <v>3</v>
      </c>
      <c r="D903" s="40" t="s">
        <v>206</v>
      </c>
      <c r="E903" s="25" t="s">
        <v>167</v>
      </c>
      <c r="F903" s="41">
        <v>1.7278</v>
      </c>
      <c r="G903" s="76" t="s">
        <v>383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5">
        <v>1</v>
      </c>
      <c r="B904" s="77">
        <v>45663</v>
      </c>
      <c r="C904" s="75">
        <v>1</v>
      </c>
      <c r="D904" s="40" t="s">
        <v>204</v>
      </c>
      <c r="E904" s="25" t="s">
        <v>168</v>
      </c>
      <c r="F904" s="41">
        <v>0.151</v>
      </c>
      <c r="G904" s="76" t="s">
        <v>383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5">
        <v>2</v>
      </c>
      <c r="B905" s="77">
        <v>45670</v>
      </c>
      <c r="C905" s="75">
        <v>1</v>
      </c>
      <c r="D905" s="40" t="s">
        <v>204</v>
      </c>
      <c r="E905" s="25" t="s">
        <v>168</v>
      </c>
      <c r="F905" s="41">
        <v>0.15770000000000001</v>
      </c>
      <c r="G905" s="76" t="s">
        <v>383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5">
        <v>3</v>
      </c>
      <c r="B906" s="77">
        <v>45677</v>
      </c>
      <c r="C906" s="75">
        <v>1</v>
      </c>
      <c r="D906" s="40" t="s">
        <v>204</v>
      </c>
      <c r="E906" s="25" t="s">
        <v>168</v>
      </c>
      <c r="F906" s="41">
        <v>0.15609999999999999</v>
      </c>
      <c r="G906" s="76" t="s">
        <v>383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5">
        <v>4</v>
      </c>
      <c r="B907" s="77">
        <v>45684</v>
      </c>
      <c r="C907" s="75">
        <v>1</v>
      </c>
      <c r="D907" s="40" t="s">
        <v>204</v>
      </c>
      <c r="E907" s="25" t="s">
        <v>168</v>
      </c>
      <c r="F907" s="41">
        <v>0.14319999999999999</v>
      </c>
      <c r="G907" s="76" t="s">
        <v>383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5">
        <v>5</v>
      </c>
      <c r="B908" s="77">
        <v>45691</v>
      </c>
      <c r="C908" s="75">
        <v>1</v>
      </c>
      <c r="D908" s="40" t="s">
        <v>204</v>
      </c>
      <c r="E908" s="25" t="s">
        <v>168</v>
      </c>
      <c r="F908" s="41">
        <v>0.1487</v>
      </c>
      <c r="G908" s="76" t="s">
        <v>383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5">
        <v>6</v>
      </c>
      <c r="B909" s="77">
        <v>45698</v>
      </c>
      <c r="C909" s="75">
        <v>1</v>
      </c>
      <c r="D909" s="40" t="s">
        <v>204</v>
      </c>
      <c r="E909" s="25" t="s">
        <v>168</v>
      </c>
      <c r="F909" s="41">
        <v>0.1452</v>
      </c>
      <c r="G909" s="76" t="s">
        <v>383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5">
        <v>7</v>
      </c>
      <c r="B910" s="77">
        <v>45705</v>
      </c>
      <c r="C910" s="75">
        <v>1</v>
      </c>
      <c r="D910" s="40" t="s">
        <v>204</v>
      </c>
      <c r="E910" s="25" t="s">
        <v>168</v>
      </c>
      <c r="F910" s="41">
        <v>0.14510000000000001</v>
      </c>
      <c r="G910" s="76" t="s">
        <v>383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5">
        <v>8</v>
      </c>
      <c r="B911" s="77">
        <v>45712</v>
      </c>
      <c r="C911" s="75">
        <v>1</v>
      </c>
      <c r="D911" s="40" t="s">
        <v>204</v>
      </c>
      <c r="E911" s="25" t="s">
        <v>168</v>
      </c>
      <c r="F911" s="41">
        <v>0.15329999999999999</v>
      </c>
      <c r="G911" s="76" t="s">
        <v>383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5">
        <v>9</v>
      </c>
      <c r="B912" s="77">
        <v>45719</v>
      </c>
      <c r="C912" s="75">
        <v>1</v>
      </c>
      <c r="D912" s="40" t="s">
        <v>204</v>
      </c>
      <c r="E912" s="25" t="s">
        <v>168</v>
      </c>
      <c r="F912" s="41">
        <v>0.13689999999999999</v>
      </c>
      <c r="G912" s="76" t="s">
        <v>383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5">
        <v>10</v>
      </c>
      <c r="B913" s="77">
        <v>45726</v>
      </c>
      <c r="C913" s="75">
        <v>1</v>
      </c>
      <c r="D913" s="40" t="s">
        <v>204</v>
      </c>
      <c r="E913" s="25" t="s">
        <v>168</v>
      </c>
      <c r="F913" s="41">
        <v>0.15049999999999999</v>
      </c>
      <c r="G913" s="76" t="s">
        <v>383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5">
        <v>11</v>
      </c>
      <c r="B914" s="77">
        <v>45733</v>
      </c>
      <c r="C914" s="75">
        <v>1</v>
      </c>
      <c r="D914" s="40" t="s">
        <v>204</v>
      </c>
      <c r="E914" s="25" t="s">
        <v>168</v>
      </c>
      <c r="F914" s="41">
        <v>0.14419999999999999</v>
      </c>
      <c r="G914" s="76" t="s">
        <v>383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5">
        <v>12</v>
      </c>
      <c r="B915" s="77">
        <v>45740</v>
      </c>
      <c r="C915" s="75">
        <v>1</v>
      </c>
      <c r="D915" s="40" t="s">
        <v>204</v>
      </c>
      <c r="E915" s="25" t="s">
        <v>168</v>
      </c>
      <c r="F915" s="41">
        <v>0.1525</v>
      </c>
      <c r="G915" s="76" t="s">
        <v>383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5">
        <v>13</v>
      </c>
      <c r="B916" s="77">
        <v>45747</v>
      </c>
      <c r="C916" s="75">
        <v>1</v>
      </c>
      <c r="D916" s="40" t="s">
        <v>204</v>
      </c>
      <c r="E916" s="25" t="s">
        <v>168</v>
      </c>
      <c r="F916" s="41">
        <v>0.14560000000000001</v>
      </c>
      <c r="G916" s="76" t="s">
        <v>383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5">
        <v>14</v>
      </c>
      <c r="B917" s="77">
        <v>45754</v>
      </c>
      <c r="C917" s="75">
        <v>1</v>
      </c>
      <c r="D917" s="40" t="s">
        <v>204</v>
      </c>
      <c r="E917" s="25" t="s">
        <v>168</v>
      </c>
      <c r="F917" s="41">
        <v>0.1406</v>
      </c>
      <c r="G917" s="76" t="s">
        <v>383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5">
        <v>15</v>
      </c>
      <c r="B918" s="77">
        <v>45761</v>
      </c>
      <c r="C918" s="75">
        <v>1</v>
      </c>
      <c r="D918" s="40" t="s">
        <v>204</v>
      </c>
      <c r="E918" s="25" t="s">
        <v>168</v>
      </c>
      <c r="F918" s="41">
        <v>0.14610000000000001</v>
      </c>
      <c r="G918" s="76" t="s">
        <v>383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5">
        <v>16</v>
      </c>
      <c r="B919" s="77">
        <v>45768</v>
      </c>
      <c r="C919" s="75">
        <v>1</v>
      </c>
      <c r="D919" s="40" t="s">
        <v>204</v>
      </c>
      <c r="E919" s="25" t="s">
        <v>168</v>
      </c>
      <c r="F919" s="41">
        <v>0.1487</v>
      </c>
      <c r="G919" s="76" t="s">
        <v>383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5">
        <v>17</v>
      </c>
      <c r="B920" s="77">
        <v>45775</v>
      </c>
      <c r="C920" s="75">
        <v>1</v>
      </c>
      <c r="D920" s="40" t="s">
        <v>204</v>
      </c>
      <c r="E920" s="25" t="s">
        <v>168</v>
      </c>
      <c r="F920" s="41">
        <v>0.1447</v>
      </c>
      <c r="G920" s="76" t="s">
        <v>383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5">
        <v>18</v>
      </c>
      <c r="B921" s="77">
        <v>45782</v>
      </c>
      <c r="C921" s="75">
        <v>1</v>
      </c>
      <c r="D921" s="40" t="s">
        <v>204</v>
      </c>
      <c r="E921" s="25" t="s">
        <v>168</v>
      </c>
      <c r="F921" s="41">
        <v>0.14729999999999999</v>
      </c>
      <c r="G921" s="76" t="s">
        <v>383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5">
        <v>19</v>
      </c>
      <c r="B922" s="77">
        <v>45789</v>
      </c>
      <c r="C922" s="75">
        <v>1</v>
      </c>
      <c r="D922" s="40" t="s">
        <v>204</v>
      </c>
      <c r="E922" s="25" t="s">
        <v>168</v>
      </c>
      <c r="F922" s="41">
        <v>0.14149999999999999</v>
      </c>
      <c r="G922" s="76" t="s">
        <v>383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5">
        <v>20</v>
      </c>
      <c r="B923" s="77">
        <v>45796</v>
      </c>
      <c r="C923" s="75">
        <v>1</v>
      </c>
      <c r="D923" s="40" t="s">
        <v>204</v>
      </c>
      <c r="E923" s="25" t="s">
        <v>168</v>
      </c>
      <c r="F923" s="41">
        <v>0.1323</v>
      </c>
      <c r="G923" s="76" t="s">
        <v>383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5">
        <v>21</v>
      </c>
      <c r="B924" s="77">
        <v>45803</v>
      </c>
      <c r="C924" s="75">
        <v>1</v>
      </c>
      <c r="D924" s="40" t="s">
        <v>204</v>
      </c>
      <c r="E924" s="25" t="s">
        <v>168</v>
      </c>
      <c r="F924" s="41">
        <v>0.14960000000000001</v>
      </c>
      <c r="G924" s="76" t="s">
        <v>383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5">
        <v>22</v>
      </c>
      <c r="B925" s="77">
        <v>45810</v>
      </c>
      <c r="C925" s="75">
        <v>1</v>
      </c>
      <c r="D925" s="40" t="s">
        <v>204</v>
      </c>
      <c r="E925" s="25" t="s">
        <v>168</v>
      </c>
      <c r="F925" s="41">
        <v>0.14849999999999999</v>
      </c>
      <c r="G925" s="76" t="s">
        <v>383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5">
        <v>23</v>
      </c>
      <c r="B926" s="77">
        <v>45817</v>
      </c>
      <c r="C926" s="75">
        <v>1</v>
      </c>
      <c r="D926" s="40" t="s">
        <v>204</v>
      </c>
      <c r="E926" s="25" t="s">
        <v>168</v>
      </c>
      <c r="F926" s="41">
        <v>0.14530000000000001</v>
      </c>
      <c r="G926" s="76" t="s">
        <v>383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5">
        <v>24</v>
      </c>
      <c r="B927" s="77">
        <v>45824</v>
      </c>
      <c r="C927" s="75">
        <v>1</v>
      </c>
      <c r="D927" s="40" t="s">
        <v>204</v>
      </c>
      <c r="E927" s="25" t="s">
        <v>168</v>
      </c>
      <c r="F927" s="41">
        <v>0.1449</v>
      </c>
      <c r="G927" s="76" t="s">
        <v>383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5">
        <v>25</v>
      </c>
      <c r="B928" s="77">
        <v>45831</v>
      </c>
      <c r="C928" s="75">
        <v>1</v>
      </c>
      <c r="D928" s="40" t="s">
        <v>204</v>
      </c>
      <c r="E928" s="25" t="s">
        <v>168</v>
      </c>
      <c r="F928" s="41">
        <v>0.15040000000000001</v>
      </c>
      <c r="G928" s="76" t="s">
        <v>383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5">
        <v>1</v>
      </c>
      <c r="B929" s="77">
        <v>45663</v>
      </c>
      <c r="C929" s="75">
        <v>2</v>
      </c>
      <c r="D929" s="40" t="s">
        <v>205</v>
      </c>
      <c r="E929" s="25" t="s">
        <v>168</v>
      </c>
      <c r="F929" s="41">
        <v>0.32119999999999999</v>
      </c>
      <c r="G929" s="76" t="s">
        <v>383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5">
        <v>2</v>
      </c>
      <c r="B930" s="77">
        <v>45670</v>
      </c>
      <c r="C930" s="75">
        <v>2</v>
      </c>
      <c r="D930" s="40" t="s">
        <v>205</v>
      </c>
      <c r="E930" s="25" t="s">
        <v>168</v>
      </c>
      <c r="F930" s="41">
        <v>0.31900000000000001</v>
      </c>
      <c r="G930" s="76" t="s">
        <v>383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5">
        <v>3</v>
      </c>
      <c r="B931" s="77">
        <v>45677</v>
      </c>
      <c r="C931" s="75">
        <v>2</v>
      </c>
      <c r="D931" s="40" t="s">
        <v>205</v>
      </c>
      <c r="E931" s="25" t="s">
        <v>168</v>
      </c>
      <c r="F931" s="41">
        <v>0.32350000000000001</v>
      </c>
      <c r="G931" s="76" t="s">
        <v>383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5">
        <v>4</v>
      </c>
      <c r="B932" s="77">
        <v>45684</v>
      </c>
      <c r="C932" s="75">
        <v>2</v>
      </c>
      <c r="D932" s="40" t="s">
        <v>205</v>
      </c>
      <c r="E932" s="25" t="s">
        <v>168</v>
      </c>
      <c r="F932" s="41">
        <v>0.33550000000000002</v>
      </c>
      <c r="G932" s="76" t="s">
        <v>383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5">
        <v>5</v>
      </c>
      <c r="B933" s="77">
        <v>45691</v>
      </c>
      <c r="C933" s="75">
        <v>2</v>
      </c>
      <c r="D933" s="40" t="s">
        <v>205</v>
      </c>
      <c r="E933" s="25" t="s">
        <v>168</v>
      </c>
      <c r="F933" s="41">
        <v>0.31309999999999999</v>
      </c>
      <c r="G933" s="76" t="s">
        <v>383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5">
        <v>6</v>
      </c>
      <c r="B934" s="77">
        <v>45698</v>
      </c>
      <c r="C934" s="75">
        <v>2</v>
      </c>
      <c r="D934" s="40" t="s">
        <v>205</v>
      </c>
      <c r="E934" s="25" t="s">
        <v>168</v>
      </c>
      <c r="F934" s="41">
        <v>0.33560000000000001</v>
      </c>
      <c r="G934" s="76" t="s">
        <v>383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5">
        <v>7</v>
      </c>
      <c r="B935" s="77">
        <v>45705</v>
      </c>
      <c r="C935" s="75">
        <v>2</v>
      </c>
      <c r="D935" s="40" t="s">
        <v>205</v>
      </c>
      <c r="E935" s="25" t="s">
        <v>168</v>
      </c>
      <c r="F935" s="41">
        <v>0.3196</v>
      </c>
      <c r="G935" s="76" t="s">
        <v>383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5">
        <v>8</v>
      </c>
      <c r="B936" s="77">
        <v>45712</v>
      </c>
      <c r="C936" s="75">
        <v>2</v>
      </c>
      <c r="D936" s="40" t="s">
        <v>205</v>
      </c>
      <c r="E936" s="25" t="s">
        <v>168</v>
      </c>
      <c r="F936" s="41">
        <v>0.31559999999999999</v>
      </c>
      <c r="G936" s="76" t="s">
        <v>383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5">
        <v>9</v>
      </c>
      <c r="B937" s="77">
        <v>45719</v>
      </c>
      <c r="C937" s="75">
        <v>2</v>
      </c>
      <c r="D937" s="40" t="s">
        <v>205</v>
      </c>
      <c r="E937" s="25" t="s">
        <v>168</v>
      </c>
      <c r="F937" s="41">
        <v>0.33610000000000001</v>
      </c>
      <c r="G937" s="76" t="s">
        <v>383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5">
        <v>10</v>
      </c>
      <c r="B938" s="77">
        <v>45726</v>
      </c>
      <c r="C938" s="75">
        <v>2</v>
      </c>
      <c r="D938" s="40" t="s">
        <v>205</v>
      </c>
      <c r="E938" s="25" t="s">
        <v>168</v>
      </c>
      <c r="F938" s="41">
        <v>0.32429999999999998</v>
      </c>
      <c r="G938" s="76" t="s">
        <v>383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5">
        <v>11</v>
      </c>
      <c r="B939" s="77">
        <v>45733</v>
      </c>
      <c r="C939" s="75">
        <v>2</v>
      </c>
      <c r="D939" s="40" t="s">
        <v>205</v>
      </c>
      <c r="E939" s="25" t="s">
        <v>168</v>
      </c>
      <c r="F939" s="41">
        <v>0.31380000000000002</v>
      </c>
      <c r="G939" s="76" t="s">
        <v>383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5">
        <v>12</v>
      </c>
      <c r="B940" s="77">
        <v>45740</v>
      </c>
      <c r="C940" s="75">
        <v>2</v>
      </c>
      <c r="D940" s="40" t="s">
        <v>205</v>
      </c>
      <c r="E940" s="25" t="s">
        <v>168</v>
      </c>
      <c r="F940" s="41">
        <v>0.32200000000000001</v>
      </c>
      <c r="G940" s="76" t="s">
        <v>383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5">
        <v>13</v>
      </c>
      <c r="B941" s="77">
        <v>45747</v>
      </c>
      <c r="C941" s="75">
        <v>2</v>
      </c>
      <c r="D941" s="40" t="s">
        <v>205</v>
      </c>
      <c r="E941" s="25" t="s">
        <v>168</v>
      </c>
      <c r="F941" s="41">
        <v>0.33329999999999999</v>
      </c>
      <c r="G941" s="76" t="s">
        <v>383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5">
        <v>14</v>
      </c>
      <c r="B942" s="77">
        <v>45754</v>
      </c>
      <c r="C942" s="75">
        <v>2</v>
      </c>
      <c r="D942" s="40" t="s">
        <v>205</v>
      </c>
      <c r="E942" s="25" t="s">
        <v>168</v>
      </c>
      <c r="F942" s="41">
        <v>0.33560000000000001</v>
      </c>
      <c r="G942" s="76" t="s">
        <v>383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5">
        <v>15</v>
      </c>
      <c r="B943" s="77">
        <v>45761</v>
      </c>
      <c r="C943" s="75">
        <v>2</v>
      </c>
      <c r="D943" s="40" t="s">
        <v>205</v>
      </c>
      <c r="E943" s="25" t="s">
        <v>168</v>
      </c>
      <c r="F943" s="41">
        <v>0.32150000000000001</v>
      </c>
      <c r="G943" s="76" t="s">
        <v>383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5">
        <v>16</v>
      </c>
      <c r="B944" s="77">
        <v>45768</v>
      </c>
      <c r="C944" s="75">
        <v>2</v>
      </c>
      <c r="D944" s="40" t="s">
        <v>205</v>
      </c>
      <c r="E944" s="25" t="s">
        <v>168</v>
      </c>
      <c r="F944" s="41">
        <v>0.32869999999999999</v>
      </c>
      <c r="G944" s="76" t="s">
        <v>383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5">
        <v>17</v>
      </c>
      <c r="B945" s="77">
        <v>45775</v>
      </c>
      <c r="C945" s="75">
        <v>2</v>
      </c>
      <c r="D945" s="40" t="s">
        <v>205</v>
      </c>
      <c r="E945" s="25" t="s">
        <v>168</v>
      </c>
      <c r="F945" s="41">
        <v>0.33139999999999997</v>
      </c>
      <c r="G945" s="76" t="s">
        <v>383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5">
        <v>18</v>
      </c>
      <c r="B946" s="77">
        <v>45782</v>
      </c>
      <c r="C946" s="75">
        <v>2</v>
      </c>
      <c r="D946" s="40" t="s">
        <v>205</v>
      </c>
      <c r="E946" s="25" t="s">
        <v>168</v>
      </c>
      <c r="F946" s="41">
        <v>0.3196</v>
      </c>
      <c r="G946" s="76" t="s">
        <v>383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5">
        <v>19</v>
      </c>
      <c r="B947" s="77">
        <v>45789</v>
      </c>
      <c r="C947" s="75">
        <v>2</v>
      </c>
      <c r="D947" s="40" t="s">
        <v>205</v>
      </c>
      <c r="E947" s="25" t="s">
        <v>168</v>
      </c>
      <c r="F947" s="41">
        <v>0.32829999999999998</v>
      </c>
      <c r="G947" s="76" t="s">
        <v>383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5">
        <v>20</v>
      </c>
      <c r="B948" s="77">
        <v>45796</v>
      </c>
      <c r="C948" s="75">
        <v>2</v>
      </c>
      <c r="D948" s="40" t="s">
        <v>205</v>
      </c>
      <c r="E948" s="25" t="s">
        <v>168</v>
      </c>
      <c r="F948" s="41">
        <v>0.32490000000000002</v>
      </c>
      <c r="G948" s="76" t="s">
        <v>383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5">
        <v>21</v>
      </c>
      <c r="B949" s="77">
        <v>45803</v>
      </c>
      <c r="C949" s="75">
        <v>2</v>
      </c>
      <c r="D949" s="40" t="s">
        <v>205</v>
      </c>
      <c r="E949" s="25" t="s">
        <v>168</v>
      </c>
      <c r="F949" s="41">
        <v>0.32050000000000001</v>
      </c>
      <c r="G949" s="76" t="s">
        <v>383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5">
        <v>22</v>
      </c>
      <c r="B950" s="77">
        <v>45810</v>
      </c>
      <c r="C950" s="75">
        <v>2</v>
      </c>
      <c r="D950" s="40" t="s">
        <v>205</v>
      </c>
      <c r="E950" s="25" t="s">
        <v>168</v>
      </c>
      <c r="F950" s="41">
        <v>0.32090000000000002</v>
      </c>
      <c r="G950" s="76" t="s">
        <v>383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5">
        <v>23</v>
      </c>
      <c r="B951" s="77">
        <v>45817</v>
      </c>
      <c r="C951" s="75">
        <v>2</v>
      </c>
      <c r="D951" s="40" t="s">
        <v>205</v>
      </c>
      <c r="E951" s="25" t="s">
        <v>168</v>
      </c>
      <c r="F951" s="41">
        <v>0.32579999999999998</v>
      </c>
      <c r="G951" s="76" t="s">
        <v>383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5">
        <v>24</v>
      </c>
      <c r="B952" s="77">
        <v>45824</v>
      </c>
      <c r="C952" s="75">
        <v>2</v>
      </c>
      <c r="D952" s="40" t="s">
        <v>205</v>
      </c>
      <c r="E952" s="25" t="s">
        <v>168</v>
      </c>
      <c r="F952" s="41">
        <v>0.32540000000000002</v>
      </c>
      <c r="G952" s="76" t="s">
        <v>383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5">
        <v>25</v>
      </c>
      <c r="B953" s="77">
        <v>45831</v>
      </c>
      <c r="C953" s="75">
        <v>2</v>
      </c>
      <c r="D953" s="40" t="s">
        <v>205</v>
      </c>
      <c r="E953" s="25" t="s">
        <v>168</v>
      </c>
      <c r="F953" s="41">
        <v>0.32019999999999998</v>
      </c>
      <c r="G953" s="76" t="s">
        <v>383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5">
        <v>1</v>
      </c>
      <c r="B954" s="77">
        <v>45663</v>
      </c>
      <c r="C954" s="75">
        <v>3</v>
      </c>
      <c r="D954" s="40" t="s">
        <v>206</v>
      </c>
      <c r="E954" s="25" t="s">
        <v>168</v>
      </c>
      <c r="F954" s="41">
        <v>0.78249999999999997</v>
      </c>
      <c r="G954" s="76" t="s">
        <v>383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3">
      <c r="A955" s="75">
        <v>2</v>
      </c>
      <c r="B955" s="77">
        <v>45670</v>
      </c>
      <c r="C955" s="75">
        <v>3</v>
      </c>
      <c r="D955" s="40" t="s">
        <v>206</v>
      </c>
      <c r="E955" s="25" t="s">
        <v>168</v>
      </c>
      <c r="F955" s="41">
        <v>0.81589999999999996</v>
      </c>
      <c r="G955" s="76" t="s">
        <v>383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3">
      <c r="A956" s="75">
        <v>3</v>
      </c>
      <c r="B956" s="77">
        <v>45677</v>
      </c>
      <c r="C956" s="75">
        <v>3</v>
      </c>
      <c r="D956" s="40" t="s">
        <v>206</v>
      </c>
      <c r="E956" s="25" t="s">
        <v>168</v>
      </c>
      <c r="F956" s="41">
        <v>0.7964</v>
      </c>
      <c r="G956" s="76" t="s">
        <v>383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3">
      <c r="A957" s="75">
        <v>4</v>
      </c>
      <c r="B957" s="77">
        <v>45684</v>
      </c>
      <c r="C957" s="75">
        <v>3</v>
      </c>
      <c r="D957" s="40" t="s">
        <v>206</v>
      </c>
      <c r="E957" s="25" t="s">
        <v>168</v>
      </c>
      <c r="F957" s="41">
        <v>0.81100000000000005</v>
      </c>
      <c r="G957" s="76" t="s">
        <v>383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3">
      <c r="A958" s="75">
        <v>5</v>
      </c>
      <c r="B958" s="77">
        <v>45691</v>
      </c>
      <c r="C958" s="75">
        <v>3</v>
      </c>
      <c r="D958" s="40" t="s">
        <v>206</v>
      </c>
      <c r="E958" s="25" t="s">
        <v>168</v>
      </c>
      <c r="F958" s="41">
        <v>0.81779999999999997</v>
      </c>
      <c r="G958" s="76" t="s">
        <v>383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3">
      <c r="A959" s="75">
        <v>6</v>
      </c>
      <c r="B959" s="77">
        <v>45698</v>
      </c>
      <c r="C959" s="75">
        <v>3</v>
      </c>
      <c r="D959" s="40" t="s">
        <v>206</v>
      </c>
      <c r="E959" s="25" t="s">
        <v>168</v>
      </c>
      <c r="F959" s="41">
        <v>0.80449999999999999</v>
      </c>
      <c r="G959" s="76" t="s">
        <v>383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3">
      <c r="A960" s="75">
        <v>7</v>
      </c>
      <c r="B960" s="77">
        <v>45705</v>
      </c>
      <c r="C960" s="75">
        <v>3</v>
      </c>
      <c r="D960" s="40" t="s">
        <v>206</v>
      </c>
      <c r="E960" s="25" t="s">
        <v>168</v>
      </c>
      <c r="F960" s="41">
        <v>0.84109999999999996</v>
      </c>
      <c r="G960" s="76" t="s">
        <v>383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3">
      <c r="A961" s="75">
        <v>8</v>
      </c>
      <c r="B961" s="77">
        <v>45712</v>
      </c>
      <c r="C961" s="75">
        <v>3</v>
      </c>
      <c r="D961" s="40" t="s">
        <v>206</v>
      </c>
      <c r="E961" s="25" t="s">
        <v>168</v>
      </c>
      <c r="F961" s="41">
        <v>0.77380000000000004</v>
      </c>
      <c r="G961" s="76" t="s">
        <v>383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3">
      <c r="A962" s="75">
        <v>9</v>
      </c>
      <c r="B962" s="77">
        <v>45719</v>
      </c>
      <c r="C962" s="75">
        <v>3</v>
      </c>
      <c r="D962" s="40" t="s">
        <v>206</v>
      </c>
      <c r="E962" s="25" t="s">
        <v>168</v>
      </c>
      <c r="F962" s="41">
        <v>0.80930000000000002</v>
      </c>
      <c r="G962" s="76" t="s">
        <v>383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3">
      <c r="A963" s="75">
        <v>10</v>
      </c>
      <c r="B963" s="77">
        <v>45726</v>
      </c>
      <c r="C963" s="75">
        <v>3</v>
      </c>
      <c r="D963" s="40" t="s">
        <v>206</v>
      </c>
      <c r="E963" s="25" t="s">
        <v>168</v>
      </c>
      <c r="F963" s="41">
        <v>0.78480000000000005</v>
      </c>
      <c r="G963" s="76" t="s">
        <v>383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3">
      <c r="A964" s="75">
        <v>11</v>
      </c>
      <c r="B964" s="77">
        <v>45733</v>
      </c>
      <c r="C964" s="75">
        <v>3</v>
      </c>
      <c r="D964" s="40" t="s">
        <v>206</v>
      </c>
      <c r="E964" s="25" t="s">
        <v>168</v>
      </c>
      <c r="F964" s="41">
        <v>0.83199999999999996</v>
      </c>
      <c r="G964" s="76" t="s">
        <v>383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3">
      <c r="A965" s="75">
        <v>12</v>
      </c>
      <c r="B965" s="77">
        <v>45740</v>
      </c>
      <c r="C965" s="75">
        <v>3</v>
      </c>
      <c r="D965" s="40" t="s">
        <v>206</v>
      </c>
      <c r="E965" s="25" t="s">
        <v>168</v>
      </c>
      <c r="F965" s="41">
        <v>0.82869999999999999</v>
      </c>
      <c r="G965" s="76" t="s">
        <v>383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5">
        <v>13</v>
      </c>
      <c r="B966" s="77">
        <v>45747</v>
      </c>
      <c r="C966" s="75">
        <v>3</v>
      </c>
      <c r="D966" s="40" t="s">
        <v>206</v>
      </c>
      <c r="E966" s="25" t="s">
        <v>168</v>
      </c>
      <c r="F966" s="41">
        <v>0.74929999999999997</v>
      </c>
      <c r="G966" s="76" t="s">
        <v>383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5">
        <v>14</v>
      </c>
      <c r="B967" s="77">
        <v>45754</v>
      </c>
      <c r="C967" s="75">
        <v>3</v>
      </c>
      <c r="D967" s="40" t="s">
        <v>206</v>
      </c>
      <c r="E967" s="25" t="s">
        <v>168</v>
      </c>
      <c r="F967" s="41">
        <v>0.77070000000000005</v>
      </c>
      <c r="G967" s="76" t="s">
        <v>383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5">
        <v>15</v>
      </c>
      <c r="B968" s="77">
        <v>45761</v>
      </c>
      <c r="C968" s="75">
        <v>3</v>
      </c>
      <c r="D968" s="40" t="s">
        <v>206</v>
      </c>
      <c r="E968" s="25" t="s">
        <v>168</v>
      </c>
      <c r="F968" s="41">
        <v>0.80620000000000003</v>
      </c>
      <c r="G968" s="76" t="s">
        <v>383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5">
        <v>16</v>
      </c>
      <c r="B969" s="77">
        <v>45768</v>
      </c>
      <c r="C969" s="75">
        <v>3</v>
      </c>
      <c r="D969" s="40" t="s">
        <v>206</v>
      </c>
      <c r="E969" s="25" t="s">
        <v>168</v>
      </c>
      <c r="F969" s="41">
        <v>0.80889999999999995</v>
      </c>
      <c r="G969" s="76" t="s">
        <v>383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5">
        <v>17</v>
      </c>
      <c r="B970" s="77">
        <v>45775</v>
      </c>
      <c r="C970" s="75">
        <v>3</v>
      </c>
      <c r="D970" s="40" t="s">
        <v>206</v>
      </c>
      <c r="E970" s="25" t="s">
        <v>168</v>
      </c>
      <c r="F970" s="41">
        <v>0.80769999999999997</v>
      </c>
      <c r="G970" s="76" t="s">
        <v>383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5">
        <v>18</v>
      </c>
      <c r="B971" s="77">
        <v>45782</v>
      </c>
      <c r="C971" s="75">
        <v>3</v>
      </c>
      <c r="D971" s="40" t="s">
        <v>206</v>
      </c>
      <c r="E971" s="25" t="s">
        <v>168</v>
      </c>
      <c r="F971" s="41">
        <v>0.79020000000000001</v>
      </c>
      <c r="G971" s="76" t="s">
        <v>383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5">
        <v>19</v>
      </c>
      <c r="B972" s="77">
        <v>45789</v>
      </c>
      <c r="C972" s="75">
        <v>3</v>
      </c>
      <c r="D972" s="40" t="s">
        <v>206</v>
      </c>
      <c r="E972" s="25" t="s">
        <v>168</v>
      </c>
      <c r="F972" s="41">
        <v>0.80159999999999998</v>
      </c>
      <c r="G972" s="76" t="s">
        <v>383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5">
        <v>20</v>
      </c>
      <c r="B973" s="77">
        <v>45796</v>
      </c>
      <c r="C973" s="75">
        <v>3</v>
      </c>
      <c r="D973" s="40" t="s">
        <v>206</v>
      </c>
      <c r="E973" s="25" t="s">
        <v>168</v>
      </c>
      <c r="F973" s="41">
        <v>0.80589999999999995</v>
      </c>
      <c r="G973" s="76" t="s">
        <v>383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5">
        <v>21</v>
      </c>
      <c r="B974" s="77">
        <v>45803</v>
      </c>
      <c r="C974" s="75">
        <v>3</v>
      </c>
      <c r="D974" s="40" t="s">
        <v>206</v>
      </c>
      <c r="E974" s="25" t="s">
        <v>168</v>
      </c>
      <c r="F974" s="41">
        <v>0.79</v>
      </c>
      <c r="G974" s="76" t="s">
        <v>383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5">
        <v>22</v>
      </c>
      <c r="B975" s="77">
        <v>45810</v>
      </c>
      <c r="C975" s="75">
        <v>3</v>
      </c>
      <c r="D975" s="40" t="s">
        <v>206</v>
      </c>
      <c r="E975" s="25" t="s">
        <v>168</v>
      </c>
      <c r="F975" s="41">
        <v>0.81399999999999995</v>
      </c>
      <c r="G975" s="76" t="s">
        <v>383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5">
        <v>23</v>
      </c>
      <c r="B976" s="77">
        <v>45817</v>
      </c>
      <c r="C976" s="75">
        <v>3</v>
      </c>
      <c r="D976" s="40" t="s">
        <v>206</v>
      </c>
      <c r="E976" s="25" t="s">
        <v>168</v>
      </c>
      <c r="F976" s="41">
        <v>0.74260000000000004</v>
      </c>
      <c r="G976" s="76" t="s">
        <v>383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5">
        <v>24</v>
      </c>
      <c r="B977" s="77">
        <v>45824</v>
      </c>
      <c r="C977" s="75">
        <v>3</v>
      </c>
      <c r="D977" s="40" t="s">
        <v>206</v>
      </c>
      <c r="E977" s="25" t="s">
        <v>168</v>
      </c>
      <c r="F977" s="41">
        <v>0.80549999999999999</v>
      </c>
      <c r="G977" s="76" t="s">
        <v>383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5">
        <v>25</v>
      </c>
      <c r="B978" s="77">
        <v>45831</v>
      </c>
      <c r="C978" s="75">
        <v>3</v>
      </c>
      <c r="D978" s="40" t="s">
        <v>206</v>
      </c>
      <c r="E978" s="25" t="s">
        <v>168</v>
      </c>
      <c r="F978" s="41">
        <v>0.76929999999999998</v>
      </c>
      <c r="G978" s="76" t="s">
        <v>383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5">
        <v>1</v>
      </c>
      <c r="B979" s="77">
        <v>45663</v>
      </c>
      <c r="C979" s="75">
        <v>1</v>
      </c>
      <c r="D979" s="40" t="s">
        <v>204</v>
      </c>
      <c r="E979" s="25" t="s">
        <v>170</v>
      </c>
      <c r="F979" s="41">
        <v>10.6241</v>
      </c>
      <c r="G979" s="76" t="s">
        <v>383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3">
      <c r="A980" s="75">
        <v>2</v>
      </c>
      <c r="B980" s="77">
        <v>45670</v>
      </c>
      <c r="C980" s="75">
        <v>1</v>
      </c>
      <c r="D980" s="40" t="s">
        <v>204</v>
      </c>
      <c r="E980" s="25" t="s">
        <v>170</v>
      </c>
      <c r="F980" s="41">
        <v>10.209899999999999</v>
      </c>
      <c r="G980" s="76" t="s">
        <v>383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3">
      <c r="A981" s="75">
        <v>3</v>
      </c>
      <c r="B981" s="77">
        <v>45677</v>
      </c>
      <c r="C981" s="75">
        <v>1</v>
      </c>
      <c r="D981" s="40" t="s">
        <v>204</v>
      </c>
      <c r="E981" s="25" t="s">
        <v>170</v>
      </c>
      <c r="F981" s="41">
        <v>9.9795999999999996</v>
      </c>
      <c r="G981" s="76" t="s">
        <v>383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3">
      <c r="A982" s="75">
        <v>4</v>
      </c>
      <c r="B982" s="77">
        <v>45684</v>
      </c>
      <c r="C982" s="75">
        <v>1</v>
      </c>
      <c r="D982" s="40" t="s">
        <v>204</v>
      </c>
      <c r="E982" s="25" t="s">
        <v>170</v>
      </c>
      <c r="F982" s="41">
        <v>10.4201</v>
      </c>
      <c r="G982" s="76" t="s">
        <v>383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3">
      <c r="A983" s="75">
        <v>5</v>
      </c>
      <c r="B983" s="77">
        <v>45691</v>
      </c>
      <c r="C983" s="75">
        <v>1</v>
      </c>
      <c r="D983" s="40" t="s">
        <v>204</v>
      </c>
      <c r="E983" s="25" t="s">
        <v>170</v>
      </c>
      <c r="F983" s="41">
        <v>9.9718</v>
      </c>
      <c r="G983" s="76" t="s">
        <v>383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3">
      <c r="A984" s="75">
        <v>6</v>
      </c>
      <c r="B984" s="77">
        <v>45698</v>
      </c>
      <c r="C984" s="75">
        <v>1</v>
      </c>
      <c r="D984" s="40" t="s">
        <v>204</v>
      </c>
      <c r="E984" s="25" t="s">
        <v>170</v>
      </c>
      <c r="F984" s="41">
        <v>9.9712999999999994</v>
      </c>
      <c r="G984" s="76" t="s">
        <v>383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3">
      <c r="A985" s="75">
        <v>7</v>
      </c>
      <c r="B985" s="77">
        <v>45705</v>
      </c>
      <c r="C985" s="75">
        <v>1</v>
      </c>
      <c r="D985" s="40" t="s">
        <v>204</v>
      </c>
      <c r="E985" s="25" t="s">
        <v>170</v>
      </c>
      <c r="F985" s="41">
        <v>9.7430000000000003</v>
      </c>
      <c r="G985" s="76" t="s">
        <v>383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3">
      <c r="A986" s="75">
        <v>8</v>
      </c>
      <c r="B986" s="77">
        <v>45712</v>
      </c>
      <c r="C986" s="75">
        <v>1</v>
      </c>
      <c r="D986" s="40" t="s">
        <v>204</v>
      </c>
      <c r="E986" s="25" t="s">
        <v>170</v>
      </c>
      <c r="F986" s="41">
        <v>10.2803</v>
      </c>
      <c r="G986" s="76" t="s">
        <v>383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3">
      <c r="A987" s="75">
        <v>9</v>
      </c>
      <c r="B987" s="77">
        <v>45719</v>
      </c>
      <c r="C987" s="75">
        <v>1</v>
      </c>
      <c r="D987" s="40" t="s">
        <v>204</v>
      </c>
      <c r="E987" s="25" t="s">
        <v>170</v>
      </c>
      <c r="F987" s="41">
        <v>10.462999999999999</v>
      </c>
      <c r="G987" s="76" t="s">
        <v>383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3">
      <c r="A988" s="75">
        <v>10</v>
      </c>
      <c r="B988" s="77">
        <v>45726</v>
      </c>
      <c r="C988" s="75">
        <v>1</v>
      </c>
      <c r="D988" s="40" t="s">
        <v>204</v>
      </c>
      <c r="E988" s="25" t="s">
        <v>170</v>
      </c>
      <c r="F988" s="41">
        <v>10.6465</v>
      </c>
      <c r="G988" s="76" t="s">
        <v>383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3">
      <c r="A989" s="75">
        <v>11</v>
      </c>
      <c r="B989" s="77">
        <v>45733</v>
      </c>
      <c r="C989" s="75">
        <v>1</v>
      </c>
      <c r="D989" s="40" t="s">
        <v>204</v>
      </c>
      <c r="E989" s="25" t="s">
        <v>170</v>
      </c>
      <c r="F989" s="41">
        <v>10.2402</v>
      </c>
      <c r="G989" s="76" t="s">
        <v>383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3">
      <c r="A990" s="75">
        <v>12</v>
      </c>
      <c r="B990" s="77">
        <v>45740</v>
      </c>
      <c r="C990" s="75">
        <v>1</v>
      </c>
      <c r="D990" s="40" t="s">
        <v>204</v>
      </c>
      <c r="E990" s="25" t="s">
        <v>170</v>
      </c>
      <c r="F990" s="41">
        <v>10.655200000000001</v>
      </c>
      <c r="G990" s="76" t="s">
        <v>383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3">
      <c r="A991" s="75">
        <v>13</v>
      </c>
      <c r="B991" s="77">
        <v>45747</v>
      </c>
      <c r="C991" s="75">
        <v>1</v>
      </c>
      <c r="D991" s="40" t="s">
        <v>204</v>
      </c>
      <c r="E991" s="25" t="s">
        <v>170</v>
      </c>
      <c r="F991" s="41">
        <v>10.2959</v>
      </c>
      <c r="G991" s="76" t="s">
        <v>383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3">
      <c r="A992" s="75">
        <v>14</v>
      </c>
      <c r="B992" s="77">
        <v>45754</v>
      </c>
      <c r="C992" s="75">
        <v>1</v>
      </c>
      <c r="D992" s="40" t="s">
        <v>204</v>
      </c>
      <c r="E992" s="25" t="s">
        <v>170</v>
      </c>
      <c r="F992" s="41">
        <v>10.257099999999999</v>
      </c>
      <c r="G992" s="76" t="s">
        <v>383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3">
      <c r="A993" s="75">
        <v>15</v>
      </c>
      <c r="B993" s="77">
        <v>45761</v>
      </c>
      <c r="C993" s="75">
        <v>1</v>
      </c>
      <c r="D993" s="40" t="s">
        <v>204</v>
      </c>
      <c r="E993" s="25" t="s">
        <v>170</v>
      </c>
      <c r="F993" s="41">
        <v>10.489699999999999</v>
      </c>
      <c r="G993" s="76" t="s">
        <v>383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3">
      <c r="A994" s="75">
        <v>16</v>
      </c>
      <c r="B994" s="77">
        <v>45768</v>
      </c>
      <c r="C994" s="75">
        <v>1</v>
      </c>
      <c r="D994" s="40" t="s">
        <v>204</v>
      </c>
      <c r="E994" s="25" t="s">
        <v>170</v>
      </c>
      <c r="F994" s="41">
        <v>10.658799999999999</v>
      </c>
      <c r="G994" s="76" t="s">
        <v>383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3">
      <c r="A995" s="75">
        <v>17</v>
      </c>
      <c r="B995" s="77">
        <v>45775</v>
      </c>
      <c r="C995" s="75">
        <v>1</v>
      </c>
      <c r="D995" s="40" t="s">
        <v>204</v>
      </c>
      <c r="E995" s="25" t="s">
        <v>170</v>
      </c>
      <c r="F995" s="41">
        <v>10.1706</v>
      </c>
      <c r="G995" s="76" t="s">
        <v>383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3">
      <c r="A996" s="75">
        <v>18</v>
      </c>
      <c r="B996" s="77">
        <v>45782</v>
      </c>
      <c r="C996" s="75">
        <v>1</v>
      </c>
      <c r="D996" s="40" t="s">
        <v>204</v>
      </c>
      <c r="E996" s="25" t="s">
        <v>170</v>
      </c>
      <c r="F996" s="41">
        <v>10.204599999999999</v>
      </c>
      <c r="G996" s="76" t="s">
        <v>383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3">
      <c r="A997" s="75">
        <v>19</v>
      </c>
      <c r="B997" s="77">
        <v>45789</v>
      </c>
      <c r="C997" s="75">
        <v>1</v>
      </c>
      <c r="D997" s="40" t="s">
        <v>204</v>
      </c>
      <c r="E997" s="25" t="s">
        <v>170</v>
      </c>
      <c r="F997" s="41">
        <v>10.233599999999999</v>
      </c>
      <c r="G997" s="76" t="s">
        <v>383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3">
      <c r="A998" s="75">
        <v>20</v>
      </c>
      <c r="B998" s="77">
        <v>45796</v>
      </c>
      <c r="C998" s="75">
        <v>1</v>
      </c>
      <c r="D998" s="40" t="s">
        <v>204</v>
      </c>
      <c r="E998" s="25" t="s">
        <v>170</v>
      </c>
      <c r="F998" s="41">
        <v>10.3185</v>
      </c>
      <c r="G998" s="76" t="s">
        <v>383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3">
      <c r="A999" s="75">
        <v>21</v>
      </c>
      <c r="B999" s="77">
        <v>45803</v>
      </c>
      <c r="C999" s="75">
        <v>1</v>
      </c>
      <c r="D999" s="40" t="s">
        <v>204</v>
      </c>
      <c r="E999" s="25" t="s">
        <v>170</v>
      </c>
      <c r="F999" s="41">
        <v>9.9756</v>
      </c>
      <c r="G999" s="76" t="s">
        <v>383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3">
      <c r="A1000" s="75">
        <v>22</v>
      </c>
      <c r="B1000" s="77">
        <v>45810</v>
      </c>
      <c r="C1000" s="75">
        <v>1</v>
      </c>
      <c r="D1000" s="40" t="s">
        <v>204</v>
      </c>
      <c r="E1000" s="25" t="s">
        <v>170</v>
      </c>
      <c r="F1000" s="41">
        <v>10.648199999999999</v>
      </c>
      <c r="G1000" s="76" t="s">
        <v>383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3">
      <c r="A1001" s="75">
        <v>23</v>
      </c>
      <c r="B1001" s="77">
        <v>45817</v>
      </c>
      <c r="C1001" s="75">
        <v>1</v>
      </c>
      <c r="D1001" s="40" t="s">
        <v>204</v>
      </c>
      <c r="E1001" s="25" t="s">
        <v>170</v>
      </c>
      <c r="F1001" s="41">
        <v>10.15</v>
      </c>
      <c r="G1001" s="76" t="s">
        <v>383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3">
      <c r="A1002" s="75">
        <v>24</v>
      </c>
      <c r="B1002" s="77">
        <v>45824</v>
      </c>
      <c r="C1002" s="75">
        <v>1</v>
      </c>
      <c r="D1002" s="40" t="s">
        <v>204</v>
      </c>
      <c r="E1002" s="25" t="s">
        <v>170</v>
      </c>
      <c r="F1002" s="41">
        <v>10.451000000000001</v>
      </c>
      <c r="G1002" s="76" t="s">
        <v>383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3">
      <c r="A1003" s="75">
        <v>25</v>
      </c>
      <c r="B1003" s="77">
        <v>45831</v>
      </c>
      <c r="C1003" s="75">
        <v>1</v>
      </c>
      <c r="D1003" s="40" t="s">
        <v>204</v>
      </c>
      <c r="E1003" s="25" t="s">
        <v>170</v>
      </c>
      <c r="F1003" s="41">
        <v>10.0017</v>
      </c>
      <c r="G1003" s="76" t="s">
        <v>383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3">
      <c r="A1004" s="75">
        <v>1</v>
      </c>
      <c r="B1004" s="77">
        <v>45663</v>
      </c>
      <c r="C1004" s="75">
        <v>2</v>
      </c>
      <c r="D1004" s="40" t="s">
        <v>205</v>
      </c>
      <c r="E1004" s="25" t="s">
        <v>170</v>
      </c>
      <c r="F1004" s="41">
        <v>11.168200000000001</v>
      </c>
      <c r="G1004" s="76" t="s">
        <v>383</v>
      </c>
      <c r="H1004" s="82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3">
      <c r="A1005" s="75">
        <v>2</v>
      </c>
      <c r="B1005" s="77">
        <v>45670</v>
      </c>
      <c r="C1005" s="75">
        <v>2</v>
      </c>
      <c r="D1005" s="40" t="s">
        <v>205</v>
      </c>
      <c r="E1005" s="25" t="s">
        <v>170</v>
      </c>
      <c r="F1005" s="41">
        <v>11.178900000000001</v>
      </c>
      <c r="G1005" s="76" t="s">
        <v>383</v>
      </c>
      <c r="H1005" s="82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3">
      <c r="A1006" s="75">
        <v>3</v>
      </c>
      <c r="B1006" s="77">
        <v>45677</v>
      </c>
      <c r="C1006" s="75">
        <v>2</v>
      </c>
      <c r="D1006" s="40" t="s">
        <v>205</v>
      </c>
      <c r="E1006" s="25" t="s">
        <v>170</v>
      </c>
      <c r="F1006" s="41">
        <v>10.915100000000001</v>
      </c>
      <c r="G1006" s="76" t="s">
        <v>383</v>
      </c>
      <c r="H1006" s="82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3">
      <c r="A1007" s="75">
        <v>4</v>
      </c>
      <c r="B1007" s="77">
        <v>45684</v>
      </c>
      <c r="C1007" s="75">
        <v>2</v>
      </c>
      <c r="D1007" s="40" t="s">
        <v>205</v>
      </c>
      <c r="E1007" s="25" t="s">
        <v>170</v>
      </c>
      <c r="F1007" s="41">
        <v>11.7079</v>
      </c>
      <c r="G1007" s="76" t="s">
        <v>383</v>
      </c>
      <c r="H1007" s="82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3">
      <c r="A1008" s="75">
        <v>5</v>
      </c>
      <c r="B1008" s="77">
        <v>45691</v>
      </c>
      <c r="C1008" s="75">
        <v>2</v>
      </c>
      <c r="D1008" s="40" t="s">
        <v>205</v>
      </c>
      <c r="E1008" s="25" t="s">
        <v>170</v>
      </c>
      <c r="F1008" s="41">
        <v>11.1722</v>
      </c>
      <c r="G1008" s="76" t="s">
        <v>383</v>
      </c>
      <c r="H1008" s="82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3">
      <c r="A1009" s="75">
        <v>6</v>
      </c>
      <c r="B1009" s="77">
        <v>45698</v>
      </c>
      <c r="C1009" s="75">
        <v>2</v>
      </c>
      <c r="D1009" s="40" t="s">
        <v>205</v>
      </c>
      <c r="E1009" s="25" t="s">
        <v>170</v>
      </c>
      <c r="F1009" s="41">
        <v>11.6287</v>
      </c>
      <c r="G1009" s="76" t="s">
        <v>383</v>
      </c>
      <c r="H1009" s="82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3">
      <c r="A1010" s="75">
        <v>7</v>
      </c>
      <c r="B1010" s="77">
        <v>45705</v>
      </c>
      <c r="C1010" s="75">
        <v>2</v>
      </c>
      <c r="D1010" s="40" t="s">
        <v>205</v>
      </c>
      <c r="E1010" s="25" t="s">
        <v>170</v>
      </c>
      <c r="F1010" s="41">
        <v>11.363200000000001</v>
      </c>
      <c r="G1010" s="76" t="s">
        <v>383</v>
      </c>
      <c r="H1010" s="82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3">
      <c r="A1011" s="75">
        <v>8</v>
      </c>
      <c r="B1011" s="77">
        <v>45712</v>
      </c>
      <c r="C1011" s="75">
        <v>2</v>
      </c>
      <c r="D1011" s="40" t="s">
        <v>205</v>
      </c>
      <c r="E1011" s="25" t="s">
        <v>170</v>
      </c>
      <c r="F1011" s="41">
        <v>10.8367</v>
      </c>
      <c r="G1011" s="76" t="s">
        <v>383</v>
      </c>
      <c r="H1011" s="82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3">
      <c r="A1012" s="75">
        <v>9</v>
      </c>
      <c r="B1012" s="77">
        <v>45719</v>
      </c>
      <c r="C1012" s="75">
        <v>2</v>
      </c>
      <c r="D1012" s="40" t="s">
        <v>205</v>
      </c>
      <c r="E1012" s="25" t="s">
        <v>170</v>
      </c>
      <c r="F1012" s="41">
        <v>10.9276</v>
      </c>
      <c r="G1012" s="76" t="s">
        <v>383</v>
      </c>
      <c r="H1012" s="82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3">
      <c r="A1013" s="75">
        <v>10</v>
      </c>
      <c r="B1013" s="77">
        <v>45726</v>
      </c>
      <c r="C1013" s="75">
        <v>2</v>
      </c>
      <c r="D1013" s="40" t="s">
        <v>205</v>
      </c>
      <c r="E1013" s="25" t="s">
        <v>170</v>
      </c>
      <c r="F1013" s="41">
        <v>11.193300000000001</v>
      </c>
      <c r="G1013" s="76" t="s">
        <v>383</v>
      </c>
      <c r="H1013" s="82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3">
      <c r="A1014" s="75">
        <v>11</v>
      </c>
      <c r="B1014" s="77">
        <v>45733</v>
      </c>
      <c r="C1014" s="75">
        <v>2</v>
      </c>
      <c r="D1014" s="40" t="s">
        <v>205</v>
      </c>
      <c r="E1014" s="25" t="s">
        <v>170</v>
      </c>
      <c r="F1014" s="41">
        <v>11.0716</v>
      </c>
      <c r="G1014" s="76" t="s">
        <v>383</v>
      </c>
      <c r="H1014" s="82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3">
      <c r="A1015" s="75">
        <v>12</v>
      </c>
      <c r="B1015" s="77">
        <v>45740</v>
      </c>
      <c r="C1015" s="75">
        <v>2</v>
      </c>
      <c r="D1015" s="40" t="s">
        <v>205</v>
      </c>
      <c r="E1015" s="25" t="s">
        <v>170</v>
      </c>
      <c r="F1015" s="41">
        <v>11.0678</v>
      </c>
      <c r="G1015" s="76" t="s">
        <v>383</v>
      </c>
      <c r="H1015" s="82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3">
      <c r="A1016" s="75">
        <v>13</v>
      </c>
      <c r="B1016" s="77">
        <v>45747</v>
      </c>
      <c r="C1016" s="75">
        <v>2</v>
      </c>
      <c r="D1016" s="40" t="s">
        <v>205</v>
      </c>
      <c r="E1016" s="25" t="s">
        <v>170</v>
      </c>
      <c r="F1016" s="41">
        <v>10.9588</v>
      </c>
      <c r="G1016" s="76" t="s">
        <v>383</v>
      </c>
      <c r="H1016" s="82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3">
      <c r="A1017" s="75">
        <v>14</v>
      </c>
      <c r="B1017" s="77">
        <v>45754</v>
      </c>
      <c r="C1017" s="75">
        <v>2</v>
      </c>
      <c r="D1017" s="40" t="s">
        <v>205</v>
      </c>
      <c r="E1017" s="25" t="s">
        <v>170</v>
      </c>
      <c r="F1017" s="41">
        <v>10.464499999999999</v>
      </c>
      <c r="G1017" s="76" t="s">
        <v>383</v>
      </c>
      <c r="H1017" s="82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3">
      <c r="A1018" s="75">
        <v>15</v>
      </c>
      <c r="B1018" s="77">
        <v>45761</v>
      </c>
      <c r="C1018" s="75">
        <v>2</v>
      </c>
      <c r="D1018" s="40" t="s">
        <v>205</v>
      </c>
      <c r="E1018" s="25" t="s">
        <v>170</v>
      </c>
      <c r="F1018" s="41">
        <v>10.9785</v>
      </c>
      <c r="G1018" s="76" t="s">
        <v>383</v>
      </c>
      <c r="H1018" s="82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3">
      <c r="A1019" s="75">
        <v>16</v>
      </c>
      <c r="B1019" s="77">
        <v>45768</v>
      </c>
      <c r="C1019" s="75">
        <v>2</v>
      </c>
      <c r="D1019" s="40" t="s">
        <v>205</v>
      </c>
      <c r="E1019" s="25" t="s">
        <v>170</v>
      </c>
      <c r="F1019" s="41">
        <v>10.3315</v>
      </c>
      <c r="G1019" s="76" t="s">
        <v>383</v>
      </c>
      <c r="H1019" s="82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3">
      <c r="A1020" s="75">
        <v>17</v>
      </c>
      <c r="B1020" s="77">
        <v>45775</v>
      </c>
      <c r="C1020" s="75">
        <v>2</v>
      </c>
      <c r="D1020" s="40" t="s">
        <v>205</v>
      </c>
      <c r="E1020" s="25" t="s">
        <v>170</v>
      </c>
      <c r="F1020" s="41">
        <v>11.172499999999999</v>
      </c>
      <c r="G1020" s="76" t="s">
        <v>383</v>
      </c>
      <c r="H1020" s="82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3">
      <c r="A1021" s="75">
        <v>18</v>
      </c>
      <c r="B1021" s="77">
        <v>45782</v>
      </c>
      <c r="C1021" s="75">
        <v>2</v>
      </c>
      <c r="D1021" s="40" t="s">
        <v>205</v>
      </c>
      <c r="E1021" s="25" t="s">
        <v>170</v>
      </c>
      <c r="F1021" s="41">
        <v>10.816000000000001</v>
      </c>
      <c r="G1021" s="76" t="s">
        <v>383</v>
      </c>
      <c r="H1021" s="82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3">
      <c r="A1022" s="75">
        <v>19</v>
      </c>
      <c r="B1022" s="77">
        <v>45789</v>
      </c>
      <c r="C1022" s="75">
        <v>2</v>
      </c>
      <c r="D1022" s="40" t="s">
        <v>205</v>
      </c>
      <c r="E1022" s="25" t="s">
        <v>170</v>
      </c>
      <c r="F1022" s="41">
        <v>10.8194</v>
      </c>
      <c r="G1022" s="76" t="s">
        <v>383</v>
      </c>
      <c r="H1022" s="82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3">
      <c r="A1023" s="75">
        <v>20</v>
      </c>
      <c r="B1023" s="77">
        <v>45796</v>
      </c>
      <c r="C1023" s="75">
        <v>2</v>
      </c>
      <c r="D1023" s="40" t="s">
        <v>205</v>
      </c>
      <c r="E1023" s="25" t="s">
        <v>170</v>
      </c>
      <c r="F1023" s="41">
        <v>10.980499999999999</v>
      </c>
      <c r="G1023" s="76" t="s">
        <v>383</v>
      </c>
      <c r="H1023" s="82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3">
      <c r="A1024" s="75">
        <v>21</v>
      </c>
      <c r="B1024" s="77">
        <v>45803</v>
      </c>
      <c r="C1024" s="75">
        <v>2</v>
      </c>
      <c r="D1024" s="40" t="s">
        <v>205</v>
      </c>
      <c r="E1024" s="25" t="s">
        <v>170</v>
      </c>
      <c r="F1024" s="41">
        <v>11.1403</v>
      </c>
      <c r="G1024" s="76" t="s">
        <v>383</v>
      </c>
      <c r="H1024" s="82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3">
      <c r="A1025" s="75">
        <v>22</v>
      </c>
      <c r="B1025" s="77">
        <v>45810</v>
      </c>
      <c r="C1025" s="75">
        <v>2</v>
      </c>
      <c r="D1025" s="40" t="s">
        <v>205</v>
      </c>
      <c r="E1025" s="25" t="s">
        <v>170</v>
      </c>
      <c r="F1025" s="41">
        <v>10.5867</v>
      </c>
      <c r="G1025" s="76" t="s">
        <v>383</v>
      </c>
      <c r="H1025" s="82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3">
      <c r="A1026" s="75">
        <v>23</v>
      </c>
      <c r="B1026" s="77">
        <v>45817</v>
      </c>
      <c r="C1026" s="75">
        <v>2</v>
      </c>
      <c r="D1026" s="40" t="s">
        <v>205</v>
      </c>
      <c r="E1026" s="25" t="s">
        <v>170</v>
      </c>
      <c r="F1026" s="41">
        <v>10.4839</v>
      </c>
      <c r="G1026" s="76" t="s">
        <v>383</v>
      </c>
      <c r="H1026" s="82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3">
      <c r="A1027" s="75">
        <v>24</v>
      </c>
      <c r="B1027" s="77">
        <v>45824</v>
      </c>
      <c r="C1027" s="75">
        <v>2</v>
      </c>
      <c r="D1027" s="40" t="s">
        <v>205</v>
      </c>
      <c r="E1027" s="25" t="s">
        <v>170</v>
      </c>
      <c r="F1027" s="41">
        <v>10.7056</v>
      </c>
      <c r="G1027" s="76" t="s">
        <v>383</v>
      </c>
      <c r="H1027" s="82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5">
        <v>25</v>
      </c>
      <c r="B1028" s="77">
        <v>45831</v>
      </c>
      <c r="C1028" s="75">
        <v>2</v>
      </c>
      <c r="D1028" s="40" t="s">
        <v>205</v>
      </c>
      <c r="E1028" s="25" t="s">
        <v>170</v>
      </c>
      <c r="F1028" s="41">
        <v>10.3887</v>
      </c>
      <c r="G1028" s="76" t="s">
        <v>383</v>
      </c>
      <c r="H1028" s="82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5">
        <v>1</v>
      </c>
      <c r="B1029" s="77">
        <v>45663</v>
      </c>
      <c r="C1029" s="75">
        <v>3</v>
      </c>
      <c r="D1029" s="40" t="s">
        <v>206</v>
      </c>
      <c r="E1029" s="25" t="s">
        <v>170</v>
      </c>
      <c r="F1029" s="41">
        <v>11.5524</v>
      </c>
      <c r="G1029" s="76" t="s">
        <v>383</v>
      </c>
      <c r="H1029" s="82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5">
        <v>2</v>
      </c>
      <c r="B1030" s="77">
        <v>45670</v>
      </c>
      <c r="C1030" s="75">
        <v>3</v>
      </c>
      <c r="D1030" s="40" t="s">
        <v>206</v>
      </c>
      <c r="E1030" s="25" t="s">
        <v>170</v>
      </c>
      <c r="F1030" s="41">
        <v>12.407999999999999</v>
      </c>
      <c r="G1030" s="76" t="s">
        <v>383</v>
      </c>
      <c r="H1030" s="82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5">
        <v>3</v>
      </c>
      <c r="B1031" s="77">
        <v>45677</v>
      </c>
      <c r="C1031" s="75">
        <v>3</v>
      </c>
      <c r="D1031" s="40" t="s">
        <v>206</v>
      </c>
      <c r="E1031" s="25" t="s">
        <v>170</v>
      </c>
      <c r="F1031" s="41">
        <v>11.522399999999999</v>
      </c>
      <c r="G1031" s="76" t="s">
        <v>383</v>
      </c>
      <c r="H1031" s="82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5">
        <v>4</v>
      </c>
      <c r="B1032" s="77">
        <v>45684</v>
      </c>
      <c r="C1032" s="75">
        <v>3</v>
      </c>
      <c r="D1032" s="40" t="s">
        <v>206</v>
      </c>
      <c r="E1032" s="25" t="s">
        <v>170</v>
      </c>
      <c r="F1032" s="41">
        <v>12.0938</v>
      </c>
      <c r="G1032" s="76" t="s">
        <v>383</v>
      </c>
      <c r="H1032" s="82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5">
        <v>5</v>
      </c>
      <c r="B1033" s="77">
        <v>45691</v>
      </c>
      <c r="C1033" s="75">
        <v>3</v>
      </c>
      <c r="D1033" s="40" t="s">
        <v>206</v>
      </c>
      <c r="E1033" s="25" t="s">
        <v>170</v>
      </c>
      <c r="F1033" s="41">
        <v>11.417</v>
      </c>
      <c r="G1033" s="76" t="s">
        <v>383</v>
      </c>
      <c r="H1033" s="82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5">
        <v>6</v>
      </c>
      <c r="B1034" s="77">
        <v>45698</v>
      </c>
      <c r="C1034" s="75">
        <v>3</v>
      </c>
      <c r="D1034" s="40" t="s">
        <v>206</v>
      </c>
      <c r="E1034" s="25" t="s">
        <v>170</v>
      </c>
      <c r="F1034" s="41">
        <v>11.975899999999999</v>
      </c>
      <c r="G1034" s="76" t="s">
        <v>383</v>
      </c>
      <c r="H1034" s="82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5">
        <v>7</v>
      </c>
      <c r="B1035" s="77">
        <v>45705</v>
      </c>
      <c r="C1035" s="75">
        <v>3</v>
      </c>
      <c r="D1035" s="40" t="s">
        <v>206</v>
      </c>
      <c r="E1035" s="25" t="s">
        <v>170</v>
      </c>
      <c r="F1035" s="41">
        <v>11.7689</v>
      </c>
      <c r="G1035" s="76" t="s">
        <v>383</v>
      </c>
      <c r="H1035" s="82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5">
        <v>8</v>
      </c>
      <c r="B1036" s="77">
        <v>45712</v>
      </c>
      <c r="C1036" s="75">
        <v>3</v>
      </c>
      <c r="D1036" s="40" t="s">
        <v>206</v>
      </c>
      <c r="E1036" s="25" t="s">
        <v>170</v>
      </c>
      <c r="F1036" s="41">
        <v>11.8559</v>
      </c>
      <c r="G1036" s="76" t="s">
        <v>383</v>
      </c>
      <c r="H1036" s="82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5">
        <v>9</v>
      </c>
      <c r="B1037" s="77">
        <v>45719</v>
      </c>
      <c r="C1037" s="75">
        <v>3</v>
      </c>
      <c r="D1037" s="40" t="s">
        <v>206</v>
      </c>
      <c r="E1037" s="25" t="s">
        <v>170</v>
      </c>
      <c r="F1037" s="41">
        <v>12.0661</v>
      </c>
      <c r="G1037" s="76" t="s">
        <v>383</v>
      </c>
      <c r="H1037" s="82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5">
        <v>10</v>
      </c>
      <c r="B1038" s="77">
        <v>45726</v>
      </c>
      <c r="C1038" s="75">
        <v>3</v>
      </c>
      <c r="D1038" s="40" t="s">
        <v>206</v>
      </c>
      <c r="E1038" s="25" t="s">
        <v>170</v>
      </c>
      <c r="F1038" s="41">
        <v>12.4633</v>
      </c>
      <c r="G1038" s="76" t="s">
        <v>383</v>
      </c>
      <c r="H1038" s="82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5">
        <v>11</v>
      </c>
      <c r="B1039" s="77">
        <v>45733</v>
      </c>
      <c r="C1039" s="75">
        <v>3</v>
      </c>
      <c r="D1039" s="40" t="s">
        <v>206</v>
      </c>
      <c r="E1039" s="25" t="s">
        <v>170</v>
      </c>
      <c r="F1039" s="41">
        <v>11.941000000000001</v>
      </c>
      <c r="G1039" s="76" t="s">
        <v>383</v>
      </c>
      <c r="H1039" s="82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5">
        <v>12</v>
      </c>
      <c r="B1040" s="77">
        <v>45740</v>
      </c>
      <c r="C1040" s="75">
        <v>3</v>
      </c>
      <c r="D1040" s="40" t="s">
        <v>206</v>
      </c>
      <c r="E1040" s="25" t="s">
        <v>170</v>
      </c>
      <c r="F1040" s="41">
        <v>11.9175</v>
      </c>
      <c r="G1040" s="76" t="s">
        <v>383</v>
      </c>
      <c r="H1040" s="82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5">
        <v>13</v>
      </c>
      <c r="B1041" s="77">
        <v>45747</v>
      </c>
      <c r="C1041" s="75">
        <v>3</v>
      </c>
      <c r="D1041" s="40" t="s">
        <v>206</v>
      </c>
      <c r="E1041" s="25" t="s">
        <v>170</v>
      </c>
      <c r="F1041" s="41">
        <v>11.5503</v>
      </c>
      <c r="G1041" s="76" t="s">
        <v>383</v>
      </c>
      <c r="H1041" s="82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5">
        <v>14</v>
      </c>
      <c r="B1042" s="77">
        <v>45754</v>
      </c>
      <c r="C1042" s="75">
        <v>3</v>
      </c>
      <c r="D1042" s="40" t="s">
        <v>206</v>
      </c>
      <c r="E1042" s="25" t="s">
        <v>170</v>
      </c>
      <c r="F1042" s="41">
        <v>12.071</v>
      </c>
      <c r="G1042" s="76" t="s">
        <v>383</v>
      </c>
      <c r="H1042" s="82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5">
        <v>15</v>
      </c>
      <c r="B1043" s="77">
        <v>45761</v>
      </c>
      <c r="C1043" s="75">
        <v>3</v>
      </c>
      <c r="D1043" s="40" t="s">
        <v>206</v>
      </c>
      <c r="E1043" s="25" t="s">
        <v>170</v>
      </c>
      <c r="F1043" s="41">
        <v>11.7935</v>
      </c>
      <c r="G1043" s="76" t="s">
        <v>383</v>
      </c>
      <c r="H1043" s="82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5">
        <v>16</v>
      </c>
      <c r="B1044" s="77">
        <v>45768</v>
      </c>
      <c r="C1044" s="75">
        <v>3</v>
      </c>
      <c r="D1044" s="40" t="s">
        <v>206</v>
      </c>
      <c r="E1044" s="25" t="s">
        <v>170</v>
      </c>
      <c r="F1044" s="41">
        <v>12.154199999999999</v>
      </c>
      <c r="G1044" s="76" t="s">
        <v>383</v>
      </c>
      <c r="H1044" s="82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5">
        <v>17</v>
      </c>
      <c r="B1045" s="77">
        <v>45775</v>
      </c>
      <c r="C1045" s="75">
        <v>3</v>
      </c>
      <c r="D1045" s="40" t="s">
        <v>206</v>
      </c>
      <c r="E1045" s="25" t="s">
        <v>170</v>
      </c>
      <c r="F1045" s="41">
        <v>11.8612</v>
      </c>
      <c r="G1045" s="76" t="s">
        <v>383</v>
      </c>
      <c r="H1045" s="82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5">
        <v>18</v>
      </c>
      <c r="B1046" s="77">
        <v>45782</v>
      </c>
      <c r="C1046" s="75">
        <v>3</v>
      </c>
      <c r="D1046" s="40" t="s">
        <v>206</v>
      </c>
      <c r="E1046" s="25" t="s">
        <v>170</v>
      </c>
      <c r="F1046" s="41">
        <v>12.4582</v>
      </c>
      <c r="G1046" s="76" t="s">
        <v>383</v>
      </c>
      <c r="H1046" s="82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5">
        <v>19</v>
      </c>
      <c r="B1047" s="77">
        <v>45789</v>
      </c>
      <c r="C1047" s="75">
        <v>3</v>
      </c>
      <c r="D1047" s="40" t="s">
        <v>206</v>
      </c>
      <c r="E1047" s="25" t="s">
        <v>170</v>
      </c>
      <c r="F1047" s="41">
        <v>11.2126</v>
      </c>
      <c r="G1047" s="76" t="s">
        <v>383</v>
      </c>
      <c r="H1047" s="82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5">
        <v>20</v>
      </c>
      <c r="B1048" s="77">
        <v>45796</v>
      </c>
      <c r="C1048" s="75">
        <v>3</v>
      </c>
      <c r="D1048" s="40" t="s">
        <v>206</v>
      </c>
      <c r="E1048" s="25" t="s">
        <v>170</v>
      </c>
      <c r="F1048" s="41">
        <v>11.7766</v>
      </c>
      <c r="G1048" s="76" t="s">
        <v>383</v>
      </c>
      <c r="H1048" s="82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5">
        <v>21</v>
      </c>
      <c r="B1049" s="77">
        <v>45803</v>
      </c>
      <c r="C1049" s="75">
        <v>3</v>
      </c>
      <c r="D1049" s="40" t="s">
        <v>206</v>
      </c>
      <c r="E1049" s="25" t="s">
        <v>170</v>
      </c>
      <c r="F1049" s="41">
        <v>12.1707</v>
      </c>
      <c r="G1049" s="76" t="s">
        <v>383</v>
      </c>
      <c r="H1049" s="82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5">
        <v>22</v>
      </c>
      <c r="B1050" s="77">
        <v>45810</v>
      </c>
      <c r="C1050" s="75">
        <v>3</v>
      </c>
      <c r="D1050" s="40" t="s">
        <v>206</v>
      </c>
      <c r="E1050" s="25" t="s">
        <v>170</v>
      </c>
      <c r="F1050" s="41">
        <v>11.758599999999999</v>
      </c>
      <c r="G1050" s="76" t="s">
        <v>383</v>
      </c>
      <c r="H1050" s="82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5">
        <v>23</v>
      </c>
      <c r="B1051" s="77">
        <v>45817</v>
      </c>
      <c r="C1051" s="75">
        <v>3</v>
      </c>
      <c r="D1051" s="40" t="s">
        <v>206</v>
      </c>
      <c r="E1051" s="25" t="s">
        <v>170</v>
      </c>
      <c r="F1051" s="41">
        <v>11.610900000000001</v>
      </c>
      <c r="G1051" s="76" t="s">
        <v>383</v>
      </c>
      <c r="H1051" s="82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5">
        <v>24</v>
      </c>
      <c r="B1052" s="77">
        <v>45824</v>
      </c>
      <c r="C1052" s="75">
        <v>3</v>
      </c>
      <c r="D1052" s="40" t="s">
        <v>206</v>
      </c>
      <c r="E1052" s="25" t="s">
        <v>170</v>
      </c>
      <c r="F1052" s="41">
        <v>11.786899999999999</v>
      </c>
      <c r="G1052" s="76" t="s">
        <v>383</v>
      </c>
      <c r="H1052" s="82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5">
        <v>25</v>
      </c>
      <c r="B1053" s="77">
        <v>45831</v>
      </c>
      <c r="C1053" s="75">
        <v>3</v>
      </c>
      <c r="D1053" s="40" t="s">
        <v>206</v>
      </c>
      <c r="E1053" s="25" t="s">
        <v>170</v>
      </c>
      <c r="F1053" s="41">
        <v>11.414300000000001</v>
      </c>
      <c r="G1053" s="76" t="s">
        <v>383</v>
      </c>
      <c r="H1053" s="82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5">
        <v>1</v>
      </c>
      <c r="B1054" s="77">
        <v>45663</v>
      </c>
      <c r="C1054" s="75">
        <v>1</v>
      </c>
      <c r="D1054" s="40" t="s">
        <v>204</v>
      </c>
      <c r="E1054" s="25" t="s">
        <v>171</v>
      </c>
      <c r="F1054" s="41">
        <v>5.2445000000000004</v>
      </c>
      <c r="G1054" s="76" t="s">
        <v>383</v>
      </c>
      <c r="H1054" s="82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3">
      <c r="A1055" s="75">
        <v>2</v>
      </c>
      <c r="B1055" s="77">
        <v>45670</v>
      </c>
      <c r="C1055" s="75">
        <v>1</v>
      </c>
      <c r="D1055" s="40" t="s">
        <v>204</v>
      </c>
      <c r="E1055" s="25" t="s">
        <v>171</v>
      </c>
      <c r="F1055" s="41">
        <v>6.5773000000000001</v>
      </c>
      <c r="G1055" s="76" t="s">
        <v>383</v>
      </c>
      <c r="H1055" s="82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3">
      <c r="A1056" s="75">
        <v>3</v>
      </c>
      <c r="B1056" s="77">
        <v>45677</v>
      </c>
      <c r="C1056" s="75">
        <v>1</v>
      </c>
      <c r="D1056" s="40" t="s">
        <v>204</v>
      </c>
      <c r="E1056" s="25" t="s">
        <v>171</v>
      </c>
      <c r="F1056" s="41">
        <v>5.8335999999999997</v>
      </c>
      <c r="G1056" s="76" t="s">
        <v>383</v>
      </c>
      <c r="H1056" s="82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3">
      <c r="A1057" s="75">
        <v>4</v>
      </c>
      <c r="B1057" s="77">
        <v>45684</v>
      </c>
      <c r="C1057" s="75">
        <v>1</v>
      </c>
      <c r="D1057" s="40" t="s">
        <v>204</v>
      </c>
      <c r="E1057" s="25" t="s">
        <v>171</v>
      </c>
      <c r="F1057" s="41">
        <v>4.5395000000000003</v>
      </c>
      <c r="G1057" s="76" t="s">
        <v>383</v>
      </c>
      <c r="H1057" s="82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3">
      <c r="A1058" s="75">
        <v>5</v>
      </c>
      <c r="B1058" s="77">
        <v>45691</v>
      </c>
      <c r="C1058" s="75">
        <v>1</v>
      </c>
      <c r="D1058" s="40" t="s">
        <v>204</v>
      </c>
      <c r="E1058" s="25" t="s">
        <v>171</v>
      </c>
      <c r="F1058" s="41">
        <v>4.6748000000000003</v>
      </c>
      <c r="G1058" s="76" t="s">
        <v>383</v>
      </c>
      <c r="H1058" s="82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3">
      <c r="A1059" s="75">
        <v>6</v>
      </c>
      <c r="B1059" s="77">
        <v>45698</v>
      </c>
      <c r="C1059" s="75">
        <v>1</v>
      </c>
      <c r="D1059" s="40" t="s">
        <v>204</v>
      </c>
      <c r="E1059" s="25" t="s">
        <v>171</v>
      </c>
      <c r="F1059" s="41">
        <v>4.9438000000000004</v>
      </c>
      <c r="G1059" s="76" t="s">
        <v>383</v>
      </c>
      <c r="H1059" s="82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3">
      <c r="A1060" s="75">
        <v>7</v>
      </c>
      <c r="B1060" s="77">
        <v>45705</v>
      </c>
      <c r="C1060" s="75">
        <v>1</v>
      </c>
      <c r="D1060" s="40" t="s">
        <v>204</v>
      </c>
      <c r="E1060" s="25" t="s">
        <v>171</v>
      </c>
      <c r="F1060" s="41">
        <v>5.7529000000000003</v>
      </c>
      <c r="G1060" s="76" t="s">
        <v>383</v>
      </c>
      <c r="H1060" s="82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3">
      <c r="A1061" s="75">
        <v>8</v>
      </c>
      <c r="B1061" s="77">
        <v>45712</v>
      </c>
      <c r="C1061" s="75">
        <v>1</v>
      </c>
      <c r="D1061" s="40" t="s">
        <v>204</v>
      </c>
      <c r="E1061" s="25" t="s">
        <v>171</v>
      </c>
      <c r="F1061" s="41">
        <v>4.7046000000000001</v>
      </c>
      <c r="G1061" s="76" t="s">
        <v>383</v>
      </c>
      <c r="H1061" s="82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3">
      <c r="A1062" s="75">
        <v>9</v>
      </c>
      <c r="B1062" s="77">
        <v>45719</v>
      </c>
      <c r="C1062" s="75">
        <v>1</v>
      </c>
      <c r="D1062" s="40" t="s">
        <v>204</v>
      </c>
      <c r="E1062" s="25" t="s">
        <v>171</v>
      </c>
      <c r="F1062" s="41">
        <v>4.7798999999999996</v>
      </c>
      <c r="G1062" s="76" t="s">
        <v>383</v>
      </c>
      <c r="H1062" s="82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3">
      <c r="A1063" s="75">
        <v>10</v>
      </c>
      <c r="B1063" s="77">
        <v>45726</v>
      </c>
      <c r="C1063" s="75">
        <v>1</v>
      </c>
      <c r="D1063" s="40" t="s">
        <v>204</v>
      </c>
      <c r="E1063" s="25" t="s">
        <v>171</v>
      </c>
      <c r="F1063" s="41">
        <v>5.6841999999999997</v>
      </c>
      <c r="G1063" s="76" t="s">
        <v>383</v>
      </c>
      <c r="H1063" s="82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3">
      <c r="A1064" s="75">
        <v>11</v>
      </c>
      <c r="B1064" s="77">
        <v>45733</v>
      </c>
      <c r="C1064" s="75">
        <v>1</v>
      </c>
      <c r="D1064" s="40" t="s">
        <v>204</v>
      </c>
      <c r="E1064" s="25" t="s">
        <v>171</v>
      </c>
      <c r="F1064" s="41">
        <v>5.6726000000000001</v>
      </c>
      <c r="G1064" s="76" t="s">
        <v>383</v>
      </c>
      <c r="H1064" s="82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3">
      <c r="A1065" s="75">
        <v>12</v>
      </c>
      <c r="B1065" s="77">
        <v>45740</v>
      </c>
      <c r="C1065" s="75">
        <v>1</v>
      </c>
      <c r="D1065" s="40" t="s">
        <v>204</v>
      </c>
      <c r="E1065" s="25" t="s">
        <v>171</v>
      </c>
      <c r="F1065" s="41">
        <v>4.9615999999999998</v>
      </c>
      <c r="G1065" s="76" t="s">
        <v>383</v>
      </c>
      <c r="H1065" s="82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3">
      <c r="A1066" s="75">
        <v>13</v>
      </c>
      <c r="B1066" s="77">
        <v>45747</v>
      </c>
      <c r="C1066" s="75">
        <v>1</v>
      </c>
      <c r="D1066" s="40" t="s">
        <v>204</v>
      </c>
      <c r="E1066" s="25" t="s">
        <v>171</v>
      </c>
      <c r="F1066" s="41">
        <v>4.5345000000000004</v>
      </c>
      <c r="G1066" s="76" t="s">
        <v>383</v>
      </c>
      <c r="H1066" s="82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3">
      <c r="A1067" s="75">
        <v>14</v>
      </c>
      <c r="B1067" s="77">
        <v>45754</v>
      </c>
      <c r="C1067" s="75">
        <v>1</v>
      </c>
      <c r="D1067" s="40" t="s">
        <v>204</v>
      </c>
      <c r="E1067" s="25" t="s">
        <v>171</v>
      </c>
      <c r="F1067" s="41">
        <v>4.2865000000000002</v>
      </c>
      <c r="G1067" s="76" t="s">
        <v>383</v>
      </c>
      <c r="H1067" s="82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3">
      <c r="A1068" s="75">
        <v>15</v>
      </c>
      <c r="B1068" s="77">
        <v>45761</v>
      </c>
      <c r="C1068" s="75">
        <v>1</v>
      </c>
      <c r="D1068" s="40" t="s">
        <v>204</v>
      </c>
      <c r="E1068" s="25" t="s">
        <v>171</v>
      </c>
      <c r="F1068" s="41">
        <v>4.7748999999999997</v>
      </c>
      <c r="G1068" s="76" t="s">
        <v>383</v>
      </c>
      <c r="H1068" s="82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3">
      <c r="A1069" s="75">
        <v>16</v>
      </c>
      <c r="B1069" s="77">
        <v>45768</v>
      </c>
      <c r="C1069" s="75">
        <v>1</v>
      </c>
      <c r="D1069" s="40" t="s">
        <v>204</v>
      </c>
      <c r="E1069" s="25" t="s">
        <v>171</v>
      </c>
      <c r="F1069" s="41">
        <v>3.8956</v>
      </c>
      <c r="G1069" s="76" t="s">
        <v>383</v>
      </c>
      <c r="H1069" s="82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3">
      <c r="A1070" s="75">
        <v>17</v>
      </c>
      <c r="B1070" s="77">
        <v>45775</v>
      </c>
      <c r="C1070" s="75">
        <v>1</v>
      </c>
      <c r="D1070" s="40" t="s">
        <v>204</v>
      </c>
      <c r="E1070" s="25" t="s">
        <v>171</v>
      </c>
      <c r="F1070" s="41">
        <v>5.6067</v>
      </c>
      <c r="G1070" s="76" t="s">
        <v>383</v>
      </c>
      <c r="H1070" s="82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3">
      <c r="A1071" s="75">
        <v>18</v>
      </c>
      <c r="B1071" s="77">
        <v>45782</v>
      </c>
      <c r="C1071" s="75">
        <v>1</v>
      </c>
      <c r="D1071" s="40" t="s">
        <v>204</v>
      </c>
      <c r="E1071" s="25" t="s">
        <v>171</v>
      </c>
      <c r="F1071" s="41">
        <v>4.8144999999999998</v>
      </c>
      <c r="G1071" s="76" t="s">
        <v>383</v>
      </c>
      <c r="H1071" s="82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3">
      <c r="A1072" s="75">
        <v>19</v>
      </c>
      <c r="B1072" s="77">
        <v>45789</v>
      </c>
      <c r="C1072" s="75">
        <v>1</v>
      </c>
      <c r="D1072" s="40" t="s">
        <v>204</v>
      </c>
      <c r="E1072" s="25" t="s">
        <v>171</v>
      </c>
      <c r="F1072" s="41">
        <v>5.4524999999999997</v>
      </c>
      <c r="G1072" s="76" t="s">
        <v>383</v>
      </c>
      <c r="H1072" s="82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3">
      <c r="A1073" s="75">
        <v>20</v>
      </c>
      <c r="B1073" s="77">
        <v>45796</v>
      </c>
      <c r="C1073" s="75">
        <v>1</v>
      </c>
      <c r="D1073" s="40" t="s">
        <v>204</v>
      </c>
      <c r="E1073" s="25" t="s">
        <v>171</v>
      </c>
      <c r="F1073" s="41">
        <v>6.2488999999999999</v>
      </c>
      <c r="G1073" s="76" t="s">
        <v>383</v>
      </c>
      <c r="H1073" s="82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3">
      <c r="A1074" s="75">
        <v>21</v>
      </c>
      <c r="B1074" s="77">
        <v>45803</v>
      </c>
      <c r="C1074" s="75">
        <v>1</v>
      </c>
      <c r="D1074" s="40" t="s">
        <v>204</v>
      </c>
      <c r="E1074" s="25" t="s">
        <v>171</v>
      </c>
      <c r="F1074" s="41">
        <v>5.8497000000000003</v>
      </c>
      <c r="G1074" s="76" t="s">
        <v>383</v>
      </c>
      <c r="H1074" s="82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3">
      <c r="A1075" s="75">
        <v>22</v>
      </c>
      <c r="B1075" s="77">
        <v>45810</v>
      </c>
      <c r="C1075" s="75">
        <v>1</v>
      </c>
      <c r="D1075" s="40" t="s">
        <v>204</v>
      </c>
      <c r="E1075" s="25" t="s">
        <v>171</v>
      </c>
      <c r="F1075" s="41">
        <v>4.5152999999999999</v>
      </c>
      <c r="G1075" s="76" t="s">
        <v>383</v>
      </c>
      <c r="H1075" s="82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3">
      <c r="A1076" s="75">
        <v>23</v>
      </c>
      <c r="B1076" s="77">
        <v>45817</v>
      </c>
      <c r="C1076" s="75">
        <v>1</v>
      </c>
      <c r="D1076" s="40" t="s">
        <v>204</v>
      </c>
      <c r="E1076" s="25" t="s">
        <v>171</v>
      </c>
      <c r="F1076" s="41">
        <v>5.6753</v>
      </c>
      <c r="G1076" s="76" t="s">
        <v>383</v>
      </c>
      <c r="H1076" s="82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3">
      <c r="A1077" s="75">
        <v>24</v>
      </c>
      <c r="B1077" s="77">
        <v>45824</v>
      </c>
      <c r="C1077" s="75">
        <v>1</v>
      </c>
      <c r="D1077" s="40" t="s">
        <v>204</v>
      </c>
      <c r="E1077" s="25" t="s">
        <v>171</v>
      </c>
      <c r="F1077" s="41">
        <v>5.8410000000000002</v>
      </c>
      <c r="G1077" s="76" t="s">
        <v>383</v>
      </c>
      <c r="H1077" s="82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3">
      <c r="A1078" s="75">
        <v>25</v>
      </c>
      <c r="B1078" s="77">
        <v>45831</v>
      </c>
      <c r="C1078" s="75">
        <v>1</v>
      </c>
      <c r="D1078" s="40" t="s">
        <v>204</v>
      </c>
      <c r="E1078" s="25" t="s">
        <v>171</v>
      </c>
      <c r="F1078" s="41">
        <v>4.7477</v>
      </c>
      <c r="G1078" s="76" t="s">
        <v>383</v>
      </c>
      <c r="H1078" s="82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3">
      <c r="A1079" s="75">
        <v>1</v>
      </c>
      <c r="B1079" s="77">
        <v>45663</v>
      </c>
      <c r="C1079" s="75">
        <v>2</v>
      </c>
      <c r="D1079" s="40" t="s">
        <v>205</v>
      </c>
      <c r="E1079" s="25" t="s">
        <v>171</v>
      </c>
      <c r="F1079" s="41">
        <v>5.9568000000000003</v>
      </c>
      <c r="G1079" s="76" t="s">
        <v>383</v>
      </c>
      <c r="H1079" s="82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3">
      <c r="A1080" s="75">
        <v>2</v>
      </c>
      <c r="B1080" s="77">
        <v>45670</v>
      </c>
      <c r="C1080" s="75">
        <v>2</v>
      </c>
      <c r="D1080" s="40" t="s">
        <v>205</v>
      </c>
      <c r="E1080" s="25" t="s">
        <v>171</v>
      </c>
      <c r="F1080" s="41">
        <v>6.1841999999999997</v>
      </c>
      <c r="G1080" s="76" t="s">
        <v>383</v>
      </c>
      <c r="H1080" s="82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3">
      <c r="A1081" s="75">
        <v>3</v>
      </c>
      <c r="B1081" s="77">
        <v>45677</v>
      </c>
      <c r="C1081" s="75">
        <v>2</v>
      </c>
      <c r="D1081" s="40" t="s">
        <v>205</v>
      </c>
      <c r="E1081" s="25" t="s">
        <v>171</v>
      </c>
      <c r="F1081" s="41">
        <v>5.7820999999999998</v>
      </c>
      <c r="G1081" s="76" t="s">
        <v>383</v>
      </c>
      <c r="H1081" s="82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3">
      <c r="A1082" s="75">
        <v>4</v>
      </c>
      <c r="B1082" s="77">
        <v>45684</v>
      </c>
      <c r="C1082" s="75">
        <v>2</v>
      </c>
      <c r="D1082" s="40" t="s">
        <v>205</v>
      </c>
      <c r="E1082" s="25" t="s">
        <v>171</v>
      </c>
      <c r="F1082" s="41">
        <v>6.6101999999999999</v>
      </c>
      <c r="G1082" s="76" t="s">
        <v>383</v>
      </c>
      <c r="H1082" s="82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3">
      <c r="A1083" s="75">
        <v>5</v>
      </c>
      <c r="B1083" s="77">
        <v>45691</v>
      </c>
      <c r="C1083" s="75">
        <v>2</v>
      </c>
      <c r="D1083" s="40" t="s">
        <v>205</v>
      </c>
      <c r="E1083" s="25" t="s">
        <v>171</v>
      </c>
      <c r="F1083" s="41">
        <v>5.5654000000000003</v>
      </c>
      <c r="G1083" s="76" t="s">
        <v>383</v>
      </c>
      <c r="H1083" s="82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3">
      <c r="A1084" s="75">
        <v>6</v>
      </c>
      <c r="B1084" s="77">
        <v>45698</v>
      </c>
      <c r="C1084" s="75">
        <v>2</v>
      </c>
      <c r="D1084" s="40" t="s">
        <v>205</v>
      </c>
      <c r="E1084" s="25" t="s">
        <v>171</v>
      </c>
      <c r="F1084" s="41">
        <v>5.9154</v>
      </c>
      <c r="G1084" s="76" t="s">
        <v>383</v>
      </c>
      <c r="H1084" s="82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3">
      <c r="A1085" s="75">
        <v>7</v>
      </c>
      <c r="B1085" s="77">
        <v>45705</v>
      </c>
      <c r="C1085" s="75">
        <v>2</v>
      </c>
      <c r="D1085" s="40" t="s">
        <v>205</v>
      </c>
      <c r="E1085" s="25" t="s">
        <v>171</v>
      </c>
      <c r="F1085" s="41">
        <v>6.1410999999999998</v>
      </c>
      <c r="G1085" s="76" t="s">
        <v>383</v>
      </c>
      <c r="H1085" s="82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3">
      <c r="A1086" s="75">
        <v>8</v>
      </c>
      <c r="B1086" s="77">
        <v>45712</v>
      </c>
      <c r="C1086" s="75">
        <v>2</v>
      </c>
      <c r="D1086" s="40" t="s">
        <v>205</v>
      </c>
      <c r="E1086" s="25" t="s">
        <v>171</v>
      </c>
      <c r="F1086" s="41">
        <v>6.1525999999999996</v>
      </c>
      <c r="G1086" s="76" t="s">
        <v>383</v>
      </c>
      <c r="H1086" s="82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3">
      <c r="A1087" s="75">
        <v>9</v>
      </c>
      <c r="B1087" s="77">
        <v>45719</v>
      </c>
      <c r="C1087" s="75">
        <v>2</v>
      </c>
      <c r="D1087" s="40" t="s">
        <v>205</v>
      </c>
      <c r="E1087" s="25" t="s">
        <v>171</v>
      </c>
      <c r="F1087" s="41">
        <v>6.2586000000000004</v>
      </c>
      <c r="G1087" s="76" t="s">
        <v>383</v>
      </c>
      <c r="H1087" s="82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3">
      <c r="A1088" s="75">
        <v>10</v>
      </c>
      <c r="B1088" s="77">
        <v>45726</v>
      </c>
      <c r="C1088" s="75">
        <v>2</v>
      </c>
      <c r="D1088" s="40" t="s">
        <v>205</v>
      </c>
      <c r="E1088" s="25" t="s">
        <v>171</v>
      </c>
      <c r="F1088" s="41">
        <v>6.2869999999999999</v>
      </c>
      <c r="G1088" s="76" t="s">
        <v>383</v>
      </c>
      <c r="H1088" s="82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3">
      <c r="A1089" s="75">
        <v>11</v>
      </c>
      <c r="B1089" s="77">
        <v>45733</v>
      </c>
      <c r="C1089" s="75">
        <v>2</v>
      </c>
      <c r="D1089" s="40" t="s">
        <v>205</v>
      </c>
      <c r="E1089" s="25" t="s">
        <v>171</v>
      </c>
      <c r="F1089" s="41">
        <v>6.1562000000000001</v>
      </c>
      <c r="G1089" s="76" t="s">
        <v>383</v>
      </c>
      <c r="H1089" s="82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5">
        <v>12</v>
      </c>
      <c r="B1090" s="77">
        <v>45740</v>
      </c>
      <c r="C1090" s="75">
        <v>2</v>
      </c>
      <c r="D1090" s="40" t="s">
        <v>205</v>
      </c>
      <c r="E1090" s="25" t="s">
        <v>171</v>
      </c>
      <c r="F1090" s="41">
        <v>6.5202</v>
      </c>
      <c r="G1090" s="76" t="s">
        <v>383</v>
      </c>
      <c r="H1090" s="82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5">
        <v>13</v>
      </c>
      <c r="B1091" s="77">
        <v>45747</v>
      </c>
      <c r="C1091" s="75">
        <v>2</v>
      </c>
      <c r="D1091" s="40" t="s">
        <v>205</v>
      </c>
      <c r="E1091" s="25" t="s">
        <v>171</v>
      </c>
      <c r="F1091" s="41">
        <v>5.6371000000000002</v>
      </c>
      <c r="G1091" s="76" t="s">
        <v>383</v>
      </c>
      <c r="H1091" s="82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5">
        <v>14</v>
      </c>
      <c r="B1092" s="77">
        <v>45754</v>
      </c>
      <c r="C1092" s="75">
        <v>2</v>
      </c>
      <c r="D1092" s="40" t="s">
        <v>205</v>
      </c>
      <c r="E1092" s="25" t="s">
        <v>171</v>
      </c>
      <c r="F1092" s="41">
        <v>6.2137000000000002</v>
      </c>
      <c r="G1092" s="76" t="s">
        <v>383</v>
      </c>
      <c r="H1092" s="82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5">
        <v>15</v>
      </c>
      <c r="B1093" s="77">
        <v>45761</v>
      </c>
      <c r="C1093" s="75">
        <v>2</v>
      </c>
      <c r="D1093" s="40" t="s">
        <v>205</v>
      </c>
      <c r="E1093" s="25" t="s">
        <v>171</v>
      </c>
      <c r="F1093" s="41">
        <v>6.0212000000000003</v>
      </c>
      <c r="G1093" s="76" t="s">
        <v>383</v>
      </c>
      <c r="H1093" s="82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5">
        <v>16</v>
      </c>
      <c r="B1094" s="77">
        <v>45768</v>
      </c>
      <c r="C1094" s="75">
        <v>2</v>
      </c>
      <c r="D1094" s="40" t="s">
        <v>205</v>
      </c>
      <c r="E1094" s="25" t="s">
        <v>171</v>
      </c>
      <c r="F1094" s="41">
        <v>6.2495000000000003</v>
      </c>
      <c r="G1094" s="76" t="s">
        <v>383</v>
      </c>
      <c r="H1094" s="82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5">
        <v>17</v>
      </c>
      <c r="B1095" s="77">
        <v>45775</v>
      </c>
      <c r="C1095" s="75">
        <v>2</v>
      </c>
      <c r="D1095" s="40" t="s">
        <v>205</v>
      </c>
      <c r="E1095" s="25" t="s">
        <v>171</v>
      </c>
      <c r="F1095" s="41">
        <v>6.2732999999999999</v>
      </c>
      <c r="G1095" s="76" t="s">
        <v>383</v>
      </c>
      <c r="H1095" s="82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5">
        <v>18</v>
      </c>
      <c r="B1096" s="77">
        <v>45782</v>
      </c>
      <c r="C1096" s="75">
        <v>2</v>
      </c>
      <c r="D1096" s="40" t="s">
        <v>205</v>
      </c>
      <c r="E1096" s="25" t="s">
        <v>171</v>
      </c>
      <c r="F1096" s="41">
        <v>5.968</v>
      </c>
      <c r="G1096" s="76" t="s">
        <v>383</v>
      </c>
      <c r="H1096" s="82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5">
        <v>19</v>
      </c>
      <c r="B1097" s="77">
        <v>45789</v>
      </c>
      <c r="C1097" s="75">
        <v>2</v>
      </c>
      <c r="D1097" s="40" t="s">
        <v>205</v>
      </c>
      <c r="E1097" s="25" t="s">
        <v>171</v>
      </c>
      <c r="F1097" s="41">
        <v>6.0410000000000004</v>
      </c>
      <c r="G1097" s="76" t="s">
        <v>383</v>
      </c>
      <c r="H1097" s="82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5">
        <v>20</v>
      </c>
      <c r="B1098" s="77">
        <v>45796</v>
      </c>
      <c r="C1098" s="75">
        <v>2</v>
      </c>
      <c r="D1098" s="40" t="s">
        <v>205</v>
      </c>
      <c r="E1098" s="25" t="s">
        <v>171</v>
      </c>
      <c r="F1098" s="41">
        <v>6.4273999999999996</v>
      </c>
      <c r="G1098" s="76" t="s">
        <v>383</v>
      </c>
      <c r="H1098" s="82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5">
        <v>21</v>
      </c>
      <c r="B1099" s="77">
        <v>45803</v>
      </c>
      <c r="C1099" s="75">
        <v>2</v>
      </c>
      <c r="D1099" s="40" t="s">
        <v>205</v>
      </c>
      <c r="E1099" s="25" t="s">
        <v>171</v>
      </c>
      <c r="F1099" s="41">
        <v>6.3079000000000001</v>
      </c>
      <c r="G1099" s="76" t="s">
        <v>383</v>
      </c>
      <c r="H1099" s="82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5">
        <v>22</v>
      </c>
      <c r="B1100" s="77">
        <v>45810</v>
      </c>
      <c r="C1100" s="75">
        <v>2</v>
      </c>
      <c r="D1100" s="40" t="s">
        <v>205</v>
      </c>
      <c r="E1100" s="25" t="s">
        <v>171</v>
      </c>
      <c r="F1100" s="41">
        <v>6.0304000000000002</v>
      </c>
      <c r="G1100" s="76" t="s">
        <v>383</v>
      </c>
      <c r="H1100" s="82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5">
        <v>23</v>
      </c>
      <c r="B1101" s="77">
        <v>45817</v>
      </c>
      <c r="C1101" s="75">
        <v>2</v>
      </c>
      <c r="D1101" s="40" t="s">
        <v>205</v>
      </c>
      <c r="E1101" s="25" t="s">
        <v>171</v>
      </c>
      <c r="F1101" s="41">
        <v>6.7637</v>
      </c>
      <c r="G1101" s="76" t="s">
        <v>383</v>
      </c>
      <c r="H1101" s="82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5">
        <v>24</v>
      </c>
      <c r="B1102" s="77">
        <v>45824</v>
      </c>
      <c r="C1102" s="75">
        <v>2</v>
      </c>
      <c r="D1102" s="40" t="s">
        <v>205</v>
      </c>
      <c r="E1102" s="25" t="s">
        <v>171</v>
      </c>
      <c r="F1102" s="41">
        <v>6.8361999999999998</v>
      </c>
      <c r="G1102" s="76" t="s">
        <v>383</v>
      </c>
      <c r="H1102" s="82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5">
        <v>25</v>
      </c>
      <c r="B1103" s="77">
        <v>45831</v>
      </c>
      <c r="C1103" s="75">
        <v>2</v>
      </c>
      <c r="D1103" s="40" t="s">
        <v>205</v>
      </c>
      <c r="E1103" s="25" t="s">
        <v>171</v>
      </c>
      <c r="F1103" s="41">
        <v>5.8196000000000003</v>
      </c>
      <c r="G1103" s="76" t="s">
        <v>383</v>
      </c>
      <c r="H1103" s="82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5">
        <v>1</v>
      </c>
      <c r="B1104" s="77">
        <v>45663</v>
      </c>
      <c r="C1104" s="75">
        <v>3</v>
      </c>
      <c r="D1104" s="40" t="s">
        <v>206</v>
      </c>
      <c r="E1104" s="25" t="s">
        <v>171</v>
      </c>
      <c r="F1104" s="41">
        <v>6.6714000000000002</v>
      </c>
      <c r="G1104" s="76" t="s">
        <v>383</v>
      </c>
      <c r="H1104" s="82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5">
        <v>2</v>
      </c>
      <c r="B1105" s="77">
        <v>45670</v>
      </c>
      <c r="C1105" s="75">
        <v>3</v>
      </c>
      <c r="D1105" s="40" t="s">
        <v>206</v>
      </c>
      <c r="E1105" s="25" t="s">
        <v>171</v>
      </c>
      <c r="F1105" s="41">
        <v>7.1430999999999996</v>
      </c>
      <c r="G1105" s="76" t="s">
        <v>383</v>
      </c>
      <c r="H1105" s="82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5">
        <v>3</v>
      </c>
      <c r="B1106" s="77">
        <v>45677</v>
      </c>
      <c r="C1106" s="75">
        <v>3</v>
      </c>
      <c r="D1106" s="40" t="s">
        <v>206</v>
      </c>
      <c r="E1106" s="25" t="s">
        <v>171</v>
      </c>
      <c r="F1106" s="41">
        <v>6.7744</v>
      </c>
      <c r="G1106" s="76" t="s">
        <v>383</v>
      </c>
      <c r="H1106" s="82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5">
        <v>4</v>
      </c>
      <c r="B1107" s="77">
        <v>45684</v>
      </c>
      <c r="C1107" s="75">
        <v>3</v>
      </c>
      <c r="D1107" s="40" t="s">
        <v>206</v>
      </c>
      <c r="E1107" s="25" t="s">
        <v>171</v>
      </c>
      <c r="F1107" s="41">
        <v>6.6540999999999997</v>
      </c>
      <c r="G1107" s="76" t="s">
        <v>383</v>
      </c>
      <c r="H1107" s="82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5">
        <v>5</v>
      </c>
      <c r="B1108" s="77">
        <v>45691</v>
      </c>
      <c r="C1108" s="75">
        <v>3</v>
      </c>
      <c r="D1108" s="40" t="s">
        <v>206</v>
      </c>
      <c r="E1108" s="25" t="s">
        <v>171</v>
      </c>
      <c r="F1108" s="41">
        <v>6.5624000000000002</v>
      </c>
      <c r="G1108" s="76" t="s">
        <v>383</v>
      </c>
      <c r="H1108" s="82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5">
        <v>6</v>
      </c>
      <c r="B1109" s="77">
        <v>45698</v>
      </c>
      <c r="C1109" s="75">
        <v>3</v>
      </c>
      <c r="D1109" s="40" t="s">
        <v>206</v>
      </c>
      <c r="E1109" s="25" t="s">
        <v>171</v>
      </c>
      <c r="F1109" s="41">
        <v>6.4912000000000001</v>
      </c>
      <c r="G1109" s="76" t="s">
        <v>383</v>
      </c>
      <c r="H1109" s="82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5">
        <v>7</v>
      </c>
      <c r="B1110" s="77">
        <v>45705</v>
      </c>
      <c r="C1110" s="75">
        <v>3</v>
      </c>
      <c r="D1110" s="40" t="s">
        <v>206</v>
      </c>
      <c r="E1110" s="25" t="s">
        <v>171</v>
      </c>
      <c r="F1110" s="41">
        <v>6.5614999999999997</v>
      </c>
      <c r="G1110" s="76" t="s">
        <v>383</v>
      </c>
      <c r="H1110" s="82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5">
        <v>8</v>
      </c>
      <c r="B1111" s="77">
        <v>45712</v>
      </c>
      <c r="C1111" s="75">
        <v>3</v>
      </c>
      <c r="D1111" s="40" t="s">
        <v>206</v>
      </c>
      <c r="E1111" s="25" t="s">
        <v>171</v>
      </c>
      <c r="F1111" s="41">
        <v>6.4892000000000003</v>
      </c>
      <c r="G1111" s="76" t="s">
        <v>383</v>
      </c>
      <c r="H1111" s="82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5">
        <v>9</v>
      </c>
      <c r="B1112" s="77">
        <v>45719</v>
      </c>
      <c r="C1112" s="75">
        <v>3</v>
      </c>
      <c r="D1112" s="40" t="s">
        <v>206</v>
      </c>
      <c r="E1112" s="25" t="s">
        <v>171</v>
      </c>
      <c r="F1112" s="41">
        <v>6.7660999999999998</v>
      </c>
      <c r="G1112" s="76" t="s">
        <v>383</v>
      </c>
      <c r="H1112" s="82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5">
        <v>10</v>
      </c>
      <c r="B1113" s="77">
        <v>45726</v>
      </c>
      <c r="C1113" s="75">
        <v>3</v>
      </c>
      <c r="D1113" s="40" t="s">
        <v>206</v>
      </c>
      <c r="E1113" s="25" t="s">
        <v>171</v>
      </c>
      <c r="F1113" s="41">
        <v>6.5217999999999998</v>
      </c>
      <c r="G1113" s="76" t="s">
        <v>383</v>
      </c>
      <c r="H1113" s="82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5">
        <v>11</v>
      </c>
      <c r="B1114" s="77">
        <v>45733</v>
      </c>
      <c r="C1114" s="75">
        <v>3</v>
      </c>
      <c r="D1114" s="40" t="s">
        <v>206</v>
      </c>
      <c r="E1114" s="25" t="s">
        <v>171</v>
      </c>
      <c r="F1114" s="41">
        <v>6.5125999999999999</v>
      </c>
      <c r="G1114" s="76" t="s">
        <v>383</v>
      </c>
      <c r="H1114" s="82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3">
      <c r="A1115" s="75">
        <v>12</v>
      </c>
      <c r="B1115" s="77">
        <v>45740</v>
      </c>
      <c r="C1115" s="75">
        <v>3</v>
      </c>
      <c r="D1115" s="40" t="s">
        <v>206</v>
      </c>
      <c r="E1115" s="25" t="s">
        <v>171</v>
      </c>
      <c r="F1115" s="41">
        <v>6.35</v>
      </c>
      <c r="G1115" s="76" t="s">
        <v>383</v>
      </c>
      <c r="H1115" s="82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3">
      <c r="A1116" s="75">
        <v>13</v>
      </c>
      <c r="B1116" s="77">
        <v>45747</v>
      </c>
      <c r="C1116" s="75">
        <v>3</v>
      </c>
      <c r="D1116" s="40" t="s">
        <v>206</v>
      </c>
      <c r="E1116" s="25" t="s">
        <v>171</v>
      </c>
      <c r="F1116" s="41">
        <v>6.5963000000000003</v>
      </c>
      <c r="G1116" s="76" t="s">
        <v>383</v>
      </c>
      <c r="H1116" s="82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3">
      <c r="A1117" s="75">
        <v>14</v>
      </c>
      <c r="B1117" s="77">
        <v>45754</v>
      </c>
      <c r="C1117" s="75">
        <v>3</v>
      </c>
      <c r="D1117" s="40" t="s">
        <v>206</v>
      </c>
      <c r="E1117" s="25" t="s">
        <v>171</v>
      </c>
      <c r="F1117" s="41">
        <v>6.4157999999999999</v>
      </c>
      <c r="G1117" s="76" t="s">
        <v>383</v>
      </c>
      <c r="H1117" s="82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3">
      <c r="A1118" s="75">
        <v>15</v>
      </c>
      <c r="B1118" s="77">
        <v>45761</v>
      </c>
      <c r="C1118" s="75">
        <v>3</v>
      </c>
      <c r="D1118" s="40" t="s">
        <v>206</v>
      </c>
      <c r="E1118" s="25" t="s">
        <v>171</v>
      </c>
      <c r="F1118" s="41">
        <v>6.5682999999999998</v>
      </c>
      <c r="G1118" s="76" t="s">
        <v>383</v>
      </c>
      <c r="H1118" s="82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3">
      <c r="A1119" s="75">
        <v>16</v>
      </c>
      <c r="B1119" s="77">
        <v>45768</v>
      </c>
      <c r="C1119" s="75">
        <v>3</v>
      </c>
      <c r="D1119" s="40" t="s">
        <v>206</v>
      </c>
      <c r="E1119" s="25" t="s">
        <v>171</v>
      </c>
      <c r="F1119" s="41">
        <v>6.8295000000000003</v>
      </c>
      <c r="G1119" s="76" t="s">
        <v>383</v>
      </c>
      <c r="H1119" s="82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3">
      <c r="A1120" s="75">
        <v>17</v>
      </c>
      <c r="B1120" s="77">
        <v>45775</v>
      </c>
      <c r="C1120" s="75">
        <v>3</v>
      </c>
      <c r="D1120" s="40" t="s">
        <v>206</v>
      </c>
      <c r="E1120" s="25" t="s">
        <v>171</v>
      </c>
      <c r="F1120" s="41">
        <v>6.6851000000000003</v>
      </c>
      <c r="G1120" s="76" t="s">
        <v>383</v>
      </c>
      <c r="H1120" s="82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3">
      <c r="A1121" s="75">
        <v>18</v>
      </c>
      <c r="B1121" s="77">
        <v>45782</v>
      </c>
      <c r="C1121" s="75">
        <v>3</v>
      </c>
      <c r="D1121" s="40" t="s">
        <v>206</v>
      </c>
      <c r="E1121" s="25" t="s">
        <v>171</v>
      </c>
      <c r="F1121" s="41">
        <v>6.7148000000000003</v>
      </c>
      <c r="G1121" s="76" t="s">
        <v>383</v>
      </c>
      <c r="H1121" s="82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3">
      <c r="A1122" s="75">
        <v>19</v>
      </c>
      <c r="B1122" s="77">
        <v>45789</v>
      </c>
      <c r="C1122" s="75">
        <v>3</v>
      </c>
      <c r="D1122" s="40" t="s">
        <v>206</v>
      </c>
      <c r="E1122" s="25" t="s">
        <v>171</v>
      </c>
      <c r="F1122" s="41">
        <v>6.6829999999999998</v>
      </c>
      <c r="G1122" s="76" t="s">
        <v>383</v>
      </c>
      <c r="H1122" s="82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3">
      <c r="A1123" s="75">
        <v>20</v>
      </c>
      <c r="B1123" s="77">
        <v>45796</v>
      </c>
      <c r="C1123" s="75">
        <v>3</v>
      </c>
      <c r="D1123" s="40" t="s">
        <v>206</v>
      </c>
      <c r="E1123" s="25" t="s">
        <v>171</v>
      </c>
      <c r="F1123" s="41">
        <v>6.6195000000000004</v>
      </c>
      <c r="G1123" s="76" t="s">
        <v>383</v>
      </c>
      <c r="H1123" s="82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3">
      <c r="A1124" s="75">
        <v>21</v>
      </c>
      <c r="B1124" s="77">
        <v>45803</v>
      </c>
      <c r="C1124" s="75">
        <v>3</v>
      </c>
      <c r="D1124" s="40" t="s">
        <v>206</v>
      </c>
      <c r="E1124" s="25" t="s">
        <v>171</v>
      </c>
      <c r="F1124" s="41">
        <v>6.5796999999999999</v>
      </c>
      <c r="G1124" s="76" t="s">
        <v>383</v>
      </c>
      <c r="H1124" s="82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3">
      <c r="A1125" s="75">
        <v>22</v>
      </c>
      <c r="B1125" s="77">
        <v>45810</v>
      </c>
      <c r="C1125" s="75">
        <v>3</v>
      </c>
      <c r="D1125" s="40" t="s">
        <v>206</v>
      </c>
      <c r="E1125" s="25" t="s">
        <v>171</v>
      </c>
      <c r="F1125" s="41">
        <v>6.5411000000000001</v>
      </c>
      <c r="G1125" s="76" t="s">
        <v>383</v>
      </c>
      <c r="H1125" s="82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3">
      <c r="A1126" s="75">
        <v>23</v>
      </c>
      <c r="B1126" s="77">
        <v>45817</v>
      </c>
      <c r="C1126" s="75">
        <v>3</v>
      </c>
      <c r="D1126" s="40" t="s">
        <v>206</v>
      </c>
      <c r="E1126" s="25" t="s">
        <v>171</v>
      </c>
      <c r="F1126" s="41">
        <v>6.7690999999999999</v>
      </c>
      <c r="G1126" s="76" t="s">
        <v>383</v>
      </c>
      <c r="H1126" s="82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3">
      <c r="A1127" s="75">
        <v>24</v>
      </c>
      <c r="B1127" s="77">
        <v>45824</v>
      </c>
      <c r="C1127" s="75">
        <v>3</v>
      </c>
      <c r="D1127" s="40" t="s">
        <v>206</v>
      </c>
      <c r="E1127" s="25" t="s">
        <v>171</v>
      </c>
      <c r="F1127" s="41">
        <v>6.3752000000000004</v>
      </c>
      <c r="G1127" s="76" t="s">
        <v>383</v>
      </c>
      <c r="H1127" s="82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3">
      <c r="A1128" s="75">
        <v>25</v>
      </c>
      <c r="B1128" s="77">
        <v>45831</v>
      </c>
      <c r="C1128" s="75">
        <v>3</v>
      </c>
      <c r="D1128" s="40" t="s">
        <v>206</v>
      </c>
      <c r="E1128" s="25" t="s">
        <v>171</v>
      </c>
      <c r="F1128" s="41">
        <v>6.8933999999999997</v>
      </c>
      <c r="G1128" s="76" t="s">
        <v>383</v>
      </c>
      <c r="H1128" s="82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3">
      <c r="A1129" s="75">
        <v>1</v>
      </c>
      <c r="B1129" s="77">
        <v>45663</v>
      </c>
      <c r="C1129" s="75">
        <v>1</v>
      </c>
      <c r="D1129" s="40" t="s">
        <v>204</v>
      </c>
      <c r="E1129" s="25" t="s">
        <v>172</v>
      </c>
      <c r="F1129" s="41">
        <v>0.14399999999999999</v>
      </c>
      <c r="G1129" s="76" t="s">
        <v>383</v>
      </c>
      <c r="H1129" s="82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3">
      <c r="A1130" s="75">
        <v>2</v>
      </c>
      <c r="B1130" s="77">
        <v>45670</v>
      </c>
      <c r="C1130" s="75">
        <v>1</v>
      </c>
      <c r="D1130" s="40" t="s">
        <v>204</v>
      </c>
      <c r="E1130" s="25" t="s">
        <v>172</v>
      </c>
      <c r="F1130" s="41">
        <v>0.12089999999999999</v>
      </c>
      <c r="G1130" s="76" t="s">
        <v>383</v>
      </c>
      <c r="H1130" s="82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3">
      <c r="A1131" s="75">
        <v>3</v>
      </c>
      <c r="B1131" s="77">
        <v>45677</v>
      </c>
      <c r="C1131" s="75">
        <v>1</v>
      </c>
      <c r="D1131" s="40" t="s">
        <v>204</v>
      </c>
      <c r="E1131" s="25" t="s">
        <v>172</v>
      </c>
      <c r="F1131" s="41">
        <v>0.1285</v>
      </c>
      <c r="G1131" s="76" t="s">
        <v>383</v>
      </c>
      <c r="H1131" s="82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3">
      <c r="A1132" s="75">
        <v>4</v>
      </c>
      <c r="B1132" s="77">
        <v>45684</v>
      </c>
      <c r="C1132" s="75">
        <v>1</v>
      </c>
      <c r="D1132" s="40" t="s">
        <v>204</v>
      </c>
      <c r="E1132" s="25" t="s">
        <v>172</v>
      </c>
      <c r="F1132" s="41">
        <v>0.123</v>
      </c>
      <c r="G1132" s="76" t="s">
        <v>383</v>
      </c>
      <c r="H1132" s="82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3">
      <c r="A1133" s="75">
        <v>5</v>
      </c>
      <c r="B1133" s="77">
        <v>45691</v>
      </c>
      <c r="C1133" s="75">
        <v>1</v>
      </c>
      <c r="D1133" s="40" t="s">
        <v>204</v>
      </c>
      <c r="E1133" s="25" t="s">
        <v>172</v>
      </c>
      <c r="F1133" s="41">
        <v>0.14779999999999999</v>
      </c>
      <c r="G1133" s="76" t="s">
        <v>383</v>
      </c>
      <c r="H1133" s="82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3">
      <c r="A1134" s="75">
        <v>6</v>
      </c>
      <c r="B1134" s="77">
        <v>45698</v>
      </c>
      <c r="C1134" s="75">
        <v>1</v>
      </c>
      <c r="D1134" s="40" t="s">
        <v>204</v>
      </c>
      <c r="E1134" s="25" t="s">
        <v>172</v>
      </c>
      <c r="F1134" s="41">
        <v>0.12180000000000001</v>
      </c>
      <c r="G1134" s="76" t="s">
        <v>383</v>
      </c>
      <c r="H1134" s="82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3">
      <c r="A1135" s="75">
        <v>7</v>
      </c>
      <c r="B1135" s="77">
        <v>45705</v>
      </c>
      <c r="C1135" s="75">
        <v>1</v>
      </c>
      <c r="D1135" s="40" t="s">
        <v>204</v>
      </c>
      <c r="E1135" s="25" t="s">
        <v>172</v>
      </c>
      <c r="F1135" s="41">
        <v>0.17680000000000001</v>
      </c>
      <c r="G1135" s="76" t="s">
        <v>383</v>
      </c>
      <c r="H1135" s="82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3">
      <c r="A1136" s="75">
        <v>8</v>
      </c>
      <c r="B1136" s="77">
        <v>45712</v>
      </c>
      <c r="C1136" s="75">
        <v>1</v>
      </c>
      <c r="D1136" s="40" t="s">
        <v>204</v>
      </c>
      <c r="E1136" s="25" t="s">
        <v>172</v>
      </c>
      <c r="F1136" s="41">
        <v>0.11990000000000001</v>
      </c>
      <c r="G1136" s="76" t="s">
        <v>383</v>
      </c>
      <c r="H1136" s="82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3">
      <c r="A1137" s="75">
        <v>9</v>
      </c>
      <c r="B1137" s="77">
        <v>45719</v>
      </c>
      <c r="C1137" s="75">
        <v>1</v>
      </c>
      <c r="D1137" s="40" t="s">
        <v>204</v>
      </c>
      <c r="E1137" s="25" t="s">
        <v>172</v>
      </c>
      <c r="F1137" s="41">
        <v>7.5800000000000006E-2</v>
      </c>
      <c r="G1137" s="76" t="s">
        <v>383</v>
      </c>
      <c r="H1137" s="82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3">
      <c r="A1138" s="75">
        <v>10</v>
      </c>
      <c r="B1138" s="77">
        <v>45726</v>
      </c>
      <c r="C1138" s="75">
        <v>1</v>
      </c>
      <c r="D1138" s="40" t="s">
        <v>204</v>
      </c>
      <c r="E1138" s="25" t="s">
        <v>172</v>
      </c>
      <c r="F1138" s="41">
        <v>0.12139999999999999</v>
      </c>
      <c r="G1138" s="76" t="s">
        <v>383</v>
      </c>
      <c r="H1138" s="82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3">
      <c r="A1139" s="75">
        <v>11</v>
      </c>
      <c r="B1139" s="77">
        <v>45733</v>
      </c>
      <c r="C1139" s="75">
        <v>1</v>
      </c>
      <c r="D1139" s="40" t="s">
        <v>204</v>
      </c>
      <c r="E1139" s="25" t="s">
        <v>172</v>
      </c>
      <c r="F1139" s="41">
        <v>8.3599999999999994E-2</v>
      </c>
      <c r="G1139" s="76" t="s">
        <v>383</v>
      </c>
      <c r="H1139" s="82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3">
      <c r="A1140" s="75">
        <v>12</v>
      </c>
      <c r="B1140" s="77">
        <v>45740</v>
      </c>
      <c r="C1140" s="75">
        <v>1</v>
      </c>
      <c r="D1140" s="40" t="s">
        <v>204</v>
      </c>
      <c r="E1140" s="25" t="s">
        <v>172</v>
      </c>
      <c r="F1140" s="41">
        <v>0.14180000000000001</v>
      </c>
      <c r="G1140" s="76" t="s">
        <v>383</v>
      </c>
      <c r="H1140" s="82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3">
      <c r="A1141" s="75">
        <v>13</v>
      </c>
      <c r="B1141" s="77">
        <v>45747</v>
      </c>
      <c r="C1141" s="75">
        <v>1</v>
      </c>
      <c r="D1141" s="40" t="s">
        <v>204</v>
      </c>
      <c r="E1141" s="25" t="s">
        <v>172</v>
      </c>
      <c r="F1141" s="41">
        <v>0.1744</v>
      </c>
      <c r="G1141" s="76" t="s">
        <v>383</v>
      </c>
      <c r="H1141" s="82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3">
      <c r="A1142" s="75">
        <v>14</v>
      </c>
      <c r="B1142" s="77">
        <v>45754</v>
      </c>
      <c r="C1142" s="75">
        <v>1</v>
      </c>
      <c r="D1142" s="40" t="s">
        <v>204</v>
      </c>
      <c r="E1142" s="25" t="s">
        <v>172</v>
      </c>
      <c r="F1142" s="41">
        <v>0.16220000000000001</v>
      </c>
      <c r="G1142" s="76" t="s">
        <v>383</v>
      </c>
      <c r="H1142" s="82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3">
      <c r="A1143" s="75">
        <v>15</v>
      </c>
      <c r="B1143" s="77">
        <v>45761</v>
      </c>
      <c r="C1143" s="75">
        <v>1</v>
      </c>
      <c r="D1143" s="40" t="s">
        <v>204</v>
      </c>
      <c r="E1143" s="25" t="s">
        <v>172</v>
      </c>
      <c r="F1143" s="41">
        <v>0.10340000000000001</v>
      </c>
      <c r="G1143" s="76" t="s">
        <v>383</v>
      </c>
      <c r="H1143" s="82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3">
      <c r="A1144" s="75">
        <v>16</v>
      </c>
      <c r="B1144" s="77">
        <v>45768</v>
      </c>
      <c r="C1144" s="75">
        <v>1</v>
      </c>
      <c r="D1144" s="40" t="s">
        <v>204</v>
      </c>
      <c r="E1144" s="25" t="s">
        <v>172</v>
      </c>
      <c r="F1144" s="41">
        <v>0.1205</v>
      </c>
      <c r="G1144" s="76" t="s">
        <v>383</v>
      </c>
      <c r="H1144" s="82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3">
      <c r="A1145" s="75">
        <v>17</v>
      </c>
      <c r="B1145" s="77">
        <v>45775</v>
      </c>
      <c r="C1145" s="75">
        <v>1</v>
      </c>
      <c r="D1145" s="40" t="s">
        <v>204</v>
      </c>
      <c r="E1145" s="25" t="s">
        <v>172</v>
      </c>
      <c r="F1145" s="41">
        <v>0.19570000000000001</v>
      </c>
      <c r="G1145" s="76" t="s">
        <v>383</v>
      </c>
      <c r="H1145" s="82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3">
      <c r="A1146" s="75">
        <v>18</v>
      </c>
      <c r="B1146" s="77">
        <v>45782</v>
      </c>
      <c r="C1146" s="75">
        <v>1</v>
      </c>
      <c r="D1146" s="40" t="s">
        <v>204</v>
      </c>
      <c r="E1146" s="25" t="s">
        <v>172</v>
      </c>
      <c r="F1146" s="41">
        <v>0.15240000000000001</v>
      </c>
      <c r="G1146" s="76" t="s">
        <v>383</v>
      </c>
      <c r="H1146" s="82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3">
      <c r="A1147" s="75">
        <v>19</v>
      </c>
      <c r="B1147" s="77">
        <v>45789</v>
      </c>
      <c r="C1147" s="75">
        <v>1</v>
      </c>
      <c r="D1147" s="40" t="s">
        <v>204</v>
      </c>
      <c r="E1147" s="25" t="s">
        <v>172</v>
      </c>
      <c r="F1147" s="41">
        <v>0.1431</v>
      </c>
      <c r="G1147" s="76" t="s">
        <v>383</v>
      </c>
      <c r="H1147" s="82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3">
      <c r="A1148" s="75">
        <v>20</v>
      </c>
      <c r="B1148" s="77">
        <v>45796</v>
      </c>
      <c r="C1148" s="75">
        <v>1</v>
      </c>
      <c r="D1148" s="40" t="s">
        <v>204</v>
      </c>
      <c r="E1148" s="25" t="s">
        <v>172</v>
      </c>
      <c r="F1148" s="41">
        <v>0.17430000000000001</v>
      </c>
      <c r="G1148" s="76" t="s">
        <v>383</v>
      </c>
      <c r="H1148" s="82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3">
      <c r="A1149" s="75">
        <v>21</v>
      </c>
      <c r="B1149" s="77">
        <v>45803</v>
      </c>
      <c r="C1149" s="75">
        <v>1</v>
      </c>
      <c r="D1149" s="40" t="s">
        <v>204</v>
      </c>
      <c r="E1149" s="25" t="s">
        <v>172</v>
      </c>
      <c r="F1149" s="41">
        <v>0.21560000000000001</v>
      </c>
      <c r="G1149" s="76" t="s">
        <v>383</v>
      </c>
      <c r="H1149" s="82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3">
      <c r="A1150" s="75">
        <v>22</v>
      </c>
      <c r="B1150" s="77">
        <v>45810</v>
      </c>
      <c r="C1150" s="75">
        <v>1</v>
      </c>
      <c r="D1150" s="40" t="s">
        <v>204</v>
      </c>
      <c r="E1150" s="25" t="s">
        <v>172</v>
      </c>
      <c r="F1150" s="41">
        <v>0.18140000000000001</v>
      </c>
      <c r="G1150" s="76" t="s">
        <v>383</v>
      </c>
      <c r="H1150" s="82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3">
      <c r="A1151" s="75">
        <v>23</v>
      </c>
      <c r="B1151" s="77">
        <v>45817</v>
      </c>
      <c r="C1151" s="75">
        <v>1</v>
      </c>
      <c r="D1151" s="40" t="s">
        <v>204</v>
      </c>
      <c r="E1151" s="25" t="s">
        <v>172</v>
      </c>
      <c r="F1151" s="41">
        <v>0.14710000000000001</v>
      </c>
      <c r="G1151" s="76" t="s">
        <v>383</v>
      </c>
      <c r="H1151" s="82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3">
      <c r="A1152" s="75">
        <v>24</v>
      </c>
      <c r="B1152" s="77">
        <v>45824</v>
      </c>
      <c r="C1152" s="75">
        <v>1</v>
      </c>
      <c r="D1152" s="40" t="s">
        <v>204</v>
      </c>
      <c r="E1152" s="25" t="s">
        <v>172</v>
      </c>
      <c r="F1152" s="41">
        <v>0.1535</v>
      </c>
      <c r="G1152" s="76" t="s">
        <v>383</v>
      </c>
      <c r="H1152" s="82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3">
      <c r="A1153" s="75">
        <v>25</v>
      </c>
      <c r="B1153" s="77">
        <v>45831</v>
      </c>
      <c r="C1153" s="75">
        <v>1</v>
      </c>
      <c r="D1153" s="40" t="s">
        <v>204</v>
      </c>
      <c r="E1153" s="25" t="s">
        <v>172</v>
      </c>
      <c r="F1153" s="41">
        <v>0.1613</v>
      </c>
      <c r="G1153" s="76" t="s">
        <v>383</v>
      </c>
      <c r="H1153" s="82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3">
      <c r="A1154" s="75">
        <v>1</v>
      </c>
      <c r="B1154" s="77">
        <v>45663</v>
      </c>
      <c r="C1154" s="75">
        <v>2</v>
      </c>
      <c r="D1154" s="40" t="s">
        <v>205</v>
      </c>
      <c r="E1154" s="25" t="s">
        <v>172</v>
      </c>
      <c r="F1154" s="41">
        <v>0.41160000000000002</v>
      </c>
      <c r="G1154" s="76" t="s">
        <v>383</v>
      </c>
      <c r="H1154" s="82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3">
      <c r="A1155" s="75">
        <v>2</v>
      </c>
      <c r="B1155" s="77">
        <v>45670</v>
      </c>
      <c r="C1155" s="75">
        <v>2</v>
      </c>
      <c r="D1155" s="40" t="s">
        <v>205</v>
      </c>
      <c r="E1155" s="25" t="s">
        <v>172</v>
      </c>
      <c r="F1155" s="41">
        <v>0.4037</v>
      </c>
      <c r="G1155" s="76" t="s">
        <v>383</v>
      </c>
      <c r="H1155" s="82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3">
      <c r="A1156" s="75">
        <v>3</v>
      </c>
      <c r="B1156" s="77">
        <v>45677</v>
      </c>
      <c r="C1156" s="75">
        <v>2</v>
      </c>
      <c r="D1156" s="40" t="s">
        <v>205</v>
      </c>
      <c r="E1156" s="25" t="s">
        <v>172</v>
      </c>
      <c r="F1156" s="41">
        <v>0.42330000000000001</v>
      </c>
      <c r="G1156" s="76" t="s">
        <v>383</v>
      </c>
      <c r="H1156" s="82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3">
      <c r="A1157" s="75">
        <v>4</v>
      </c>
      <c r="B1157" s="77">
        <v>45684</v>
      </c>
      <c r="C1157" s="75">
        <v>2</v>
      </c>
      <c r="D1157" s="40" t="s">
        <v>205</v>
      </c>
      <c r="E1157" s="25" t="s">
        <v>172</v>
      </c>
      <c r="F1157" s="41">
        <v>0.40570000000000001</v>
      </c>
      <c r="G1157" s="76" t="s">
        <v>383</v>
      </c>
      <c r="H1157" s="82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3">
      <c r="A1158" s="75">
        <v>5</v>
      </c>
      <c r="B1158" s="77">
        <v>45691</v>
      </c>
      <c r="C1158" s="75">
        <v>2</v>
      </c>
      <c r="D1158" s="40" t="s">
        <v>205</v>
      </c>
      <c r="E1158" s="25" t="s">
        <v>172</v>
      </c>
      <c r="F1158" s="41">
        <v>0.42130000000000001</v>
      </c>
      <c r="G1158" s="76" t="s">
        <v>383</v>
      </c>
      <c r="H1158" s="82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3">
      <c r="A1159" s="75">
        <v>6</v>
      </c>
      <c r="B1159" s="77">
        <v>45698</v>
      </c>
      <c r="C1159" s="75">
        <v>2</v>
      </c>
      <c r="D1159" s="40" t="s">
        <v>205</v>
      </c>
      <c r="E1159" s="25" t="s">
        <v>172</v>
      </c>
      <c r="F1159" s="41">
        <v>0.42409999999999998</v>
      </c>
      <c r="G1159" s="76" t="s">
        <v>383</v>
      </c>
      <c r="H1159" s="82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3">
      <c r="A1160" s="75">
        <v>7</v>
      </c>
      <c r="B1160" s="77">
        <v>45705</v>
      </c>
      <c r="C1160" s="75">
        <v>2</v>
      </c>
      <c r="D1160" s="40" t="s">
        <v>205</v>
      </c>
      <c r="E1160" s="25" t="s">
        <v>172</v>
      </c>
      <c r="F1160" s="41">
        <v>0.46379999999999999</v>
      </c>
      <c r="G1160" s="76" t="s">
        <v>383</v>
      </c>
      <c r="H1160" s="82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3">
      <c r="A1161" s="75">
        <v>8</v>
      </c>
      <c r="B1161" s="77">
        <v>45712</v>
      </c>
      <c r="C1161" s="75">
        <v>2</v>
      </c>
      <c r="D1161" s="40" t="s">
        <v>205</v>
      </c>
      <c r="E1161" s="25" t="s">
        <v>172</v>
      </c>
      <c r="F1161" s="41">
        <v>0.40739999999999998</v>
      </c>
      <c r="G1161" s="76" t="s">
        <v>383</v>
      </c>
      <c r="H1161" s="82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3">
      <c r="A1162" s="75">
        <v>9</v>
      </c>
      <c r="B1162" s="77">
        <v>45719</v>
      </c>
      <c r="C1162" s="75">
        <v>2</v>
      </c>
      <c r="D1162" s="40" t="s">
        <v>205</v>
      </c>
      <c r="E1162" s="25" t="s">
        <v>172</v>
      </c>
      <c r="F1162" s="41">
        <v>0.42030000000000001</v>
      </c>
      <c r="G1162" s="76" t="s">
        <v>383</v>
      </c>
      <c r="H1162" s="82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3">
      <c r="A1163" s="75">
        <v>10</v>
      </c>
      <c r="B1163" s="77">
        <v>45726</v>
      </c>
      <c r="C1163" s="75">
        <v>2</v>
      </c>
      <c r="D1163" s="40" t="s">
        <v>205</v>
      </c>
      <c r="E1163" s="25" t="s">
        <v>172</v>
      </c>
      <c r="F1163" s="41">
        <v>0.41949999999999998</v>
      </c>
      <c r="G1163" s="76" t="s">
        <v>383</v>
      </c>
      <c r="H1163" s="82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3">
      <c r="A1164" s="75">
        <v>11</v>
      </c>
      <c r="B1164" s="77">
        <v>45733</v>
      </c>
      <c r="C1164" s="75">
        <v>2</v>
      </c>
      <c r="D1164" s="40" t="s">
        <v>205</v>
      </c>
      <c r="E1164" s="25" t="s">
        <v>172</v>
      </c>
      <c r="F1164" s="41">
        <v>0.43009999999999998</v>
      </c>
      <c r="G1164" s="76" t="s">
        <v>383</v>
      </c>
      <c r="H1164" s="82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3">
      <c r="A1165" s="75">
        <v>12</v>
      </c>
      <c r="B1165" s="77">
        <v>45740</v>
      </c>
      <c r="C1165" s="75">
        <v>2</v>
      </c>
      <c r="D1165" s="40" t="s">
        <v>205</v>
      </c>
      <c r="E1165" s="25" t="s">
        <v>172</v>
      </c>
      <c r="F1165" s="41">
        <v>0.44090000000000001</v>
      </c>
      <c r="G1165" s="76" t="s">
        <v>383</v>
      </c>
      <c r="H1165" s="82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3">
      <c r="A1166" s="75">
        <v>13</v>
      </c>
      <c r="B1166" s="77">
        <v>45747</v>
      </c>
      <c r="C1166" s="75">
        <v>2</v>
      </c>
      <c r="D1166" s="40" t="s">
        <v>205</v>
      </c>
      <c r="E1166" s="25" t="s">
        <v>172</v>
      </c>
      <c r="F1166" s="41">
        <v>0.4138</v>
      </c>
      <c r="G1166" s="76" t="s">
        <v>383</v>
      </c>
      <c r="H1166" s="82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3">
      <c r="A1167" s="75">
        <v>14</v>
      </c>
      <c r="B1167" s="77">
        <v>45754</v>
      </c>
      <c r="C1167" s="75">
        <v>2</v>
      </c>
      <c r="D1167" s="40" t="s">
        <v>205</v>
      </c>
      <c r="E1167" s="25" t="s">
        <v>172</v>
      </c>
      <c r="F1167" s="41">
        <v>0.40789999999999998</v>
      </c>
      <c r="G1167" s="76" t="s">
        <v>383</v>
      </c>
      <c r="H1167" s="82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3">
      <c r="A1168" s="75">
        <v>15</v>
      </c>
      <c r="B1168" s="77">
        <v>45761</v>
      </c>
      <c r="C1168" s="75">
        <v>2</v>
      </c>
      <c r="D1168" s="40" t="s">
        <v>205</v>
      </c>
      <c r="E1168" s="25" t="s">
        <v>172</v>
      </c>
      <c r="F1168" s="41">
        <v>0.39340000000000003</v>
      </c>
      <c r="G1168" s="76" t="s">
        <v>383</v>
      </c>
      <c r="H1168" s="82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3">
      <c r="A1169" s="75">
        <v>16</v>
      </c>
      <c r="B1169" s="77">
        <v>45768</v>
      </c>
      <c r="C1169" s="75">
        <v>2</v>
      </c>
      <c r="D1169" s="40" t="s">
        <v>205</v>
      </c>
      <c r="E1169" s="25" t="s">
        <v>172</v>
      </c>
      <c r="F1169" s="41">
        <v>0.40610000000000002</v>
      </c>
      <c r="G1169" s="76" t="s">
        <v>383</v>
      </c>
      <c r="H1169" s="82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3">
      <c r="A1170" s="75">
        <v>17</v>
      </c>
      <c r="B1170" s="77">
        <v>45775</v>
      </c>
      <c r="C1170" s="75">
        <v>2</v>
      </c>
      <c r="D1170" s="40" t="s">
        <v>205</v>
      </c>
      <c r="E1170" s="25" t="s">
        <v>172</v>
      </c>
      <c r="F1170" s="41">
        <v>0.43190000000000001</v>
      </c>
      <c r="G1170" s="76" t="s">
        <v>383</v>
      </c>
      <c r="H1170" s="82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3">
      <c r="A1171" s="75">
        <v>18</v>
      </c>
      <c r="B1171" s="77">
        <v>45782</v>
      </c>
      <c r="C1171" s="75">
        <v>2</v>
      </c>
      <c r="D1171" s="40" t="s">
        <v>205</v>
      </c>
      <c r="E1171" s="25" t="s">
        <v>172</v>
      </c>
      <c r="F1171" s="41">
        <v>0.42320000000000002</v>
      </c>
      <c r="G1171" s="76" t="s">
        <v>383</v>
      </c>
      <c r="H1171" s="82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3">
      <c r="A1172" s="75">
        <v>19</v>
      </c>
      <c r="B1172" s="77">
        <v>45789</v>
      </c>
      <c r="C1172" s="75">
        <v>2</v>
      </c>
      <c r="D1172" s="40" t="s">
        <v>205</v>
      </c>
      <c r="E1172" s="25" t="s">
        <v>172</v>
      </c>
      <c r="F1172" s="41">
        <v>0.40450000000000003</v>
      </c>
      <c r="G1172" s="76" t="s">
        <v>383</v>
      </c>
      <c r="H1172" s="82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3">
      <c r="A1173" s="75">
        <v>20</v>
      </c>
      <c r="B1173" s="77">
        <v>45796</v>
      </c>
      <c r="C1173" s="75">
        <v>2</v>
      </c>
      <c r="D1173" s="40" t="s">
        <v>205</v>
      </c>
      <c r="E1173" s="25" t="s">
        <v>172</v>
      </c>
      <c r="F1173" s="41">
        <v>0.4158</v>
      </c>
      <c r="G1173" s="76" t="s">
        <v>383</v>
      </c>
      <c r="H1173" s="82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3">
      <c r="A1174" s="75">
        <v>21</v>
      </c>
      <c r="B1174" s="77">
        <v>45803</v>
      </c>
      <c r="C1174" s="75">
        <v>2</v>
      </c>
      <c r="D1174" s="40" t="s">
        <v>205</v>
      </c>
      <c r="E1174" s="25" t="s">
        <v>172</v>
      </c>
      <c r="F1174" s="41">
        <v>0.42299999999999999</v>
      </c>
      <c r="G1174" s="76" t="s">
        <v>383</v>
      </c>
      <c r="H1174" s="82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3">
      <c r="A1175" s="75">
        <v>22</v>
      </c>
      <c r="B1175" s="77">
        <v>45810</v>
      </c>
      <c r="C1175" s="75">
        <v>2</v>
      </c>
      <c r="D1175" s="40" t="s">
        <v>205</v>
      </c>
      <c r="E1175" s="25" t="s">
        <v>172</v>
      </c>
      <c r="F1175" s="41">
        <v>0.43130000000000002</v>
      </c>
      <c r="G1175" s="76" t="s">
        <v>383</v>
      </c>
      <c r="H1175" s="82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3">
      <c r="A1176" s="75">
        <v>23</v>
      </c>
      <c r="B1176" s="77">
        <v>45817</v>
      </c>
      <c r="C1176" s="75">
        <v>2</v>
      </c>
      <c r="D1176" s="40" t="s">
        <v>205</v>
      </c>
      <c r="E1176" s="25" t="s">
        <v>172</v>
      </c>
      <c r="F1176" s="41">
        <v>0.41189999999999999</v>
      </c>
      <c r="G1176" s="76" t="s">
        <v>383</v>
      </c>
      <c r="H1176" s="82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3">
      <c r="A1177" s="75">
        <v>24</v>
      </c>
      <c r="B1177" s="77">
        <v>45824</v>
      </c>
      <c r="C1177" s="75">
        <v>2</v>
      </c>
      <c r="D1177" s="40" t="s">
        <v>205</v>
      </c>
      <c r="E1177" s="25" t="s">
        <v>172</v>
      </c>
      <c r="F1177" s="41">
        <v>0.41799999999999998</v>
      </c>
      <c r="G1177" s="76" t="s">
        <v>383</v>
      </c>
      <c r="H1177" s="82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3">
      <c r="A1178" s="75">
        <v>25</v>
      </c>
      <c r="B1178" s="77">
        <v>45831</v>
      </c>
      <c r="C1178" s="75">
        <v>2</v>
      </c>
      <c r="D1178" s="40" t="s">
        <v>205</v>
      </c>
      <c r="E1178" s="25" t="s">
        <v>172</v>
      </c>
      <c r="F1178" s="41">
        <v>0.39029999999999998</v>
      </c>
      <c r="G1178" s="76" t="s">
        <v>383</v>
      </c>
      <c r="H1178" s="82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3">
      <c r="A1179" s="75">
        <v>1</v>
      </c>
      <c r="B1179" s="77">
        <v>45663</v>
      </c>
      <c r="C1179" s="75">
        <v>3</v>
      </c>
      <c r="D1179" s="40" t="s">
        <v>206</v>
      </c>
      <c r="E1179" s="25" t="s">
        <v>172</v>
      </c>
      <c r="F1179" s="41">
        <v>1.0515000000000001</v>
      </c>
      <c r="G1179" s="76" t="s">
        <v>383</v>
      </c>
      <c r="H1179" s="82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3">
      <c r="A1180" s="75">
        <v>2</v>
      </c>
      <c r="B1180" s="77">
        <v>45670</v>
      </c>
      <c r="C1180" s="75">
        <v>3</v>
      </c>
      <c r="D1180" s="40" t="s">
        <v>206</v>
      </c>
      <c r="E1180" s="25" t="s">
        <v>172</v>
      </c>
      <c r="F1180" s="41">
        <v>1.1415999999999999</v>
      </c>
      <c r="G1180" s="76" t="s">
        <v>383</v>
      </c>
      <c r="H1180" s="82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3">
      <c r="A1181" s="75">
        <v>3</v>
      </c>
      <c r="B1181" s="77">
        <v>45677</v>
      </c>
      <c r="C1181" s="75">
        <v>3</v>
      </c>
      <c r="D1181" s="40" t="s">
        <v>206</v>
      </c>
      <c r="E1181" s="25" t="s">
        <v>172</v>
      </c>
      <c r="F1181" s="41">
        <v>1.0177</v>
      </c>
      <c r="G1181" s="76" t="s">
        <v>383</v>
      </c>
      <c r="H1181" s="82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3">
      <c r="A1182" s="75">
        <v>4</v>
      </c>
      <c r="B1182" s="77">
        <v>45684</v>
      </c>
      <c r="C1182" s="75">
        <v>3</v>
      </c>
      <c r="D1182" s="40" t="s">
        <v>206</v>
      </c>
      <c r="E1182" s="25" t="s">
        <v>172</v>
      </c>
      <c r="F1182" s="41">
        <v>1.0780000000000001</v>
      </c>
      <c r="G1182" s="76" t="s">
        <v>383</v>
      </c>
      <c r="H1182" s="82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3">
      <c r="A1183" s="75">
        <v>5</v>
      </c>
      <c r="B1183" s="77">
        <v>45691</v>
      </c>
      <c r="C1183" s="75">
        <v>3</v>
      </c>
      <c r="D1183" s="40" t="s">
        <v>206</v>
      </c>
      <c r="E1183" s="25" t="s">
        <v>172</v>
      </c>
      <c r="F1183" s="41">
        <v>1.0961000000000001</v>
      </c>
      <c r="G1183" s="76" t="s">
        <v>383</v>
      </c>
      <c r="H1183" s="82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3">
      <c r="A1184" s="75">
        <v>6</v>
      </c>
      <c r="B1184" s="77">
        <v>45698</v>
      </c>
      <c r="C1184" s="75">
        <v>3</v>
      </c>
      <c r="D1184" s="40" t="s">
        <v>206</v>
      </c>
      <c r="E1184" s="25" t="s">
        <v>172</v>
      </c>
      <c r="F1184" s="41">
        <v>1.0768</v>
      </c>
      <c r="G1184" s="76" t="s">
        <v>383</v>
      </c>
      <c r="H1184" s="82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3">
      <c r="A1185" s="75">
        <v>7</v>
      </c>
      <c r="B1185" s="77">
        <v>45705</v>
      </c>
      <c r="C1185" s="75">
        <v>3</v>
      </c>
      <c r="D1185" s="40" t="s">
        <v>206</v>
      </c>
      <c r="E1185" s="25" t="s">
        <v>172</v>
      </c>
      <c r="F1185" s="41">
        <v>1.0627</v>
      </c>
      <c r="G1185" s="76" t="s">
        <v>383</v>
      </c>
      <c r="H1185" s="82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3">
      <c r="A1186" s="75">
        <v>8</v>
      </c>
      <c r="B1186" s="77">
        <v>45712</v>
      </c>
      <c r="C1186" s="75">
        <v>3</v>
      </c>
      <c r="D1186" s="40" t="s">
        <v>206</v>
      </c>
      <c r="E1186" s="25" t="s">
        <v>172</v>
      </c>
      <c r="F1186" s="41">
        <v>1.087</v>
      </c>
      <c r="G1186" s="76" t="s">
        <v>383</v>
      </c>
      <c r="H1186" s="82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3">
      <c r="A1187" s="75">
        <v>9</v>
      </c>
      <c r="B1187" s="77">
        <v>45719</v>
      </c>
      <c r="C1187" s="75">
        <v>3</v>
      </c>
      <c r="D1187" s="40" t="s">
        <v>206</v>
      </c>
      <c r="E1187" s="25" t="s">
        <v>172</v>
      </c>
      <c r="F1187" s="41">
        <v>1.0888</v>
      </c>
      <c r="G1187" s="76" t="s">
        <v>383</v>
      </c>
      <c r="H1187" s="82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3">
      <c r="A1188" s="75">
        <v>10</v>
      </c>
      <c r="B1188" s="77">
        <v>45726</v>
      </c>
      <c r="C1188" s="75">
        <v>3</v>
      </c>
      <c r="D1188" s="40" t="s">
        <v>206</v>
      </c>
      <c r="E1188" s="25" t="s">
        <v>172</v>
      </c>
      <c r="F1188" s="41">
        <v>1.0863</v>
      </c>
      <c r="G1188" s="76" t="s">
        <v>383</v>
      </c>
      <c r="H1188" s="82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3">
      <c r="A1189" s="75">
        <v>11</v>
      </c>
      <c r="B1189" s="77">
        <v>45733</v>
      </c>
      <c r="C1189" s="75">
        <v>3</v>
      </c>
      <c r="D1189" s="40" t="s">
        <v>206</v>
      </c>
      <c r="E1189" s="25" t="s">
        <v>172</v>
      </c>
      <c r="F1189" s="41">
        <v>1.0278</v>
      </c>
      <c r="G1189" s="76" t="s">
        <v>383</v>
      </c>
      <c r="H1189" s="82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3">
      <c r="A1190" s="75">
        <v>12</v>
      </c>
      <c r="B1190" s="77">
        <v>45740</v>
      </c>
      <c r="C1190" s="75">
        <v>3</v>
      </c>
      <c r="D1190" s="40" t="s">
        <v>206</v>
      </c>
      <c r="E1190" s="25" t="s">
        <v>172</v>
      </c>
      <c r="F1190" s="41">
        <v>1.0842000000000001</v>
      </c>
      <c r="G1190" s="76" t="s">
        <v>383</v>
      </c>
      <c r="H1190" s="82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3">
      <c r="A1191" s="75">
        <v>13</v>
      </c>
      <c r="B1191" s="77">
        <v>45747</v>
      </c>
      <c r="C1191" s="75">
        <v>3</v>
      </c>
      <c r="D1191" s="40" t="s">
        <v>206</v>
      </c>
      <c r="E1191" s="25" t="s">
        <v>172</v>
      </c>
      <c r="F1191" s="41">
        <v>1.0610999999999999</v>
      </c>
      <c r="G1191" s="76" t="s">
        <v>383</v>
      </c>
      <c r="H1191" s="82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3">
      <c r="A1192" s="75">
        <v>14</v>
      </c>
      <c r="B1192" s="77">
        <v>45754</v>
      </c>
      <c r="C1192" s="75">
        <v>3</v>
      </c>
      <c r="D1192" s="40" t="s">
        <v>206</v>
      </c>
      <c r="E1192" s="25" t="s">
        <v>172</v>
      </c>
      <c r="F1192" s="41">
        <v>1.0710999999999999</v>
      </c>
      <c r="G1192" s="76" t="s">
        <v>383</v>
      </c>
      <c r="H1192" s="82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3">
      <c r="A1193" s="75">
        <v>15</v>
      </c>
      <c r="B1193" s="77">
        <v>45761</v>
      </c>
      <c r="C1193" s="75">
        <v>3</v>
      </c>
      <c r="D1193" s="40" t="s">
        <v>206</v>
      </c>
      <c r="E1193" s="25" t="s">
        <v>172</v>
      </c>
      <c r="F1193" s="41">
        <v>1.0964</v>
      </c>
      <c r="G1193" s="76" t="s">
        <v>383</v>
      </c>
      <c r="H1193" s="82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3">
      <c r="A1194" s="75">
        <v>16</v>
      </c>
      <c r="B1194" s="77">
        <v>45768</v>
      </c>
      <c r="C1194" s="75">
        <v>3</v>
      </c>
      <c r="D1194" s="40" t="s">
        <v>206</v>
      </c>
      <c r="E1194" s="25" t="s">
        <v>172</v>
      </c>
      <c r="F1194" s="41">
        <v>1.1097999999999999</v>
      </c>
      <c r="G1194" s="76" t="s">
        <v>383</v>
      </c>
      <c r="H1194" s="82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3">
      <c r="A1195" s="75">
        <v>17</v>
      </c>
      <c r="B1195" s="77">
        <v>45775</v>
      </c>
      <c r="C1195" s="75">
        <v>3</v>
      </c>
      <c r="D1195" s="40" t="s">
        <v>206</v>
      </c>
      <c r="E1195" s="25" t="s">
        <v>172</v>
      </c>
      <c r="F1195" s="41">
        <v>1.1182000000000001</v>
      </c>
      <c r="G1195" s="76" t="s">
        <v>383</v>
      </c>
      <c r="H1195" s="82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3">
      <c r="A1196" s="75">
        <v>18</v>
      </c>
      <c r="B1196" s="77">
        <v>45782</v>
      </c>
      <c r="C1196" s="75">
        <v>3</v>
      </c>
      <c r="D1196" s="40" t="s">
        <v>206</v>
      </c>
      <c r="E1196" s="25" t="s">
        <v>172</v>
      </c>
      <c r="F1196" s="41">
        <v>1.0728</v>
      </c>
      <c r="G1196" s="76" t="s">
        <v>383</v>
      </c>
      <c r="H1196" s="82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3">
      <c r="A1197" s="75">
        <v>19</v>
      </c>
      <c r="B1197" s="77">
        <v>45789</v>
      </c>
      <c r="C1197" s="75">
        <v>3</v>
      </c>
      <c r="D1197" s="40" t="s">
        <v>206</v>
      </c>
      <c r="E1197" s="25" t="s">
        <v>172</v>
      </c>
      <c r="F1197" s="41">
        <v>1.119</v>
      </c>
      <c r="G1197" s="76" t="s">
        <v>383</v>
      </c>
      <c r="H1197" s="82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3">
      <c r="A1198" s="75">
        <v>20</v>
      </c>
      <c r="B1198" s="77">
        <v>45796</v>
      </c>
      <c r="C1198" s="75">
        <v>3</v>
      </c>
      <c r="D1198" s="40" t="s">
        <v>206</v>
      </c>
      <c r="E1198" s="25" t="s">
        <v>172</v>
      </c>
      <c r="F1198" s="41">
        <v>1.1272</v>
      </c>
      <c r="G1198" s="76" t="s">
        <v>383</v>
      </c>
      <c r="H1198" s="82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3">
      <c r="A1199" s="75">
        <v>21</v>
      </c>
      <c r="B1199" s="77">
        <v>45803</v>
      </c>
      <c r="C1199" s="75">
        <v>3</v>
      </c>
      <c r="D1199" s="40" t="s">
        <v>206</v>
      </c>
      <c r="E1199" s="25" t="s">
        <v>172</v>
      </c>
      <c r="F1199" s="41">
        <v>1.1259999999999999</v>
      </c>
      <c r="G1199" s="76" t="s">
        <v>383</v>
      </c>
      <c r="H1199" s="82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3">
      <c r="A1200" s="75">
        <v>22</v>
      </c>
      <c r="B1200" s="77">
        <v>45810</v>
      </c>
      <c r="C1200" s="75">
        <v>3</v>
      </c>
      <c r="D1200" s="40" t="s">
        <v>206</v>
      </c>
      <c r="E1200" s="25" t="s">
        <v>172</v>
      </c>
      <c r="F1200" s="41">
        <v>1.1342000000000001</v>
      </c>
      <c r="G1200" s="76" t="s">
        <v>383</v>
      </c>
      <c r="H1200" s="82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3">
      <c r="A1201" s="75">
        <v>23</v>
      </c>
      <c r="B1201" s="77">
        <v>45817</v>
      </c>
      <c r="C1201" s="75">
        <v>3</v>
      </c>
      <c r="D1201" s="40" t="s">
        <v>206</v>
      </c>
      <c r="E1201" s="25" t="s">
        <v>172</v>
      </c>
      <c r="F1201" s="41">
        <v>1.0842000000000001</v>
      </c>
      <c r="G1201" s="76" t="s">
        <v>383</v>
      </c>
      <c r="H1201" s="82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3">
      <c r="A1202" s="75">
        <v>24</v>
      </c>
      <c r="B1202" s="77">
        <v>45824</v>
      </c>
      <c r="C1202" s="75">
        <v>3</v>
      </c>
      <c r="D1202" s="40" t="s">
        <v>206</v>
      </c>
      <c r="E1202" s="25" t="s">
        <v>172</v>
      </c>
      <c r="F1202" s="41">
        <v>1.0832999999999999</v>
      </c>
      <c r="G1202" s="76" t="s">
        <v>383</v>
      </c>
      <c r="H1202" s="82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3">
      <c r="A1203" s="75">
        <v>25</v>
      </c>
      <c r="B1203" s="77">
        <v>45831</v>
      </c>
      <c r="C1203" s="75">
        <v>3</v>
      </c>
      <c r="D1203" s="40" t="s">
        <v>206</v>
      </c>
      <c r="E1203" s="25" t="s">
        <v>172</v>
      </c>
      <c r="F1203" s="41">
        <v>1.1157999999999999</v>
      </c>
      <c r="G1203" s="76" t="s">
        <v>383</v>
      </c>
      <c r="H1203" s="82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3">
      <c r="A1204" s="75">
        <v>1</v>
      </c>
      <c r="B1204" s="77">
        <v>45663</v>
      </c>
      <c r="C1204" s="75">
        <v>1</v>
      </c>
      <c r="D1204" s="40" t="s">
        <v>204</v>
      </c>
      <c r="E1204" s="25" t="s">
        <v>173</v>
      </c>
      <c r="F1204" s="41">
        <v>49.153399999999998</v>
      </c>
      <c r="G1204" s="76" t="s">
        <v>383</v>
      </c>
      <c r="H1204" s="82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3">
      <c r="A1205" s="75">
        <v>2</v>
      </c>
      <c r="B1205" s="77">
        <v>45670</v>
      </c>
      <c r="C1205" s="75">
        <v>1</v>
      </c>
      <c r="D1205" s="40" t="s">
        <v>204</v>
      </c>
      <c r="E1205" s="25" t="s">
        <v>173</v>
      </c>
      <c r="F1205" s="41">
        <v>50.105899999999998</v>
      </c>
      <c r="G1205" s="76" t="s">
        <v>383</v>
      </c>
      <c r="H1205" s="82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3">
      <c r="A1206" s="75">
        <v>3</v>
      </c>
      <c r="B1206" s="77">
        <v>45677</v>
      </c>
      <c r="C1206" s="75">
        <v>1</v>
      </c>
      <c r="D1206" s="40" t="s">
        <v>204</v>
      </c>
      <c r="E1206" s="25" t="s">
        <v>173</v>
      </c>
      <c r="F1206" s="41">
        <v>49.658700000000003</v>
      </c>
      <c r="G1206" s="76" t="s">
        <v>383</v>
      </c>
      <c r="H1206" s="82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3">
      <c r="A1207" s="75">
        <v>4</v>
      </c>
      <c r="B1207" s="77">
        <v>45684</v>
      </c>
      <c r="C1207" s="75">
        <v>1</v>
      </c>
      <c r="D1207" s="40" t="s">
        <v>204</v>
      </c>
      <c r="E1207" s="25" t="s">
        <v>173</v>
      </c>
      <c r="F1207" s="41">
        <v>49.756399999999999</v>
      </c>
      <c r="G1207" s="76" t="s">
        <v>383</v>
      </c>
      <c r="H1207" s="82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3">
      <c r="A1208" s="75">
        <v>5</v>
      </c>
      <c r="B1208" s="77">
        <v>45691</v>
      </c>
      <c r="C1208" s="75">
        <v>1</v>
      </c>
      <c r="D1208" s="40" t="s">
        <v>204</v>
      </c>
      <c r="E1208" s="25" t="s">
        <v>173</v>
      </c>
      <c r="F1208" s="41">
        <v>48.9268</v>
      </c>
      <c r="G1208" s="76" t="s">
        <v>383</v>
      </c>
      <c r="H1208" s="82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3">
      <c r="A1209" s="75">
        <v>6</v>
      </c>
      <c r="B1209" s="77">
        <v>45698</v>
      </c>
      <c r="C1209" s="75">
        <v>1</v>
      </c>
      <c r="D1209" s="40" t="s">
        <v>204</v>
      </c>
      <c r="E1209" s="25" t="s">
        <v>173</v>
      </c>
      <c r="F1209" s="41">
        <v>49.441099999999999</v>
      </c>
      <c r="G1209" s="76" t="s">
        <v>383</v>
      </c>
      <c r="H1209" s="82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3">
      <c r="A1210" s="75">
        <v>7</v>
      </c>
      <c r="B1210" s="77">
        <v>45705</v>
      </c>
      <c r="C1210" s="75">
        <v>1</v>
      </c>
      <c r="D1210" s="40" t="s">
        <v>204</v>
      </c>
      <c r="E1210" s="25" t="s">
        <v>173</v>
      </c>
      <c r="F1210" s="41">
        <v>49.966900000000003</v>
      </c>
      <c r="G1210" s="76" t="s">
        <v>383</v>
      </c>
      <c r="H1210" s="82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3">
      <c r="A1211" s="75">
        <v>8</v>
      </c>
      <c r="B1211" s="77">
        <v>45712</v>
      </c>
      <c r="C1211" s="75">
        <v>1</v>
      </c>
      <c r="D1211" s="40" t="s">
        <v>204</v>
      </c>
      <c r="E1211" s="25" t="s">
        <v>173</v>
      </c>
      <c r="F1211" s="41">
        <v>50.516300000000001</v>
      </c>
      <c r="G1211" s="76" t="s">
        <v>383</v>
      </c>
      <c r="H1211" s="82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3">
      <c r="A1212" s="75">
        <v>9</v>
      </c>
      <c r="B1212" s="77">
        <v>45719</v>
      </c>
      <c r="C1212" s="75">
        <v>1</v>
      </c>
      <c r="D1212" s="40" t="s">
        <v>204</v>
      </c>
      <c r="E1212" s="25" t="s">
        <v>173</v>
      </c>
      <c r="F1212" s="41">
        <v>50.5777</v>
      </c>
      <c r="G1212" s="76" t="s">
        <v>383</v>
      </c>
      <c r="H1212" s="82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3">
      <c r="A1213" s="75">
        <v>10</v>
      </c>
      <c r="B1213" s="77">
        <v>45726</v>
      </c>
      <c r="C1213" s="75">
        <v>1</v>
      </c>
      <c r="D1213" s="40" t="s">
        <v>204</v>
      </c>
      <c r="E1213" s="25" t="s">
        <v>173</v>
      </c>
      <c r="F1213" s="41">
        <v>49.930799999999998</v>
      </c>
      <c r="G1213" s="76" t="s">
        <v>383</v>
      </c>
      <c r="H1213" s="82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3">
      <c r="A1214" s="75">
        <v>11</v>
      </c>
      <c r="B1214" s="77">
        <v>45733</v>
      </c>
      <c r="C1214" s="75">
        <v>1</v>
      </c>
      <c r="D1214" s="40" t="s">
        <v>204</v>
      </c>
      <c r="E1214" s="25" t="s">
        <v>173</v>
      </c>
      <c r="F1214" s="41">
        <v>49.864899999999999</v>
      </c>
      <c r="G1214" s="76" t="s">
        <v>383</v>
      </c>
      <c r="H1214" s="82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3">
      <c r="A1215" s="75">
        <v>12</v>
      </c>
      <c r="B1215" s="77">
        <v>45740</v>
      </c>
      <c r="C1215" s="75">
        <v>1</v>
      </c>
      <c r="D1215" s="40" t="s">
        <v>204</v>
      </c>
      <c r="E1215" s="25" t="s">
        <v>173</v>
      </c>
      <c r="F1215" s="41">
        <v>49.4773</v>
      </c>
      <c r="G1215" s="76" t="s">
        <v>383</v>
      </c>
      <c r="H1215" s="82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3">
      <c r="A1216" s="75">
        <v>13</v>
      </c>
      <c r="B1216" s="77">
        <v>45747</v>
      </c>
      <c r="C1216" s="75">
        <v>1</v>
      </c>
      <c r="D1216" s="40" t="s">
        <v>204</v>
      </c>
      <c r="E1216" s="25" t="s">
        <v>173</v>
      </c>
      <c r="F1216" s="41">
        <v>50.222499999999997</v>
      </c>
      <c r="G1216" s="76" t="s">
        <v>383</v>
      </c>
      <c r="H1216" s="82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3">
      <c r="A1217" s="75">
        <v>14</v>
      </c>
      <c r="B1217" s="77">
        <v>45754</v>
      </c>
      <c r="C1217" s="75">
        <v>1</v>
      </c>
      <c r="D1217" s="40" t="s">
        <v>204</v>
      </c>
      <c r="E1217" s="25" t="s">
        <v>173</v>
      </c>
      <c r="F1217" s="41">
        <v>49.829700000000003</v>
      </c>
      <c r="G1217" s="76" t="s">
        <v>383</v>
      </c>
      <c r="H1217" s="82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3">
      <c r="A1218" s="75">
        <v>15</v>
      </c>
      <c r="B1218" s="77">
        <v>45761</v>
      </c>
      <c r="C1218" s="75">
        <v>1</v>
      </c>
      <c r="D1218" s="40" t="s">
        <v>204</v>
      </c>
      <c r="E1218" s="25" t="s">
        <v>173</v>
      </c>
      <c r="F1218" s="41">
        <v>50.345500000000001</v>
      </c>
      <c r="G1218" s="76" t="s">
        <v>383</v>
      </c>
      <c r="H1218" s="82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3">
      <c r="A1219" s="75">
        <v>16</v>
      </c>
      <c r="B1219" s="77">
        <v>45768</v>
      </c>
      <c r="C1219" s="75">
        <v>1</v>
      </c>
      <c r="D1219" s="40" t="s">
        <v>204</v>
      </c>
      <c r="E1219" s="25" t="s">
        <v>173</v>
      </c>
      <c r="F1219" s="41">
        <v>51.037999999999997</v>
      </c>
      <c r="G1219" s="76" t="s">
        <v>383</v>
      </c>
      <c r="H1219" s="82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3">
      <c r="A1220" s="75">
        <v>17</v>
      </c>
      <c r="B1220" s="77">
        <v>45775</v>
      </c>
      <c r="C1220" s="75">
        <v>1</v>
      </c>
      <c r="D1220" s="40" t="s">
        <v>204</v>
      </c>
      <c r="E1220" s="25" t="s">
        <v>173</v>
      </c>
      <c r="F1220" s="41">
        <v>49.959699999999998</v>
      </c>
      <c r="G1220" s="76" t="s">
        <v>383</v>
      </c>
      <c r="H1220" s="82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3">
      <c r="A1221" s="75">
        <v>18</v>
      </c>
      <c r="B1221" s="77">
        <v>45782</v>
      </c>
      <c r="C1221" s="75">
        <v>1</v>
      </c>
      <c r="D1221" s="40" t="s">
        <v>204</v>
      </c>
      <c r="E1221" s="25" t="s">
        <v>173</v>
      </c>
      <c r="F1221" s="41">
        <v>49.074300000000001</v>
      </c>
      <c r="G1221" s="76" t="s">
        <v>383</v>
      </c>
      <c r="H1221" s="82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3">
      <c r="A1222" s="75">
        <v>19</v>
      </c>
      <c r="B1222" s="77">
        <v>45789</v>
      </c>
      <c r="C1222" s="75">
        <v>1</v>
      </c>
      <c r="D1222" s="40" t="s">
        <v>204</v>
      </c>
      <c r="E1222" s="25" t="s">
        <v>173</v>
      </c>
      <c r="F1222" s="41">
        <v>49.459000000000003</v>
      </c>
      <c r="G1222" s="76" t="s">
        <v>383</v>
      </c>
      <c r="H1222" s="82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3">
      <c r="A1223" s="75">
        <v>20</v>
      </c>
      <c r="B1223" s="77">
        <v>45796</v>
      </c>
      <c r="C1223" s="75">
        <v>1</v>
      </c>
      <c r="D1223" s="40" t="s">
        <v>204</v>
      </c>
      <c r="E1223" s="25" t="s">
        <v>173</v>
      </c>
      <c r="F1223" s="41">
        <v>49.097999999999999</v>
      </c>
      <c r="G1223" s="76" t="s">
        <v>383</v>
      </c>
      <c r="H1223" s="82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3">
      <c r="A1224" s="75">
        <v>21</v>
      </c>
      <c r="B1224" s="77">
        <v>45803</v>
      </c>
      <c r="C1224" s="75">
        <v>1</v>
      </c>
      <c r="D1224" s="40" t="s">
        <v>204</v>
      </c>
      <c r="E1224" s="25" t="s">
        <v>173</v>
      </c>
      <c r="F1224" s="41">
        <v>49.255800000000001</v>
      </c>
      <c r="G1224" s="76" t="s">
        <v>383</v>
      </c>
      <c r="H1224" s="82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3">
      <c r="A1225" s="75">
        <v>22</v>
      </c>
      <c r="B1225" s="77">
        <v>45810</v>
      </c>
      <c r="C1225" s="75">
        <v>1</v>
      </c>
      <c r="D1225" s="40" t="s">
        <v>204</v>
      </c>
      <c r="E1225" s="25" t="s">
        <v>173</v>
      </c>
      <c r="F1225" s="41">
        <v>50.7682</v>
      </c>
      <c r="G1225" s="76" t="s">
        <v>383</v>
      </c>
      <c r="H1225" s="82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3">
      <c r="A1226" s="75">
        <v>23</v>
      </c>
      <c r="B1226" s="77">
        <v>45817</v>
      </c>
      <c r="C1226" s="75">
        <v>1</v>
      </c>
      <c r="D1226" s="40" t="s">
        <v>204</v>
      </c>
      <c r="E1226" s="25" t="s">
        <v>173</v>
      </c>
      <c r="F1226" s="41">
        <v>50.116300000000003</v>
      </c>
      <c r="G1226" s="76" t="s">
        <v>383</v>
      </c>
      <c r="H1226" s="82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3">
      <c r="A1227" s="75">
        <v>24</v>
      </c>
      <c r="B1227" s="77">
        <v>45824</v>
      </c>
      <c r="C1227" s="75">
        <v>1</v>
      </c>
      <c r="D1227" s="40" t="s">
        <v>204</v>
      </c>
      <c r="E1227" s="25" t="s">
        <v>173</v>
      </c>
      <c r="F1227" s="41">
        <v>49.060600000000001</v>
      </c>
      <c r="G1227" s="76" t="s">
        <v>383</v>
      </c>
      <c r="H1227" s="82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3">
      <c r="A1228" s="75">
        <v>25</v>
      </c>
      <c r="B1228" s="77">
        <v>45831</v>
      </c>
      <c r="C1228" s="75">
        <v>1</v>
      </c>
      <c r="D1228" s="40" t="s">
        <v>204</v>
      </c>
      <c r="E1228" s="25" t="s">
        <v>173</v>
      </c>
      <c r="F1228" s="41">
        <v>50.374400000000001</v>
      </c>
      <c r="G1228" s="76" t="s">
        <v>383</v>
      </c>
      <c r="H1228" s="82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3">
      <c r="A1229" s="75">
        <v>1</v>
      </c>
      <c r="B1229" s="77">
        <v>45663</v>
      </c>
      <c r="C1229" s="75">
        <v>2</v>
      </c>
      <c r="D1229" s="40" t="s">
        <v>205</v>
      </c>
      <c r="E1229" s="25" t="s">
        <v>173</v>
      </c>
      <c r="F1229" s="41">
        <v>14.8825</v>
      </c>
      <c r="G1229" s="76" t="s">
        <v>383</v>
      </c>
      <c r="H1229" s="82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3">
      <c r="A1230" s="75">
        <v>2</v>
      </c>
      <c r="B1230" s="77">
        <v>45670</v>
      </c>
      <c r="C1230" s="75">
        <v>2</v>
      </c>
      <c r="D1230" s="40" t="s">
        <v>205</v>
      </c>
      <c r="E1230" s="25" t="s">
        <v>173</v>
      </c>
      <c r="F1230" s="41">
        <v>14.7499</v>
      </c>
      <c r="G1230" s="76" t="s">
        <v>383</v>
      </c>
      <c r="H1230" s="82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3">
      <c r="A1231" s="75">
        <v>3</v>
      </c>
      <c r="B1231" s="77">
        <v>45677</v>
      </c>
      <c r="C1231" s="75">
        <v>2</v>
      </c>
      <c r="D1231" s="40" t="s">
        <v>205</v>
      </c>
      <c r="E1231" s="25" t="s">
        <v>173</v>
      </c>
      <c r="F1231" s="41">
        <v>14.724</v>
      </c>
      <c r="G1231" s="76" t="s">
        <v>383</v>
      </c>
      <c r="H1231" s="82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3">
      <c r="A1232" s="75">
        <v>4</v>
      </c>
      <c r="B1232" s="77">
        <v>45684</v>
      </c>
      <c r="C1232" s="75">
        <v>2</v>
      </c>
      <c r="D1232" s="40" t="s">
        <v>205</v>
      </c>
      <c r="E1232" s="25" t="s">
        <v>173</v>
      </c>
      <c r="F1232" s="41">
        <v>14.7517</v>
      </c>
      <c r="G1232" s="76" t="s">
        <v>383</v>
      </c>
      <c r="H1232" s="82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3">
      <c r="A1233" s="75">
        <v>5</v>
      </c>
      <c r="B1233" s="77">
        <v>45691</v>
      </c>
      <c r="C1233" s="75">
        <v>2</v>
      </c>
      <c r="D1233" s="40" t="s">
        <v>205</v>
      </c>
      <c r="E1233" s="25" t="s">
        <v>173</v>
      </c>
      <c r="F1233" s="41">
        <v>14.8026</v>
      </c>
      <c r="G1233" s="76" t="s">
        <v>383</v>
      </c>
      <c r="H1233" s="82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3">
      <c r="A1234" s="75">
        <v>6</v>
      </c>
      <c r="B1234" s="77">
        <v>45698</v>
      </c>
      <c r="C1234" s="75">
        <v>2</v>
      </c>
      <c r="D1234" s="40" t="s">
        <v>205</v>
      </c>
      <c r="E1234" s="25" t="s">
        <v>173</v>
      </c>
      <c r="F1234" s="41">
        <v>14.8317</v>
      </c>
      <c r="G1234" s="76" t="s">
        <v>383</v>
      </c>
      <c r="H1234" s="82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3">
      <c r="A1235" s="75">
        <v>7</v>
      </c>
      <c r="B1235" s="77">
        <v>45705</v>
      </c>
      <c r="C1235" s="75">
        <v>2</v>
      </c>
      <c r="D1235" s="40" t="s">
        <v>205</v>
      </c>
      <c r="E1235" s="25" t="s">
        <v>173</v>
      </c>
      <c r="F1235" s="41">
        <v>14.876099999999999</v>
      </c>
      <c r="G1235" s="76" t="s">
        <v>383</v>
      </c>
      <c r="H1235" s="82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3">
      <c r="A1236" s="75">
        <v>8</v>
      </c>
      <c r="B1236" s="77">
        <v>45712</v>
      </c>
      <c r="C1236" s="75">
        <v>2</v>
      </c>
      <c r="D1236" s="40" t="s">
        <v>205</v>
      </c>
      <c r="E1236" s="25" t="s">
        <v>173</v>
      </c>
      <c r="F1236" s="41">
        <v>14.8786</v>
      </c>
      <c r="G1236" s="76" t="s">
        <v>383</v>
      </c>
      <c r="H1236" s="82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3">
      <c r="A1237" s="75">
        <v>9</v>
      </c>
      <c r="B1237" s="77">
        <v>45719</v>
      </c>
      <c r="C1237" s="75">
        <v>2</v>
      </c>
      <c r="D1237" s="40" t="s">
        <v>205</v>
      </c>
      <c r="E1237" s="25" t="s">
        <v>173</v>
      </c>
      <c r="F1237" s="41">
        <v>14.876300000000001</v>
      </c>
      <c r="G1237" s="76" t="s">
        <v>383</v>
      </c>
      <c r="H1237" s="82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3">
      <c r="A1238" s="75">
        <v>10</v>
      </c>
      <c r="B1238" s="77">
        <v>45726</v>
      </c>
      <c r="C1238" s="75">
        <v>2</v>
      </c>
      <c r="D1238" s="40" t="s">
        <v>205</v>
      </c>
      <c r="E1238" s="25" t="s">
        <v>173</v>
      </c>
      <c r="F1238" s="41">
        <v>14.8908</v>
      </c>
      <c r="G1238" s="76" t="s">
        <v>383</v>
      </c>
      <c r="H1238" s="82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3">
      <c r="A1239" s="75">
        <v>11</v>
      </c>
      <c r="B1239" s="77">
        <v>45733</v>
      </c>
      <c r="C1239" s="75">
        <v>2</v>
      </c>
      <c r="D1239" s="40" t="s">
        <v>205</v>
      </c>
      <c r="E1239" s="25" t="s">
        <v>173</v>
      </c>
      <c r="F1239" s="41">
        <v>14.833399999999999</v>
      </c>
      <c r="G1239" s="76" t="s">
        <v>383</v>
      </c>
      <c r="H1239" s="82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3">
      <c r="A1240" s="75">
        <v>12</v>
      </c>
      <c r="B1240" s="77">
        <v>45740</v>
      </c>
      <c r="C1240" s="75">
        <v>2</v>
      </c>
      <c r="D1240" s="40" t="s">
        <v>205</v>
      </c>
      <c r="E1240" s="25" t="s">
        <v>173</v>
      </c>
      <c r="F1240" s="41">
        <v>14.654</v>
      </c>
      <c r="G1240" s="76" t="s">
        <v>383</v>
      </c>
      <c r="H1240" s="82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3">
      <c r="A1241" s="75">
        <v>13</v>
      </c>
      <c r="B1241" s="77">
        <v>45747</v>
      </c>
      <c r="C1241" s="75">
        <v>2</v>
      </c>
      <c r="D1241" s="40" t="s">
        <v>205</v>
      </c>
      <c r="E1241" s="25" t="s">
        <v>173</v>
      </c>
      <c r="F1241" s="41">
        <v>14.768599999999999</v>
      </c>
      <c r="G1241" s="76" t="s">
        <v>383</v>
      </c>
      <c r="H1241" s="82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3">
      <c r="A1242" s="75">
        <v>14</v>
      </c>
      <c r="B1242" s="77">
        <v>45754</v>
      </c>
      <c r="C1242" s="75">
        <v>2</v>
      </c>
      <c r="D1242" s="40" t="s">
        <v>205</v>
      </c>
      <c r="E1242" s="25" t="s">
        <v>173</v>
      </c>
      <c r="F1242" s="41">
        <v>14.805</v>
      </c>
      <c r="G1242" s="76" t="s">
        <v>383</v>
      </c>
      <c r="H1242" s="82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3">
      <c r="A1243" s="75">
        <v>15</v>
      </c>
      <c r="B1243" s="77">
        <v>45761</v>
      </c>
      <c r="C1243" s="75">
        <v>2</v>
      </c>
      <c r="D1243" s="40" t="s">
        <v>205</v>
      </c>
      <c r="E1243" s="25" t="s">
        <v>173</v>
      </c>
      <c r="F1243" s="41">
        <v>14.747999999999999</v>
      </c>
      <c r="G1243" s="76" t="s">
        <v>383</v>
      </c>
      <c r="H1243" s="82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3">
      <c r="A1244" s="75">
        <v>16</v>
      </c>
      <c r="B1244" s="77">
        <v>45768</v>
      </c>
      <c r="C1244" s="75">
        <v>2</v>
      </c>
      <c r="D1244" s="40" t="s">
        <v>205</v>
      </c>
      <c r="E1244" s="25" t="s">
        <v>173</v>
      </c>
      <c r="F1244" s="41">
        <v>14.853899999999999</v>
      </c>
      <c r="G1244" s="76" t="s">
        <v>383</v>
      </c>
      <c r="H1244" s="82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3">
      <c r="A1245" s="75">
        <v>17</v>
      </c>
      <c r="B1245" s="77">
        <v>45775</v>
      </c>
      <c r="C1245" s="75">
        <v>2</v>
      </c>
      <c r="D1245" s="40" t="s">
        <v>205</v>
      </c>
      <c r="E1245" s="25" t="s">
        <v>173</v>
      </c>
      <c r="F1245" s="41">
        <v>14.7498</v>
      </c>
      <c r="G1245" s="76" t="s">
        <v>383</v>
      </c>
      <c r="H1245" s="82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3">
      <c r="A1246" s="75">
        <v>18</v>
      </c>
      <c r="B1246" s="77">
        <v>45782</v>
      </c>
      <c r="C1246" s="75">
        <v>2</v>
      </c>
      <c r="D1246" s="40" t="s">
        <v>205</v>
      </c>
      <c r="E1246" s="25" t="s">
        <v>173</v>
      </c>
      <c r="F1246" s="41">
        <v>14.7035</v>
      </c>
      <c r="G1246" s="76" t="s">
        <v>383</v>
      </c>
      <c r="H1246" s="82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3">
      <c r="A1247" s="75">
        <v>19</v>
      </c>
      <c r="B1247" s="77">
        <v>45789</v>
      </c>
      <c r="C1247" s="75">
        <v>2</v>
      </c>
      <c r="D1247" s="40" t="s">
        <v>205</v>
      </c>
      <c r="E1247" s="25" t="s">
        <v>173</v>
      </c>
      <c r="F1247" s="41">
        <v>14.897500000000001</v>
      </c>
      <c r="G1247" s="76" t="s">
        <v>383</v>
      </c>
      <c r="H1247" s="82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3">
      <c r="A1248" s="75">
        <v>20</v>
      </c>
      <c r="B1248" s="77">
        <v>45796</v>
      </c>
      <c r="C1248" s="75">
        <v>2</v>
      </c>
      <c r="D1248" s="40" t="s">
        <v>205</v>
      </c>
      <c r="E1248" s="25" t="s">
        <v>173</v>
      </c>
      <c r="F1248" s="41">
        <v>14.8338</v>
      </c>
      <c r="G1248" s="76" t="s">
        <v>383</v>
      </c>
      <c r="H1248" s="82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3">
      <c r="A1249" s="75">
        <v>21</v>
      </c>
      <c r="B1249" s="77">
        <v>45803</v>
      </c>
      <c r="C1249" s="75">
        <v>2</v>
      </c>
      <c r="D1249" s="40" t="s">
        <v>205</v>
      </c>
      <c r="E1249" s="25" t="s">
        <v>173</v>
      </c>
      <c r="F1249" s="41">
        <v>14.7973</v>
      </c>
      <c r="G1249" s="76" t="s">
        <v>383</v>
      </c>
      <c r="H1249" s="82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3">
      <c r="A1250" s="75">
        <v>22</v>
      </c>
      <c r="B1250" s="77">
        <v>45810</v>
      </c>
      <c r="C1250" s="75">
        <v>2</v>
      </c>
      <c r="D1250" s="40" t="s">
        <v>205</v>
      </c>
      <c r="E1250" s="25" t="s">
        <v>173</v>
      </c>
      <c r="F1250" s="41">
        <v>14.8552</v>
      </c>
      <c r="G1250" s="76" t="s">
        <v>383</v>
      </c>
      <c r="H1250" s="82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3">
      <c r="A1251" s="75">
        <v>23</v>
      </c>
      <c r="B1251" s="77">
        <v>45817</v>
      </c>
      <c r="C1251" s="75">
        <v>2</v>
      </c>
      <c r="D1251" s="40" t="s">
        <v>205</v>
      </c>
      <c r="E1251" s="25" t="s">
        <v>173</v>
      </c>
      <c r="F1251" s="41">
        <v>14.866300000000001</v>
      </c>
      <c r="G1251" s="76" t="s">
        <v>383</v>
      </c>
      <c r="H1251" s="82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3">
      <c r="A1252" s="75">
        <v>24</v>
      </c>
      <c r="B1252" s="77">
        <v>45824</v>
      </c>
      <c r="C1252" s="75">
        <v>2</v>
      </c>
      <c r="D1252" s="40" t="s">
        <v>205</v>
      </c>
      <c r="E1252" s="25" t="s">
        <v>173</v>
      </c>
      <c r="F1252" s="41">
        <v>14.8072</v>
      </c>
      <c r="G1252" s="76" t="s">
        <v>383</v>
      </c>
      <c r="H1252" s="82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3">
      <c r="A1253" s="75">
        <v>25</v>
      </c>
      <c r="B1253" s="77">
        <v>45831</v>
      </c>
      <c r="C1253" s="75">
        <v>2</v>
      </c>
      <c r="D1253" s="40" t="s">
        <v>205</v>
      </c>
      <c r="E1253" s="25" t="s">
        <v>173</v>
      </c>
      <c r="F1253" s="41">
        <v>14.578099999999999</v>
      </c>
      <c r="G1253" s="76" t="s">
        <v>383</v>
      </c>
      <c r="H1253" s="82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3">
      <c r="A1254" s="75">
        <v>1</v>
      </c>
      <c r="B1254" s="77">
        <v>45663</v>
      </c>
      <c r="C1254" s="75">
        <v>3</v>
      </c>
      <c r="D1254" s="40" t="s">
        <v>206</v>
      </c>
      <c r="E1254" s="25" t="s">
        <v>173</v>
      </c>
      <c r="F1254" s="41">
        <v>46.912500000000001</v>
      </c>
      <c r="G1254" s="76" t="s">
        <v>383</v>
      </c>
      <c r="H1254" s="82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3">
      <c r="A1255" s="75">
        <v>2</v>
      </c>
      <c r="B1255" s="77">
        <v>45670</v>
      </c>
      <c r="C1255" s="75">
        <v>3</v>
      </c>
      <c r="D1255" s="40" t="s">
        <v>206</v>
      </c>
      <c r="E1255" s="25" t="s">
        <v>173</v>
      </c>
      <c r="F1255" s="41">
        <v>47.034799999999997</v>
      </c>
      <c r="G1255" s="76" t="s">
        <v>383</v>
      </c>
      <c r="H1255" s="82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3">
      <c r="A1256" s="75">
        <v>3</v>
      </c>
      <c r="B1256" s="77">
        <v>45677</v>
      </c>
      <c r="C1256" s="75">
        <v>3</v>
      </c>
      <c r="D1256" s="40" t="s">
        <v>206</v>
      </c>
      <c r="E1256" s="25" t="s">
        <v>173</v>
      </c>
      <c r="F1256" s="41">
        <v>46.740200000000002</v>
      </c>
      <c r="G1256" s="76" t="s">
        <v>383</v>
      </c>
      <c r="H1256" s="82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3">
      <c r="A1257" s="75">
        <v>4</v>
      </c>
      <c r="B1257" s="77">
        <v>45684</v>
      </c>
      <c r="C1257" s="75">
        <v>3</v>
      </c>
      <c r="D1257" s="40" t="s">
        <v>206</v>
      </c>
      <c r="E1257" s="25" t="s">
        <v>173</v>
      </c>
      <c r="F1257" s="41">
        <v>47.400599999999997</v>
      </c>
      <c r="G1257" s="76" t="s">
        <v>383</v>
      </c>
      <c r="H1257" s="82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3">
      <c r="A1258" s="75">
        <v>5</v>
      </c>
      <c r="B1258" s="77">
        <v>45691</v>
      </c>
      <c r="C1258" s="75">
        <v>3</v>
      </c>
      <c r="D1258" s="40" t="s">
        <v>206</v>
      </c>
      <c r="E1258" s="25" t="s">
        <v>173</v>
      </c>
      <c r="F1258" s="41">
        <v>47.955199999999998</v>
      </c>
      <c r="G1258" s="76" t="s">
        <v>383</v>
      </c>
      <c r="H1258" s="82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3">
      <c r="A1259" s="75">
        <v>6</v>
      </c>
      <c r="B1259" s="77">
        <v>45698</v>
      </c>
      <c r="C1259" s="75">
        <v>3</v>
      </c>
      <c r="D1259" s="40" t="s">
        <v>206</v>
      </c>
      <c r="E1259" s="25" t="s">
        <v>173</v>
      </c>
      <c r="F1259" s="41">
        <v>47.018900000000002</v>
      </c>
      <c r="G1259" s="76" t="s">
        <v>383</v>
      </c>
      <c r="H1259" s="82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3">
      <c r="A1260" s="75">
        <v>7</v>
      </c>
      <c r="B1260" s="77">
        <v>45705</v>
      </c>
      <c r="C1260" s="75">
        <v>3</v>
      </c>
      <c r="D1260" s="40" t="s">
        <v>206</v>
      </c>
      <c r="E1260" s="25" t="s">
        <v>173</v>
      </c>
      <c r="F1260" s="41">
        <v>46.656100000000002</v>
      </c>
      <c r="G1260" s="76" t="s">
        <v>383</v>
      </c>
      <c r="H1260" s="82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3">
      <c r="A1261" s="75">
        <v>8</v>
      </c>
      <c r="B1261" s="77">
        <v>45712</v>
      </c>
      <c r="C1261" s="75">
        <v>3</v>
      </c>
      <c r="D1261" s="40" t="s">
        <v>206</v>
      </c>
      <c r="E1261" s="25" t="s">
        <v>173</v>
      </c>
      <c r="F1261" s="41">
        <v>48.421900000000001</v>
      </c>
      <c r="G1261" s="76" t="s">
        <v>383</v>
      </c>
      <c r="H1261" s="82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3">
      <c r="A1262" s="75">
        <v>9</v>
      </c>
      <c r="B1262" s="77">
        <v>45719</v>
      </c>
      <c r="C1262" s="75">
        <v>3</v>
      </c>
      <c r="D1262" s="40" t="s">
        <v>206</v>
      </c>
      <c r="E1262" s="25" t="s">
        <v>173</v>
      </c>
      <c r="F1262" s="41">
        <v>47.037599999999998</v>
      </c>
      <c r="G1262" s="76" t="s">
        <v>383</v>
      </c>
      <c r="H1262" s="82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3">
      <c r="A1263" s="75">
        <v>10</v>
      </c>
      <c r="B1263" s="77">
        <v>45726</v>
      </c>
      <c r="C1263" s="75">
        <v>3</v>
      </c>
      <c r="D1263" s="40" t="s">
        <v>206</v>
      </c>
      <c r="E1263" s="25" t="s">
        <v>173</v>
      </c>
      <c r="F1263" s="41">
        <v>46.601300000000002</v>
      </c>
      <c r="G1263" s="76" t="s">
        <v>383</v>
      </c>
      <c r="H1263" s="82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3">
      <c r="A1264" s="75">
        <v>11</v>
      </c>
      <c r="B1264" s="77">
        <v>45733</v>
      </c>
      <c r="C1264" s="75">
        <v>3</v>
      </c>
      <c r="D1264" s="40" t="s">
        <v>206</v>
      </c>
      <c r="E1264" s="25" t="s">
        <v>173</v>
      </c>
      <c r="F1264" s="41">
        <v>47.4223</v>
      </c>
      <c r="G1264" s="76" t="s">
        <v>383</v>
      </c>
      <c r="H1264" s="82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3">
      <c r="A1265" s="75">
        <v>12</v>
      </c>
      <c r="B1265" s="77">
        <v>45740</v>
      </c>
      <c r="C1265" s="75">
        <v>3</v>
      </c>
      <c r="D1265" s="40" t="s">
        <v>206</v>
      </c>
      <c r="E1265" s="25" t="s">
        <v>173</v>
      </c>
      <c r="F1265" s="41">
        <v>47.527299999999997</v>
      </c>
      <c r="G1265" s="76" t="s">
        <v>383</v>
      </c>
      <c r="H1265" s="82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3">
      <c r="A1266" s="75">
        <v>13</v>
      </c>
      <c r="B1266" s="77">
        <v>45747</v>
      </c>
      <c r="C1266" s="75">
        <v>3</v>
      </c>
      <c r="D1266" s="40" t="s">
        <v>206</v>
      </c>
      <c r="E1266" s="25" t="s">
        <v>173</v>
      </c>
      <c r="F1266" s="41">
        <v>46.896000000000001</v>
      </c>
      <c r="G1266" s="76" t="s">
        <v>383</v>
      </c>
      <c r="H1266" s="82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3">
      <c r="A1267" s="75">
        <v>14</v>
      </c>
      <c r="B1267" s="77">
        <v>45754</v>
      </c>
      <c r="C1267" s="75">
        <v>3</v>
      </c>
      <c r="D1267" s="40" t="s">
        <v>206</v>
      </c>
      <c r="E1267" s="25" t="s">
        <v>173</v>
      </c>
      <c r="F1267" s="41">
        <v>47.730899999999998</v>
      </c>
      <c r="G1267" s="76" t="s">
        <v>383</v>
      </c>
      <c r="H1267" s="82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3">
      <c r="A1268" s="75">
        <v>15</v>
      </c>
      <c r="B1268" s="77">
        <v>45761</v>
      </c>
      <c r="C1268" s="75">
        <v>3</v>
      </c>
      <c r="D1268" s="40" t="s">
        <v>206</v>
      </c>
      <c r="E1268" s="25" t="s">
        <v>173</v>
      </c>
      <c r="F1268" s="41">
        <v>47.017600000000002</v>
      </c>
      <c r="G1268" s="76" t="s">
        <v>383</v>
      </c>
      <c r="H1268" s="82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3">
      <c r="A1269" s="75">
        <v>16</v>
      </c>
      <c r="B1269" s="77">
        <v>45768</v>
      </c>
      <c r="C1269" s="75">
        <v>3</v>
      </c>
      <c r="D1269" s="40" t="s">
        <v>206</v>
      </c>
      <c r="E1269" s="25" t="s">
        <v>173</v>
      </c>
      <c r="F1269" s="41">
        <v>46.7744</v>
      </c>
      <c r="G1269" s="76" t="s">
        <v>383</v>
      </c>
      <c r="H1269" s="82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3">
      <c r="A1270" s="75">
        <v>17</v>
      </c>
      <c r="B1270" s="77">
        <v>45775</v>
      </c>
      <c r="C1270" s="75">
        <v>3</v>
      </c>
      <c r="D1270" s="40" t="s">
        <v>206</v>
      </c>
      <c r="E1270" s="25" t="s">
        <v>173</v>
      </c>
      <c r="F1270" s="41">
        <v>47.389400000000002</v>
      </c>
      <c r="G1270" s="76" t="s">
        <v>383</v>
      </c>
      <c r="H1270" s="82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3">
      <c r="A1271" s="75">
        <v>18</v>
      </c>
      <c r="B1271" s="77">
        <v>45782</v>
      </c>
      <c r="C1271" s="75">
        <v>3</v>
      </c>
      <c r="D1271" s="40" t="s">
        <v>206</v>
      </c>
      <c r="E1271" s="25" t="s">
        <v>173</v>
      </c>
      <c r="F1271" s="41">
        <v>47.72</v>
      </c>
      <c r="G1271" s="76" t="s">
        <v>383</v>
      </c>
      <c r="H1271" s="82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3">
      <c r="A1272" s="75">
        <v>19</v>
      </c>
      <c r="B1272" s="77">
        <v>45789</v>
      </c>
      <c r="C1272" s="75">
        <v>3</v>
      </c>
      <c r="D1272" s="40" t="s">
        <v>206</v>
      </c>
      <c r="E1272" s="25" t="s">
        <v>173</v>
      </c>
      <c r="F1272" s="41">
        <v>46.9358</v>
      </c>
      <c r="G1272" s="76" t="s">
        <v>383</v>
      </c>
      <c r="H1272" s="82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3">
      <c r="A1273" s="75">
        <v>20</v>
      </c>
      <c r="B1273" s="77">
        <v>45796</v>
      </c>
      <c r="C1273" s="75">
        <v>3</v>
      </c>
      <c r="D1273" s="40" t="s">
        <v>206</v>
      </c>
      <c r="E1273" s="25" t="s">
        <v>173</v>
      </c>
      <c r="F1273" s="41">
        <v>47.474200000000003</v>
      </c>
      <c r="G1273" s="76" t="s">
        <v>383</v>
      </c>
      <c r="H1273" s="82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3">
      <c r="A1274" s="75">
        <v>21</v>
      </c>
      <c r="B1274" s="77">
        <v>45803</v>
      </c>
      <c r="C1274" s="75">
        <v>3</v>
      </c>
      <c r="D1274" s="40" t="s">
        <v>206</v>
      </c>
      <c r="E1274" s="25" t="s">
        <v>173</v>
      </c>
      <c r="F1274" s="41">
        <v>47.237499999999997</v>
      </c>
      <c r="G1274" s="76" t="s">
        <v>383</v>
      </c>
      <c r="H1274" s="82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3">
      <c r="A1275" s="75">
        <v>22</v>
      </c>
      <c r="B1275" s="77">
        <v>45810</v>
      </c>
      <c r="C1275" s="75">
        <v>3</v>
      </c>
      <c r="D1275" s="40" t="s">
        <v>206</v>
      </c>
      <c r="E1275" s="25" t="s">
        <v>173</v>
      </c>
      <c r="F1275" s="41">
        <v>48.866500000000002</v>
      </c>
      <c r="G1275" s="76" t="s">
        <v>383</v>
      </c>
      <c r="H1275" s="82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3">
      <c r="A1276" s="75">
        <v>23</v>
      </c>
      <c r="B1276" s="77">
        <v>45817</v>
      </c>
      <c r="C1276" s="75">
        <v>3</v>
      </c>
      <c r="D1276" s="40" t="s">
        <v>206</v>
      </c>
      <c r="E1276" s="25" t="s">
        <v>173</v>
      </c>
      <c r="F1276" s="41">
        <v>46.894100000000002</v>
      </c>
      <c r="G1276" s="76" t="s">
        <v>383</v>
      </c>
      <c r="H1276" s="82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3">
      <c r="A1277" s="75">
        <v>24</v>
      </c>
      <c r="B1277" s="77">
        <v>45824</v>
      </c>
      <c r="C1277" s="75">
        <v>3</v>
      </c>
      <c r="D1277" s="40" t="s">
        <v>206</v>
      </c>
      <c r="E1277" s="25" t="s">
        <v>173</v>
      </c>
      <c r="F1277" s="41">
        <v>48.062399999999997</v>
      </c>
      <c r="G1277" s="76" t="s">
        <v>383</v>
      </c>
      <c r="H1277" s="82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3">
      <c r="A1278" s="75">
        <v>25</v>
      </c>
      <c r="B1278" s="77">
        <v>45831</v>
      </c>
      <c r="C1278" s="75">
        <v>3</v>
      </c>
      <c r="D1278" s="40" t="s">
        <v>206</v>
      </c>
      <c r="E1278" s="25" t="s">
        <v>173</v>
      </c>
      <c r="F1278" s="41">
        <v>47.260399999999997</v>
      </c>
      <c r="G1278" s="76" t="s">
        <v>383</v>
      </c>
      <c r="H1278" s="82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3">
      <c r="A1279" s="75">
        <v>1</v>
      </c>
      <c r="B1279" s="77">
        <v>45663</v>
      </c>
      <c r="C1279" s="75">
        <v>1</v>
      </c>
      <c r="D1279" s="40" t="s">
        <v>204</v>
      </c>
      <c r="E1279" s="25" t="s">
        <v>174</v>
      </c>
      <c r="F1279" s="41">
        <v>19.413499999999999</v>
      </c>
      <c r="G1279" s="76" t="s">
        <v>383</v>
      </c>
      <c r="H1279" s="82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3">
      <c r="A1280" s="75">
        <v>2</v>
      </c>
      <c r="B1280" s="77">
        <v>45670</v>
      </c>
      <c r="C1280" s="75">
        <v>1</v>
      </c>
      <c r="D1280" s="40" t="s">
        <v>204</v>
      </c>
      <c r="E1280" s="25" t="s">
        <v>174</v>
      </c>
      <c r="F1280" s="41">
        <v>19.553799999999999</v>
      </c>
      <c r="G1280" s="76" t="s">
        <v>383</v>
      </c>
      <c r="H1280" s="82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3">
      <c r="A1281" s="75">
        <v>3</v>
      </c>
      <c r="B1281" s="77">
        <v>45677</v>
      </c>
      <c r="C1281" s="75">
        <v>1</v>
      </c>
      <c r="D1281" s="40" t="s">
        <v>204</v>
      </c>
      <c r="E1281" s="25" t="s">
        <v>174</v>
      </c>
      <c r="F1281" s="41">
        <v>19.5823</v>
      </c>
      <c r="G1281" s="76" t="s">
        <v>383</v>
      </c>
      <c r="H1281" s="82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3">
      <c r="A1282" s="75">
        <v>4</v>
      </c>
      <c r="B1282" s="77">
        <v>45684</v>
      </c>
      <c r="C1282" s="75">
        <v>1</v>
      </c>
      <c r="D1282" s="40" t="s">
        <v>204</v>
      </c>
      <c r="E1282" s="25" t="s">
        <v>174</v>
      </c>
      <c r="F1282" s="41">
        <v>19.643999999999998</v>
      </c>
      <c r="G1282" s="76" t="s">
        <v>383</v>
      </c>
      <c r="H1282" s="82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3">
      <c r="A1283" s="75">
        <v>5</v>
      </c>
      <c r="B1283" s="77">
        <v>45691</v>
      </c>
      <c r="C1283" s="75">
        <v>1</v>
      </c>
      <c r="D1283" s="40" t="s">
        <v>204</v>
      </c>
      <c r="E1283" s="25" t="s">
        <v>174</v>
      </c>
      <c r="F1283" s="41">
        <v>19.488800000000001</v>
      </c>
      <c r="G1283" s="76" t="s">
        <v>383</v>
      </c>
      <c r="H1283" s="82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3">
      <c r="A1284" s="75">
        <v>6</v>
      </c>
      <c r="B1284" s="77">
        <v>45698</v>
      </c>
      <c r="C1284" s="75">
        <v>1</v>
      </c>
      <c r="D1284" s="40" t="s">
        <v>204</v>
      </c>
      <c r="E1284" s="25" t="s">
        <v>174</v>
      </c>
      <c r="F1284" s="41">
        <v>19.3352</v>
      </c>
      <c r="G1284" s="76" t="s">
        <v>383</v>
      </c>
      <c r="H1284" s="82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3">
      <c r="A1285" s="75">
        <v>7</v>
      </c>
      <c r="B1285" s="77">
        <v>45705</v>
      </c>
      <c r="C1285" s="75">
        <v>1</v>
      </c>
      <c r="D1285" s="40" t="s">
        <v>204</v>
      </c>
      <c r="E1285" s="25" t="s">
        <v>174</v>
      </c>
      <c r="F1285" s="41">
        <v>19.345600000000001</v>
      </c>
      <c r="G1285" s="76" t="s">
        <v>383</v>
      </c>
      <c r="H1285" s="82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3">
      <c r="A1286" s="75">
        <v>8</v>
      </c>
      <c r="B1286" s="77">
        <v>45712</v>
      </c>
      <c r="C1286" s="75">
        <v>1</v>
      </c>
      <c r="D1286" s="40" t="s">
        <v>204</v>
      </c>
      <c r="E1286" s="25" t="s">
        <v>174</v>
      </c>
      <c r="F1286" s="41">
        <v>19.518799999999999</v>
      </c>
      <c r="G1286" s="76" t="s">
        <v>383</v>
      </c>
      <c r="H1286" s="82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3">
      <c r="A1287" s="75">
        <v>9</v>
      </c>
      <c r="B1287" s="77">
        <v>45719</v>
      </c>
      <c r="C1287" s="75">
        <v>1</v>
      </c>
      <c r="D1287" s="40" t="s">
        <v>204</v>
      </c>
      <c r="E1287" s="25" t="s">
        <v>174</v>
      </c>
      <c r="F1287" s="41">
        <v>19.5305</v>
      </c>
      <c r="G1287" s="76" t="s">
        <v>383</v>
      </c>
      <c r="H1287" s="82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3">
      <c r="A1288" s="75">
        <v>10</v>
      </c>
      <c r="B1288" s="77">
        <v>45726</v>
      </c>
      <c r="C1288" s="75">
        <v>1</v>
      </c>
      <c r="D1288" s="40" t="s">
        <v>204</v>
      </c>
      <c r="E1288" s="25" t="s">
        <v>174</v>
      </c>
      <c r="F1288" s="41">
        <v>19.665600000000001</v>
      </c>
      <c r="G1288" s="76" t="s">
        <v>383</v>
      </c>
      <c r="H1288" s="82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3">
      <c r="A1289" s="75">
        <v>11</v>
      </c>
      <c r="B1289" s="77">
        <v>45733</v>
      </c>
      <c r="C1289" s="75">
        <v>1</v>
      </c>
      <c r="D1289" s="40" t="s">
        <v>204</v>
      </c>
      <c r="E1289" s="25" t="s">
        <v>174</v>
      </c>
      <c r="F1289" s="41">
        <v>19.503699999999998</v>
      </c>
      <c r="G1289" s="76" t="s">
        <v>383</v>
      </c>
      <c r="H1289" s="82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3">
      <c r="A1290" s="75">
        <v>12</v>
      </c>
      <c r="B1290" s="77">
        <v>45740</v>
      </c>
      <c r="C1290" s="75">
        <v>1</v>
      </c>
      <c r="D1290" s="40" t="s">
        <v>204</v>
      </c>
      <c r="E1290" s="25" t="s">
        <v>174</v>
      </c>
      <c r="F1290" s="41">
        <v>19.6098</v>
      </c>
      <c r="G1290" s="76" t="s">
        <v>383</v>
      </c>
      <c r="H1290" s="82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3">
      <c r="A1291" s="75">
        <v>13</v>
      </c>
      <c r="B1291" s="77">
        <v>45747</v>
      </c>
      <c r="C1291" s="75">
        <v>1</v>
      </c>
      <c r="D1291" s="40" t="s">
        <v>204</v>
      </c>
      <c r="E1291" s="25" t="s">
        <v>174</v>
      </c>
      <c r="F1291" s="41">
        <v>19.685300000000002</v>
      </c>
      <c r="G1291" s="76" t="s">
        <v>383</v>
      </c>
      <c r="H1291" s="82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3">
      <c r="A1292" s="75">
        <v>14</v>
      </c>
      <c r="B1292" s="77">
        <v>45754</v>
      </c>
      <c r="C1292" s="75">
        <v>1</v>
      </c>
      <c r="D1292" s="40" t="s">
        <v>204</v>
      </c>
      <c r="E1292" s="25" t="s">
        <v>174</v>
      </c>
      <c r="F1292" s="41">
        <v>19.4617</v>
      </c>
      <c r="G1292" s="76" t="s">
        <v>383</v>
      </c>
      <c r="H1292" s="82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3">
      <c r="A1293" s="75">
        <v>15</v>
      </c>
      <c r="B1293" s="77">
        <v>45761</v>
      </c>
      <c r="C1293" s="75">
        <v>1</v>
      </c>
      <c r="D1293" s="40" t="s">
        <v>204</v>
      </c>
      <c r="E1293" s="25" t="s">
        <v>174</v>
      </c>
      <c r="F1293" s="41">
        <v>19.188800000000001</v>
      </c>
      <c r="G1293" s="76" t="s">
        <v>383</v>
      </c>
      <c r="H1293" s="82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3">
      <c r="A1294" s="75">
        <v>16</v>
      </c>
      <c r="B1294" s="77">
        <v>45768</v>
      </c>
      <c r="C1294" s="75">
        <v>1</v>
      </c>
      <c r="D1294" s="40" t="s">
        <v>204</v>
      </c>
      <c r="E1294" s="25" t="s">
        <v>174</v>
      </c>
      <c r="F1294" s="41">
        <v>19.2395</v>
      </c>
      <c r="G1294" s="76" t="s">
        <v>383</v>
      </c>
      <c r="H1294" s="82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3">
      <c r="A1295" s="75">
        <v>17</v>
      </c>
      <c r="B1295" s="77">
        <v>45775</v>
      </c>
      <c r="C1295" s="75">
        <v>1</v>
      </c>
      <c r="D1295" s="40" t="s">
        <v>204</v>
      </c>
      <c r="E1295" s="25" t="s">
        <v>174</v>
      </c>
      <c r="F1295" s="41">
        <v>19.1967</v>
      </c>
      <c r="G1295" s="76" t="s">
        <v>383</v>
      </c>
      <c r="H1295" s="82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3">
      <c r="A1296" s="75">
        <v>18</v>
      </c>
      <c r="B1296" s="77">
        <v>45782</v>
      </c>
      <c r="C1296" s="75">
        <v>1</v>
      </c>
      <c r="D1296" s="40" t="s">
        <v>204</v>
      </c>
      <c r="E1296" s="25" t="s">
        <v>174</v>
      </c>
      <c r="F1296" s="41">
        <v>19.697600000000001</v>
      </c>
      <c r="G1296" s="76" t="s">
        <v>383</v>
      </c>
      <c r="H1296" s="82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3">
      <c r="A1297" s="75">
        <v>19</v>
      </c>
      <c r="B1297" s="77">
        <v>45789</v>
      </c>
      <c r="C1297" s="75">
        <v>1</v>
      </c>
      <c r="D1297" s="40" t="s">
        <v>204</v>
      </c>
      <c r="E1297" s="25" t="s">
        <v>174</v>
      </c>
      <c r="F1297" s="41">
        <v>19.2944</v>
      </c>
      <c r="G1297" s="76" t="s">
        <v>383</v>
      </c>
      <c r="H1297" s="82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3">
      <c r="A1298" s="75">
        <v>20</v>
      </c>
      <c r="B1298" s="77">
        <v>45796</v>
      </c>
      <c r="C1298" s="75">
        <v>1</v>
      </c>
      <c r="D1298" s="40" t="s">
        <v>204</v>
      </c>
      <c r="E1298" s="25" t="s">
        <v>174</v>
      </c>
      <c r="F1298" s="41">
        <v>19.638200000000001</v>
      </c>
      <c r="G1298" s="76" t="s">
        <v>383</v>
      </c>
      <c r="H1298" s="82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3">
      <c r="A1299" s="75">
        <v>21</v>
      </c>
      <c r="B1299" s="77">
        <v>45803</v>
      </c>
      <c r="C1299" s="75">
        <v>1</v>
      </c>
      <c r="D1299" s="40" t="s">
        <v>204</v>
      </c>
      <c r="E1299" s="25" t="s">
        <v>174</v>
      </c>
      <c r="F1299" s="41">
        <v>19.531300000000002</v>
      </c>
      <c r="G1299" s="76" t="s">
        <v>383</v>
      </c>
      <c r="H1299" s="82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3">
      <c r="A1300" s="75">
        <v>22</v>
      </c>
      <c r="B1300" s="77">
        <v>45810</v>
      </c>
      <c r="C1300" s="75">
        <v>1</v>
      </c>
      <c r="D1300" s="40" t="s">
        <v>204</v>
      </c>
      <c r="E1300" s="25" t="s">
        <v>174</v>
      </c>
      <c r="F1300" s="41">
        <v>19.7181</v>
      </c>
      <c r="G1300" s="76" t="s">
        <v>383</v>
      </c>
      <c r="H1300" s="82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3">
      <c r="A1301" s="75">
        <v>23</v>
      </c>
      <c r="B1301" s="77">
        <v>45817</v>
      </c>
      <c r="C1301" s="75">
        <v>1</v>
      </c>
      <c r="D1301" s="40" t="s">
        <v>204</v>
      </c>
      <c r="E1301" s="25" t="s">
        <v>174</v>
      </c>
      <c r="F1301" s="41">
        <v>19.600300000000001</v>
      </c>
      <c r="G1301" s="76" t="s">
        <v>383</v>
      </c>
      <c r="H1301" s="82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3">
      <c r="A1302" s="75">
        <v>24</v>
      </c>
      <c r="B1302" s="77">
        <v>45824</v>
      </c>
      <c r="C1302" s="75">
        <v>1</v>
      </c>
      <c r="D1302" s="40" t="s">
        <v>204</v>
      </c>
      <c r="E1302" s="25" t="s">
        <v>174</v>
      </c>
      <c r="F1302" s="41">
        <v>19.4176</v>
      </c>
      <c r="G1302" s="76" t="s">
        <v>383</v>
      </c>
      <c r="H1302" s="82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3">
      <c r="A1303" s="75">
        <v>25</v>
      </c>
      <c r="B1303" s="77">
        <v>45831</v>
      </c>
      <c r="C1303" s="75">
        <v>1</v>
      </c>
      <c r="D1303" s="40" t="s">
        <v>204</v>
      </c>
      <c r="E1303" s="25" t="s">
        <v>174</v>
      </c>
      <c r="F1303" s="41">
        <v>19.401399999999999</v>
      </c>
      <c r="G1303" s="76" t="s">
        <v>383</v>
      </c>
      <c r="H1303" s="82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3">
      <c r="A1304" s="75">
        <v>1</v>
      </c>
      <c r="B1304" s="77">
        <v>45663</v>
      </c>
      <c r="C1304" s="75">
        <v>2</v>
      </c>
      <c r="D1304" s="40" t="s">
        <v>205</v>
      </c>
      <c r="E1304" s="25" t="s">
        <v>174</v>
      </c>
      <c r="F1304" s="41">
        <v>9.8600999999999992</v>
      </c>
      <c r="G1304" s="76" t="s">
        <v>383</v>
      </c>
      <c r="H1304" s="82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3">
      <c r="A1305" s="75">
        <v>2</v>
      </c>
      <c r="B1305" s="77">
        <v>45670</v>
      </c>
      <c r="C1305" s="75">
        <v>2</v>
      </c>
      <c r="D1305" s="40" t="s">
        <v>205</v>
      </c>
      <c r="E1305" s="25" t="s">
        <v>174</v>
      </c>
      <c r="F1305" s="41">
        <v>9.8871000000000002</v>
      </c>
      <c r="G1305" s="76" t="s">
        <v>383</v>
      </c>
      <c r="H1305" s="82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3">
      <c r="A1306" s="75">
        <v>3</v>
      </c>
      <c r="B1306" s="77">
        <v>45677</v>
      </c>
      <c r="C1306" s="75">
        <v>2</v>
      </c>
      <c r="D1306" s="40" t="s">
        <v>205</v>
      </c>
      <c r="E1306" s="25" t="s">
        <v>174</v>
      </c>
      <c r="F1306" s="41">
        <v>9.6751000000000005</v>
      </c>
      <c r="G1306" s="76" t="s">
        <v>383</v>
      </c>
      <c r="H1306" s="82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3">
      <c r="A1307" s="75">
        <v>4</v>
      </c>
      <c r="B1307" s="77">
        <v>45684</v>
      </c>
      <c r="C1307" s="75">
        <v>2</v>
      </c>
      <c r="D1307" s="40" t="s">
        <v>205</v>
      </c>
      <c r="E1307" s="25" t="s">
        <v>174</v>
      </c>
      <c r="F1307" s="41">
        <v>9.8247</v>
      </c>
      <c r="G1307" s="76" t="s">
        <v>383</v>
      </c>
      <c r="H1307" s="82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3">
      <c r="A1308" s="75">
        <v>5</v>
      </c>
      <c r="B1308" s="77">
        <v>45691</v>
      </c>
      <c r="C1308" s="75">
        <v>2</v>
      </c>
      <c r="D1308" s="40" t="s">
        <v>205</v>
      </c>
      <c r="E1308" s="25" t="s">
        <v>174</v>
      </c>
      <c r="F1308" s="41">
        <v>10.3178</v>
      </c>
      <c r="G1308" s="76" t="s">
        <v>383</v>
      </c>
      <c r="H1308" s="82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3">
      <c r="A1309" s="75">
        <v>6</v>
      </c>
      <c r="B1309" s="77">
        <v>45698</v>
      </c>
      <c r="C1309" s="75">
        <v>2</v>
      </c>
      <c r="D1309" s="40" t="s">
        <v>205</v>
      </c>
      <c r="E1309" s="25" t="s">
        <v>174</v>
      </c>
      <c r="F1309" s="41">
        <v>9.3232999999999997</v>
      </c>
      <c r="G1309" s="76" t="s">
        <v>383</v>
      </c>
      <c r="H1309" s="82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3">
      <c r="A1310" s="75">
        <v>7</v>
      </c>
      <c r="B1310" s="77">
        <v>45705</v>
      </c>
      <c r="C1310" s="75">
        <v>2</v>
      </c>
      <c r="D1310" s="40" t="s">
        <v>205</v>
      </c>
      <c r="E1310" s="25" t="s">
        <v>174</v>
      </c>
      <c r="F1310" s="41">
        <v>9.9121000000000006</v>
      </c>
      <c r="G1310" s="76" t="s">
        <v>383</v>
      </c>
      <c r="H1310" s="82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3">
      <c r="A1311" s="75">
        <v>8</v>
      </c>
      <c r="B1311" s="77">
        <v>45712</v>
      </c>
      <c r="C1311" s="75">
        <v>2</v>
      </c>
      <c r="D1311" s="40" t="s">
        <v>205</v>
      </c>
      <c r="E1311" s="25" t="s">
        <v>174</v>
      </c>
      <c r="F1311" s="41">
        <v>9.5620999999999992</v>
      </c>
      <c r="G1311" s="76" t="s">
        <v>383</v>
      </c>
      <c r="H1311" s="82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3">
      <c r="A1312" s="75">
        <v>9</v>
      </c>
      <c r="B1312" s="77">
        <v>45719</v>
      </c>
      <c r="C1312" s="75">
        <v>2</v>
      </c>
      <c r="D1312" s="40" t="s">
        <v>205</v>
      </c>
      <c r="E1312" s="25" t="s">
        <v>174</v>
      </c>
      <c r="F1312" s="41">
        <v>9.8907000000000007</v>
      </c>
      <c r="G1312" s="76" t="s">
        <v>383</v>
      </c>
      <c r="H1312" s="82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3">
      <c r="A1313" s="75">
        <v>10</v>
      </c>
      <c r="B1313" s="77">
        <v>45726</v>
      </c>
      <c r="C1313" s="75">
        <v>2</v>
      </c>
      <c r="D1313" s="40" t="s">
        <v>205</v>
      </c>
      <c r="E1313" s="25" t="s">
        <v>174</v>
      </c>
      <c r="F1313" s="41">
        <v>10.0867</v>
      </c>
      <c r="G1313" s="76" t="s">
        <v>383</v>
      </c>
      <c r="H1313" s="82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3">
      <c r="A1314" s="75">
        <v>11</v>
      </c>
      <c r="B1314" s="77">
        <v>45733</v>
      </c>
      <c r="C1314" s="75">
        <v>2</v>
      </c>
      <c r="D1314" s="40" t="s">
        <v>205</v>
      </c>
      <c r="E1314" s="25" t="s">
        <v>174</v>
      </c>
      <c r="F1314" s="41">
        <v>9.8171999999999997</v>
      </c>
      <c r="G1314" s="76" t="s">
        <v>383</v>
      </c>
      <c r="H1314" s="82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3">
      <c r="A1315" s="75">
        <v>12</v>
      </c>
      <c r="B1315" s="77">
        <v>45740</v>
      </c>
      <c r="C1315" s="75">
        <v>2</v>
      </c>
      <c r="D1315" s="40" t="s">
        <v>205</v>
      </c>
      <c r="E1315" s="25" t="s">
        <v>174</v>
      </c>
      <c r="F1315" s="41">
        <v>10.066599999999999</v>
      </c>
      <c r="G1315" s="76" t="s">
        <v>383</v>
      </c>
      <c r="H1315" s="82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3">
      <c r="A1316" s="75">
        <v>13</v>
      </c>
      <c r="B1316" s="77">
        <v>45747</v>
      </c>
      <c r="C1316" s="75">
        <v>2</v>
      </c>
      <c r="D1316" s="40" t="s">
        <v>205</v>
      </c>
      <c r="E1316" s="25" t="s">
        <v>174</v>
      </c>
      <c r="F1316" s="41">
        <v>9.3569999999999993</v>
      </c>
      <c r="G1316" s="76" t="s">
        <v>383</v>
      </c>
      <c r="H1316" s="82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3">
      <c r="A1317" s="75">
        <v>14</v>
      </c>
      <c r="B1317" s="77">
        <v>45754</v>
      </c>
      <c r="C1317" s="75">
        <v>2</v>
      </c>
      <c r="D1317" s="40" t="s">
        <v>205</v>
      </c>
      <c r="E1317" s="25" t="s">
        <v>174</v>
      </c>
      <c r="F1317" s="41">
        <v>10.1669</v>
      </c>
      <c r="G1317" s="76" t="s">
        <v>383</v>
      </c>
      <c r="H1317" s="82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3">
      <c r="A1318" s="75">
        <v>15</v>
      </c>
      <c r="B1318" s="77">
        <v>45761</v>
      </c>
      <c r="C1318" s="75">
        <v>2</v>
      </c>
      <c r="D1318" s="40" t="s">
        <v>205</v>
      </c>
      <c r="E1318" s="25" t="s">
        <v>174</v>
      </c>
      <c r="F1318" s="41">
        <v>9.6532999999999998</v>
      </c>
      <c r="G1318" s="76" t="s">
        <v>383</v>
      </c>
      <c r="H1318" s="82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3">
      <c r="A1319" s="75">
        <v>16</v>
      </c>
      <c r="B1319" s="77">
        <v>45768</v>
      </c>
      <c r="C1319" s="75">
        <v>2</v>
      </c>
      <c r="D1319" s="40" t="s">
        <v>205</v>
      </c>
      <c r="E1319" s="25" t="s">
        <v>174</v>
      </c>
      <c r="F1319" s="41">
        <v>10.0214</v>
      </c>
      <c r="G1319" s="76" t="s">
        <v>383</v>
      </c>
      <c r="H1319" s="82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3">
      <c r="A1320" s="75">
        <v>17</v>
      </c>
      <c r="B1320" s="77">
        <v>45775</v>
      </c>
      <c r="C1320" s="75">
        <v>2</v>
      </c>
      <c r="D1320" s="40" t="s">
        <v>205</v>
      </c>
      <c r="E1320" s="25" t="s">
        <v>174</v>
      </c>
      <c r="F1320" s="41">
        <v>9.8893000000000004</v>
      </c>
      <c r="G1320" s="76" t="s">
        <v>383</v>
      </c>
      <c r="H1320" s="82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3">
      <c r="A1321" s="75">
        <v>18</v>
      </c>
      <c r="B1321" s="77">
        <v>45782</v>
      </c>
      <c r="C1321" s="75">
        <v>2</v>
      </c>
      <c r="D1321" s="40" t="s">
        <v>205</v>
      </c>
      <c r="E1321" s="25" t="s">
        <v>174</v>
      </c>
      <c r="F1321" s="41">
        <v>9.0579999999999998</v>
      </c>
      <c r="G1321" s="76" t="s">
        <v>383</v>
      </c>
      <c r="H1321" s="82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3">
      <c r="A1322" s="75">
        <v>19</v>
      </c>
      <c r="B1322" s="77">
        <v>45789</v>
      </c>
      <c r="C1322" s="75">
        <v>2</v>
      </c>
      <c r="D1322" s="40" t="s">
        <v>205</v>
      </c>
      <c r="E1322" s="25" t="s">
        <v>174</v>
      </c>
      <c r="F1322" s="41">
        <v>9.6074000000000002</v>
      </c>
      <c r="G1322" s="76" t="s">
        <v>383</v>
      </c>
      <c r="H1322" s="82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3">
      <c r="A1323" s="75">
        <v>20</v>
      </c>
      <c r="B1323" s="77">
        <v>45796</v>
      </c>
      <c r="C1323" s="75">
        <v>2</v>
      </c>
      <c r="D1323" s="40" t="s">
        <v>205</v>
      </c>
      <c r="E1323" s="25" t="s">
        <v>174</v>
      </c>
      <c r="F1323" s="41">
        <v>9.9007000000000005</v>
      </c>
      <c r="G1323" s="76" t="s">
        <v>383</v>
      </c>
      <c r="H1323" s="82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3">
      <c r="A1324" s="75">
        <v>21</v>
      </c>
      <c r="B1324" s="77">
        <v>45803</v>
      </c>
      <c r="C1324" s="75">
        <v>2</v>
      </c>
      <c r="D1324" s="40" t="s">
        <v>205</v>
      </c>
      <c r="E1324" s="25" t="s">
        <v>174</v>
      </c>
      <c r="F1324" s="41">
        <v>10.3012</v>
      </c>
      <c r="G1324" s="76" t="s">
        <v>383</v>
      </c>
      <c r="H1324" s="82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3">
      <c r="A1325" s="75">
        <v>22</v>
      </c>
      <c r="B1325" s="77">
        <v>45810</v>
      </c>
      <c r="C1325" s="75">
        <v>2</v>
      </c>
      <c r="D1325" s="40" t="s">
        <v>205</v>
      </c>
      <c r="E1325" s="25" t="s">
        <v>174</v>
      </c>
      <c r="F1325" s="41">
        <v>9.9207999999999998</v>
      </c>
      <c r="G1325" s="76" t="s">
        <v>383</v>
      </c>
      <c r="H1325" s="82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3">
      <c r="A1326" s="75">
        <v>23</v>
      </c>
      <c r="B1326" s="77">
        <v>45817</v>
      </c>
      <c r="C1326" s="75">
        <v>2</v>
      </c>
      <c r="D1326" s="40" t="s">
        <v>205</v>
      </c>
      <c r="E1326" s="25" t="s">
        <v>174</v>
      </c>
      <c r="F1326" s="41">
        <v>9.9118999999999993</v>
      </c>
      <c r="G1326" s="76" t="s">
        <v>383</v>
      </c>
      <c r="H1326" s="82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3">
      <c r="A1327" s="75">
        <v>24</v>
      </c>
      <c r="B1327" s="77">
        <v>45824</v>
      </c>
      <c r="C1327" s="75">
        <v>2</v>
      </c>
      <c r="D1327" s="40" t="s">
        <v>205</v>
      </c>
      <c r="E1327" s="25" t="s">
        <v>174</v>
      </c>
      <c r="F1327" s="41">
        <v>9.4101999999999997</v>
      </c>
      <c r="G1327" s="76" t="s">
        <v>383</v>
      </c>
      <c r="H1327" s="82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3">
      <c r="A1328" s="75">
        <v>25</v>
      </c>
      <c r="B1328" s="77">
        <v>45831</v>
      </c>
      <c r="C1328" s="75">
        <v>2</v>
      </c>
      <c r="D1328" s="40" t="s">
        <v>205</v>
      </c>
      <c r="E1328" s="25" t="s">
        <v>174</v>
      </c>
      <c r="F1328" s="41">
        <v>10.2643</v>
      </c>
      <c r="G1328" s="76" t="s">
        <v>383</v>
      </c>
      <c r="H1328" s="82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3">
      <c r="A1329" s="75">
        <v>1</v>
      </c>
      <c r="B1329" s="77">
        <v>45663</v>
      </c>
      <c r="C1329" s="75">
        <v>3</v>
      </c>
      <c r="D1329" s="40" t="s">
        <v>206</v>
      </c>
      <c r="E1329" s="25" t="s">
        <v>174</v>
      </c>
      <c r="F1329" s="41">
        <v>15.1092</v>
      </c>
      <c r="G1329" s="76" t="s">
        <v>383</v>
      </c>
      <c r="H1329" s="82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3">
      <c r="A1330" s="75">
        <v>2</v>
      </c>
      <c r="B1330" s="77">
        <v>45670</v>
      </c>
      <c r="C1330" s="75">
        <v>3</v>
      </c>
      <c r="D1330" s="40" t="s">
        <v>206</v>
      </c>
      <c r="E1330" s="25" t="s">
        <v>174</v>
      </c>
      <c r="F1330" s="41">
        <v>14.9474</v>
      </c>
      <c r="G1330" s="76" t="s">
        <v>383</v>
      </c>
      <c r="H1330" s="82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3">
      <c r="A1331" s="75">
        <v>3</v>
      </c>
      <c r="B1331" s="77">
        <v>45677</v>
      </c>
      <c r="C1331" s="75">
        <v>3</v>
      </c>
      <c r="D1331" s="40" t="s">
        <v>206</v>
      </c>
      <c r="E1331" s="25" t="s">
        <v>174</v>
      </c>
      <c r="F1331" s="41">
        <v>14.924799999999999</v>
      </c>
      <c r="G1331" s="76" t="s">
        <v>383</v>
      </c>
      <c r="H1331" s="82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3">
      <c r="A1332" s="75">
        <v>4</v>
      </c>
      <c r="B1332" s="77">
        <v>45684</v>
      </c>
      <c r="C1332" s="75">
        <v>3</v>
      </c>
      <c r="D1332" s="40" t="s">
        <v>206</v>
      </c>
      <c r="E1332" s="25" t="s">
        <v>174</v>
      </c>
      <c r="F1332" s="41">
        <v>14.797499999999999</v>
      </c>
      <c r="G1332" s="76" t="s">
        <v>383</v>
      </c>
      <c r="H1332" s="82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3">
      <c r="A1333" s="75">
        <v>5</v>
      </c>
      <c r="B1333" s="77">
        <v>45691</v>
      </c>
      <c r="C1333" s="75">
        <v>3</v>
      </c>
      <c r="D1333" s="40" t="s">
        <v>206</v>
      </c>
      <c r="E1333" s="25" t="s">
        <v>174</v>
      </c>
      <c r="F1333" s="41">
        <v>15.0252</v>
      </c>
      <c r="G1333" s="76" t="s">
        <v>383</v>
      </c>
      <c r="H1333" s="82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3">
      <c r="A1334" s="75">
        <v>6</v>
      </c>
      <c r="B1334" s="77">
        <v>45698</v>
      </c>
      <c r="C1334" s="75">
        <v>3</v>
      </c>
      <c r="D1334" s="40" t="s">
        <v>206</v>
      </c>
      <c r="E1334" s="25" t="s">
        <v>174</v>
      </c>
      <c r="F1334" s="41">
        <v>15.1907</v>
      </c>
      <c r="G1334" s="76" t="s">
        <v>383</v>
      </c>
      <c r="H1334" s="82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3">
      <c r="A1335" s="75">
        <v>7</v>
      </c>
      <c r="B1335" s="77">
        <v>45705</v>
      </c>
      <c r="C1335" s="75">
        <v>3</v>
      </c>
      <c r="D1335" s="40" t="s">
        <v>206</v>
      </c>
      <c r="E1335" s="25" t="s">
        <v>174</v>
      </c>
      <c r="F1335" s="41">
        <v>15.0101</v>
      </c>
      <c r="G1335" s="76" t="s">
        <v>383</v>
      </c>
      <c r="H1335" s="82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3">
      <c r="A1336" s="75">
        <v>8</v>
      </c>
      <c r="B1336" s="77">
        <v>45712</v>
      </c>
      <c r="C1336" s="75">
        <v>3</v>
      </c>
      <c r="D1336" s="40" t="s">
        <v>206</v>
      </c>
      <c r="E1336" s="25" t="s">
        <v>174</v>
      </c>
      <c r="F1336" s="41">
        <v>15.059799999999999</v>
      </c>
      <c r="G1336" s="76" t="s">
        <v>383</v>
      </c>
      <c r="H1336" s="82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3">
      <c r="A1337" s="75">
        <v>9</v>
      </c>
      <c r="B1337" s="77">
        <v>45719</v>
      </c>
      <c r="C1337" s="75">
        <v>3</v>
      </c>
      <c r="D1337" s="40" t="s">
        <v>206</v>
      </c>
      <c r="E1337" s="25" t="s">
        <v>174</v>
      </c>
      <c r="F1337" s="41">
        <v>14.9941</v>
      </c>
      <c r="G1337" s="76" t="s">
        <v>383</v>
      </c>
      <c r="H1337" s="82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3">
      <c r="A1338" s="75">
        <v>10</v>
      </c>
      <c r="B1338" s="77">
        <v>45726</v>
      </c>
      <c r="C1338" s="75">
        <v>3</v>
      </c>
      <c r="D1338" s="40" t="s">
        <v>206</v>
      </c>
      <c r="E1338" s="25" t="s">
        <v>174</v>
      </c>
      <c r="F1338" s="41">
        <v>14.8552</v>
      </c>
      <c r="G1338" s="76" t="s">
        <v>383</v>
      </c>
      <c r="H1338" s="82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3">
      <c r="A1339" s="75">
        <v>11</v>
      </c>
      <c r="B1339" s="77">
        <v>45733</v>
      </c>
      <c r="C1339" s="75">
        <v>3</v>
      </c>
      <c r="D1339" s="40" t="s">
        <v>206</v>
      </c>
      <c r="E1339" s="25" t="s">
        <v>174</v>
      </c>
      <c r="F1339" s="41">
        <v>15.0664</v>
      </c>
      <c r="G1339" s="76" t="s">
        <v>383</v>
      </c>
      <c r="H1339" s="82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3">
      <c r="A1340" s="75">
        <v>12</v>
      </c>
      <c r="B1340" s="77">
        <v>45740</v>
      </c>
      <c r="C1340" s="75">
        <v>3</v>
      </c>
      <c r="D1340" s="40" t="s">
        <v>206</v>
      </c>
      <c r="E1340" s="25" t="s">
        <v>174</v>
      </c>
      <c r="F1340" s="41">
        <v>14.8325</v>
      </c>
      <c r="G1340" s="76" t="s">
        <v>383</v>
      </c>
      <c r="H1340" s="82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3">
      <c r="A1341" s="75">
        <v>13</v>
      </c>
      <c r="B1341" s="77">
        <v>45747</v>
      </c>
      <c r="C1341" s="75">
        <v>3</v>
      </c>
      <c r="D1341" s="40" t="s">
        <v>206</v>
      </c>
      <c r="E1341" s="25" t="s">
        <v>174</v>
      </c>
      <c r="F1341" s="41">
        <v>14.925700000000001</v>
      </c>
      <c r="G1341" s="76" t="s">
        <v>383</v>
      </c>
      <c r="H1341" s="82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3">
      <c r="A1342" s="75">
        <v>14</v>
      </c>
      <c r="B1342" s="77">
        <v>45754</v>
      </c>
      <c r="C1342" s="75">
        <v>3</v>
      </c>
      <c r="D1342" s="40" t="s">
        <v>206</v>
      </c>
      <c r="E1342" s="25" t="s">
        <v>174</v>
      </c>
      <c r="F1342" s="41">
        <v>14.9702</v>
      </c>
      <c r="G1342" s="76" t="s">
        <v>383</v>
      </c>
      <c r="H1342" s="82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3">
      <c r="A1343" s="75">
        <v>15</v>
      </c>
      <c r="B1343" s="77">
        <v>45761</v>
      </c>
      <c r="C1343" s="75">
        <v>3</v>
      </c>
      <c r="D1343" s="40" t="s">
        <v>206</v>
      </c>
      <c r="E1343" s="25" t="s">
        <v>174</v>
      </c>
      <c r="F1343" s="41">
        <v>15.0251</v>
      </c>
      <c r="G1343" s="76" t="s">
        <v>383</v>
      </c>
      <c r="H1343" s="82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3">
      <c r="A1344" s="75">
        <v>16</v>
      </c>
      <c r="B1344" s="77">
        <v>45768</v>
      </c>
      <c r="C1344" s="75">
        <v>3</v>
      </c>
      <c r="D1344" s="40" t="s">
        <v>206</v>
      </c>
      <c r="E1344" s="25" t="s">
        <v>174</v>
      </c>
      <c r="F1344" s="41">
        <v>14.982699999999999</v>
      </c>
      <c r="G1344" s="76" t="s">
        <v>383</v>
      </c>
      <c r="H1344" s="82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3">
      <c r="A1345" s="75">
        <v>17</v>
      </c>
      <c r="B1345" s="77">
        <v>45775</v>
      </c>
      <c r="C1345" s="75">
        <v>3</v>
      </c>
      <c r="D1345" s="40" t="s">
        <v>206</v>
      </c>
      <c r="E1345" s="25" t="s">
        <v>174</v>
      </c>
      <c r="F1345" s="41">
        <v>14.98</v>
      </c>
      <c r="G1345" s="76" t="s">
        <v>383</v>
      </c>
      <c r="H1345" s="82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3">
      <c r="A1346" s="75">
        <v>18</v>
      </c>
      <c r="B1346" s="77">
        <v>45782</v>
      </c>
      <c r="C1346" s="75">
        <v>3</v>
      </c>
      <c r="D1346" s="40" t="s">
        <v>206</v>
      </c>
      <c r="E1346" s="25" t="s">
        <v>174</v>
      </c>
      <c r="F1346" s="41">
        <v>14.8756</v>
      </c>
      <c r="G1346" s="76" t="s">
        <v>383</v>
      </c>
      <c r="H1346" s="82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3">
      <c r="A1347" s="75">
        <v>19</v>
      </c>
      <c r="B1347" s="77">
        <v>45789</v>
      </c>
      <c r="C1347" s="75">
        <v>3</v>
      </c>
      <c r="D1347" s="40" t="s">
        <v>206</v>
      </c>
      <c r="E1347" s="25" t="s">
        <v>174</v>
      </c>
      <c r="F1347" s="41">
        <v>14.827500000000001</v>
      </c>
      <c r="G1347" s="76" t="s">
        <v>383</v>
      </c>
      <c r="H1347" s="82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3">
      <c r="A1348" s="75">
        <v>20</v>
      </c>
      <c r="B1348" s="77">
        <v>45796</v>
      </c>
      <c r="C1348" s="75">
        <v>3</v>
      </c>
      <c r="D1348" s="40" t="s">
        <v>206</v>
      </c>
      <c r="E1348" s="25" t="s">
        <v>174</v>
      </c>
      <c r="F1348" s="41">
        <v>14.9504</v>
      </c>
      <c r="G1348" s="76" t="s">
        <v>383</v>
      </c>
      <c r="H1348" s="82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3">
      <c r="A1349" s="75">
        <v>21</v>
      </c>
      <c r="B1349" s="77">
        <v>45803</v>
      </c>
      <c r="C1349" s="75">
        <v>3</v>
      </c>
      <c r="D1349" s="40" t="s">
        <v>206</v>
      </c>
      <c r="E1349" s="25" t="s">
        <v>174</v>
      </c>
      <c r="F1349" s="41">
        <v>14.8802</v>
      </c>
      <c r="G1349" s="76" t="s">
        <v>383</v>
      </c>
      <c r="H1349" s="82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3">
      <c r="A1350" s="75">
        <v>22</v>
      </c>
      <c r="B1350" s="77">
        <v>45810</v>
      </c>
      <c r="C1350" s="75">
        <v>3</v>
      </c>
      <c r="D1350" s="40" t="s">
        <v>206</v>
      </c>
      <c r="E1350" s="25" t="s">
        <v>174</v>
      </c>
      <c r="F1350" s="41">
        <v>14.825900000000001</v>
      </c>
      <c r="G1350" s="76" t="s">
        <v>383</v>
      </c>
      <c r="H1350" s="82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3">
      <c r="A1351" s="75">
        <v>23</v>
      </c>
      <c r="B1351" s="77">
        <v>45817</v>
      </c>
      <c r="C1351" s="75">
        <v>3</v>
      </c>
      <c r="D1351" s="40" t="s">
        <v>206</v>
      </c>
      <c r="E1351" s="25" t="s">
        <v>174</v>
      </c>
      <c r="F1351" s="41">
        <v>14.829700000000001</v>
      </c>
      <c r="G1351" s="76" t="s">
        <v>383</v>
      </c>
      <c r="H1351" s="82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3">
      <c r="A1352" s="75">
        <v>24</v>
      </c>
      <c r="B1352" s="77">
        <v>45824</v>
      </c>
      <c r="C1352" s="75">
        <v>3</v>
      </c>
      <c r="D1352" s="40" t="s">
        <v>206</v>
      </c>
      <c r="E1352" s="25" t="s">
        <v>174</v>
      </c>
      <c r="F1352" s="41">
        <v>14.9002</v>
      </c>
      <c r="G1352" s="76" t="s">
        <v>383</v>
      </c>
      <c r="H1352" s="82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3">
      <c r="A1353" s="75">
        <v>25</v>
      </c>
      <c r="B1353" s="77">
        <v>45831</v>
      </c>
      <c r="C1353" s="75">
        <v>3</v>
      </c>
      <c r="D1353" s="40" t="s">
        <v>206</v>
      </c>
      <c r="E1353" s="25" t="s">
        <v>174</v>
      </c>
      <c r="F1353" s="41">
        <v>14.776300000000001</v>
      </c>
      <c r="G1353" s="76" t="s">
        <v>383</v>
      </c>
      <c r="H1353" s="82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3">
      <c r="A1354" s="75">
        <v>1</v>
      </c>
      <c r="B1354" s="77">
        <v>45663</v>
      </c>
      <c r="C1354" s="75">
        <v>1</v>
      </c>
      <c r="D1354" s="40" t="s">
        <v>204</v>
      </c>
      <c r="E1354" s="25" t="s">
        <v>176</v>
      </c>
      <c r="F1354" s="41">
        <v>4.2713999999999999</v>
      </c>
      <c r="G1354" s="76" t="s">
        <v>383</v>
      </c>
      <c r="H1354" s="82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3">
      <c r="A1355" s="75">
        <v>2</v>
      </c>
      <c r="B1355" s="77">
        <v>45670</v>
      </c>
      <c r="C1355" s="75">
        <v>1</v>
      </c>
      <c r="D1355" s="40" t="s">
        <v>204</v>
      </c>
      <c r="E1355" s="25" t="s">
        <v>176</v>
      </c>
      <c r="F1355" s="41">
        <v>4.1947000000000001</v>
      </c>
      <c r="G1355" s="76" t="s">
        <v>383</v>
      </c>
      <c r="H1355" s="82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3">
      <c r="A1356" s="75">
        <v>3</v>
      </c>
      <c r="B1356" s="77">
        <v>45677</v>
      </c>
      <c r="C1356" s="75">
        <v>1</v>
      </c>
      <c r="D1356" s="40" t="s">
        <v>204</v>
      </c>
      <c r="E1356" s="25" t="s">
        <v>176</v>
      </c>
      <c r="F1356" s="41">
        <v>4.6792999999999996</v>
      </c>
      <c r="G1356" s="76" t="s">
        <v>383</v>
      </c>
      <c r="H1356" s="82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3">
      <c r="A1357" s="75">
        <v>4</v>
      </c>
      <c r="B1357" s="77">
        <v>45684</v>
      </c>
      <c r="C1357" s="75">
        <v>1</v>
      </c>
      <c r="D1357" s="40" t="s">
        <v>204</v>
      </c>
      <c r="E1357" s="25" t="s">
        <v>176</v>
      </c>
      <c r="F1357" s="41">
        <v>4.7394999999999996</v>
      </c>
      <c r="G1357" s="76" t="s">
        <v>383</v>
      </c>
      <c r="H1357" s="82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3">
      <c r="A1358" s="75">
        <v>5</v>
      </c>
      <c r="B1358" s="77">
        <v>45691</v>
      </c>
      <c r="C1358" s="75">
        <v>1</v>
      </c>
      <c r="D1358" s="40" t="s">
        <v>204</v>
      </c>
      <c r="E1358" s="25" t="s">
        <v>176</v>
      </c>
      <c r="F1358" s="41">
        <v>5.1658999999999997</v>
      </c>
      <c r="G1358" s="76" t="s">
        <v>383</v>
      </c>
      <c r="H1358" s="82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3">
      <c r="A1359" s="75">
        <v>6</v>
      </c>
      <c r="B1359" s="77">
        <v>45698</v>
      </c>
      <c r="C1359" s="75">
        <v>1</v>
      </c>
      <c r="D1359" s="40" t="s">
        <v>204</v>
      </c>
      <c r="E1359" s="25" t="s">
        <v>176</v>
      </c>
      <c r="F1359" s="41">
        <v>4.2313999999999998</v>
      </c>
      <c r="G1359" s="76" t="s">
        <v>383</v>
      </c>
      <c r="H1359" s="82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3">
      <c r="A1360" s="75">
        <v>7</v>
      </c>
      <c r="B1360" s="77">
        <v>45705</v>
      </c>
      <c r="C1360" s="75">
        <v>1</v>
      </c>
      <c r="D1360" s="40" t="s">
        <v>204</v>
      </c>
      <c r="E1360" s="25" t="s">
        <v>176</v>
      </c>
      <c r="F1360" s="41">
        <v>4.4494999999999996</v>
      </c>
      <c r="G1360" s="76" t="s">
        <v>383</v>
      </c>
      <c r="H1360" s="82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3">
      <c r="A1361" s="75">
        <v>8</v>
      </c>
      <c r="B1361" s="77">
        <v>45712</v>
      </c>
      <c r="C1361" s="75">
        <v>1</v>
      </c>
      <c r="D1361" s="40" t="s">
        <v>204</v>
      </c>
      <c r="E1361" s="25" t="s">
        <v>176</v>
      </c>
      <c r="F1361" s="41">
        <v>4.8739999999999997</v>
      </c>
      <c r="G1361" s="76" t="s">
        <v>383</v>
      </c>
      <c r="H1361" s="82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3">
      <c r="A1362" s="75">
        <v>9</v>
      </c>
      <c r="B1362" s="77">
        <v>45719</v>
      </c>
      <c r="C1362" s="75">
        <v>1</v>
      </c>
      <c r="D1362" s="40" t="s">
        <v>204</v>
      </c>
      <c r="E1362" s="25" t="s">
        <v>176</v>
      </c>
      <c r="F1362" s="41">
        <v>4.5728999999999997</v>
      </c>
      <c r="G1362" s="76" t="s">
        <v>383</v>
      </c>
      <c r="H1362" s="82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3">
      <c r="A1363" s="75">
        <v>10</v>
      </c>
      <c r="B1363" s="77">
        <v>45726</v>
      </c>
      <c r="C1363" s="75">
        <v>1</v>
      </c>
      <c r="D1363" s="40" t="s">
        <v>204</v>
      </c>
      <c r="E1363" s="25" t="s">
        <v>176</v>
      </c>
      <c r="F1363" s="41">
        <v>4.5434999999999999</v>
      </c>
      <c r="G1363" s="76" t="s">
        <v>383</v>
      </c>
      <c r="H1363" s="82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3">
      <c r="A1364" s="75">
        <v>11</v>
      </c>
      <c r="B1364" s="77">
        <v>45733</v>
      </c>
      <c r="C1364" s="75">
        <v>1</v>
      </c>
      <c r="D1364" s="40" t="s">
        <v>204</v>
      </c>
      <c r="E1364" s="25" t="s">
        <v>176</v>
      </c>
      <c r="F1364" s="41">
        <v>5.0864000000000003</v>
      </c>
      <c r="G1364" s="76" t="s">
        <v>383</v>
      </c>
      <c r="H1364" s="82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3">
      <c r="A1365" s="75">
        <v>12</v>
      </c>
      <c r="B1365" s="77">
        <v>45740</v>
      </c>
      <c r="C1365" s="75">
        <v>1</v>
      </c>
      <c r="D1365" s="40" t="s">
        <v>204</v>
      </c>
      <c r="E1365" s="25" t="s">
        <v>176</v>
      </c>
      <c r="F1365" s="41">
        <v>4.5404999999999998</v>
      </c>
      <c r="G1365" s="76" t="s">
        <v>383</v>
      </c>
      <c r="H1365" s="82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3">
      <c r="A1366" s="75">
        <v>13</v>
      </c>
      <c r="B1366" s="77">
        <v>45747</v>
      </c>
      <c r="C1366" s="75">
        <v>1</v>
      </c>
      <c r="D1366" s="40" t="s">
        <v>204</v>
      </c>
      <c r="E1366" s="25" t="s">
        <v>176</v>
      </c>
      <c r="F1366" s="41">
        <v>4.3224</v>
      </c>
      <c r="G1366" s="76" t="s">
        <v>383</v>
      </c>
      <c r="H1366" s="82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3">
      <c r="A1367" s="75">
        <v>14</v>
      </c>
      <c r="B1367" s="77">
        <v>45754</v>
      </c>
      <c r="C1367" s="75">
        <v>1</v>
      </c>
      <c r="D1367" s="40" t="s">
        <v>204</v>
      </c>
      <c r="E1367" s="25" t="s">
        <v>176</v>
      </c>
      <c r="F1367" s="41">
        <v>4.2794999999999996</v>
      </c>
      <c r="G1367" s="76" t="s">
        <v>383</v>
      </c>
      <c r="H1367" s="82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3">
      <c r="A1368" s="75">
        <v>15</v>
      </c>
      <c r="B1368" s="77">
        <v>45761</v>
      </c>
      <c r="C1368" s="75">
        <v>1</v>
      </c>
      <c r="D1368" s="40" t="s">
        <v>204</v>
      </c>
      <c r="E1368" s="25" t="s">
        <v>176</v>
      </c>
      <c r="F1368" s="41">
        <v>4.7202000000000002</v>
      </c>
      <c r="G1368" s="76" t="s">
        <v>383</v>
      </c>
      <c r="H1368" s="82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3">
      <c r="A1369" s="75">
        <v>16</v>
      </c>
      <c r="B1369" s="77">
        <v>45768</v>
      </c>
      <c r="C1369" s="75">
        <v>1</v>
      </c>
      <c r="D1369" s="40" t="s">
        <v>204</v>
      </c>
      <c r="E1369" s="25" t="s">
        <v>176</v>
      </c>
      <c r="F1369" s="41">
        <v>4.7121000000000004</v>
      </c>
      <c r="G1369" s="76" t="s">
        <v>383</v>
      </c>
      <c r="H1369" s="82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3">
      <c r="A1370" s="75">
        <v>17</v>
      </c>
      <c r="B1370" s="77">
        <v>45775</v>
      </c>
      <c r="C1370" s="75">
        <v>1</v>
      </c>
      <c r="D1370" s="40" t="s">
        <v>204</v>
      </c>
      <c r="E1370" s="25" t="s">
        <v>176</v>
      </c>
      <c r="F1370" s="41">
        <v>4.2648999999999999</v>
      </c>
      <c r="G1370" s="76" t="s">
        <v>383</v>
      </c>
      <c r="H1370" s="82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3">
      <c r="A1371" s="75">
        <v>18</v>
      </c>
      <c r="B1371" s="77">
        <v>45782</v>
      </c>
      <c r="C1371" s="75">
        <v>1</v>
      </c>
      <c r="D1371" s="40" t="s">
        <v>204</v>
      </c>
      <c r="E1371" s="25" t="s">
        <v>176</v>
      </c>
      <c r="F1371" s="41">
        <v>4.3678999999999997</v>
      </c>
      <c r="G1371" s="76" t="s">
        <v>383</v>
      </c>
      <c r="H1371" s="82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3">
      <c r="A1372" s="75">
        <v>19</v>
      </c>
      <c r="B1372" s="77">
        <v>45789</v>
      </c>
      <c r="C1372" s="75">
        <v>1</v>
      </c>
      <c r="D1372" s="40" t="s">
        <v>204</v>
      </c>
      <c r="E1372" s="25" t="s">
        <v>176</v>
      </c>
      <c r="F1372" s="41">
        <v>4.7732999999999999</v>
      </c>
      <c r="G1372" s="76" t="s">
        <v>383</v>
      </c>
      <c r="H1372" s="82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3">
      <c r="A1373" s="75">
        <v>20</v>
      </c>
      <c r="B1373" s="77">
        <v>45796</v>
      </c>
      <c r="C1373" s="75">
        <v>1</v>
      </c>
      <c r="D1373" s="40" t="s">
        <v>204</v>
      </c>
      <c r="E1373" s="25" t="s">
        <v>176</v>
      </c>
      <c r="F1373" s="41">
        <v>4.7846000000000002</v>
      </c>
      <c r="G1373" s="76" t="s">
        <v>383</v>
      </c>
      <c r="H1373" s="82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3">
      <c r="A1374" s="75">
        <v>21</v>
      </c>
      <c r="B1374" s="77">
        <v>45803</v>
      </c>
      <c r="C1374" s="75">
        <v>1</v>
      </c>
      <c r="D1374" s="40" t="s">
        <v>204</v>
      </c>
      <c r="E1374" s="25" t="s">
        <v>176</v>
      </c>
      <c r="F1374" s="41">
        <v>4.4592000000000001</v>
      </c>
      <c r="G1374" s="76" t="s">
        <v>383</v>
      </c>
      <c r="H1374" s="82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3">
      <c r="A1375" s="75">
        <v>22</v>
      </c>
      <c r="B1375" s="77">
        <v>45810</v>
      </c>
      <c r="C1375" s="75">
        <v>1</v>
      </c>
      <c r="D1375" s="40" t="s">
        <v>204</v>
      </c>
      <c r="E1375" s="25" t="s">
        <v>176</v>
      </c>
      <c r="F1375" s="41">
        <v>4.7965999999999998</v>
      </c>
      <c r="G1375" s="76" t="s">
        <v>383</v>
      </c>
      <c r="H1375" s="82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3">
      <c r="A1376" s="75">
        <v>23</v>
      </c>
      <c r="B1376" s="77">
        <v>45817</v>
      </c>
      <c r="C1376" s="75">
        <v>1</v>
      </c>
      <c r="D1376" s="40" t="s">
        <v>204</v>
      </c>
      <c r="E1376" s="25" t="s">
        <v>176</v>
      </c>
      <c r="F1376" s="41">
        <v>4.7831999999999999</v>
      </c>
      <c r="G1376" s="76" t="s">
        <v>383</v>
      </c>
      <c r="H1376" s="82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3">
      <c r="A1377" s="75">
        <v>24</v>
      </c>
      <c r="B1377" s="77">
        <v>45824</v>
      </c>
      <c r="C1377" s="75">
        <v>1</v>
      </c>
      <c r="D1377" s="40" t="s">
        <v>204</v>
      </c>
      <c r="E1377" s="25" t="s">
        <v>176</v>
      </c>
      <c r="F1377" s="41">
        <v>4.1551999999999998</v>
      </c>
      <c r="G1377" s="76" t="s">
        <v>383</v>
      </c>
      <c r="H1377" s="82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3">
      <c r="A1378" s="75">
        <v>25</v>
      </c>
      <c r="B1378" s="77">
        <v>45831</v>
      </c>
      <c r="C1378" s="75">
        <v>1</v>
      </c>
      <c r="D1378" s="40" t="s">
        <v>204</v>
      </c>
      <c r="E1378" s="25" t="s">
        <v>176</v>
      </c>
      <c r="F1378" s="41">
        <v>4.5475000000000003</v>
      </c>
      <c r="G1378" s="76" t="s">
        <v>383</v>
      </c>
      <c r="H1378" s="82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3">
      <c r="A1379" s="75">
        <v>1</v>
      </c>
      <c r="B1379" s="77">
        <v>45663</v>
      </c>
      <c r="C1379" s="75">
        <v>2</v>
      </c>
      <c r="D1379" s="40" t="s">
        <v>205</v>
      </c>
      <c r="E1379" s="25" t="s">
        <v>176</v>
      </c>
      <c r="F1379" s="41">
        <v>2.3692000000000002</v>
      </c>
      <c r="G1379" s="76" t="s">
        <v>383</v>
      </c>
      <c r="H1379" s="82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3">
      <c r="A1380" s="75">
        <v>2</v>
      </c>
      <c r="B1380" s="77">
        <v>45670</v>
      </c>
      <c r="C1380" s="75">
        <v>2</v>
      </c>
      <c r="D1380" s="40" t="s">
        <v>205</v>
      </c>
      <c r="E1380" s="25" t="s">
        <v>176</v>
      </c>
      <c r="F1380" s="41">
        <v>2.3087</v>
      </c>
      <c r="G1380" s="76" t="s">
        <v>383</v>
      </c>
      <c r="H1380" s="82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3">
      <c r="A1381" s="75">
        <v>3</v>
      </c>
      <c r="B1381" s="77">
        <v>45677</v>
      </c>
      <c r="C1381" s="75">
        <v>2</v>
      </c>
      <c r="D1381" s="40" t="s">
        <v>205</v>
      </c>
      <c r="E1381" s="25" t="s">
        <v>176</v>
      </c>
      <c r="F1381" s="41">
        <v>2.2128000000000001</v>
      </c>
      <c r="G1381" s="76" t="s">
        <v>383</v>
      </c>
      <c r="H1381" s="82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3">
      <c r="A1382" s="75">
        <v>4</v>
      </c>
      <c r="B1382" s="77">
        <v>45684</v>
      </c>
      <c r="C1382" s="75">
        <v>2</v>
      </c>
      <c r="D1382" s="40" t="s">
        <v>205</v>
      </c>
      <c r="E1382" s="25" t="s">
        <v>176</v>
      </c>
      <c r="F1382" s="41">
        <v>2.3264999999999998</v>
      </c>
      <c r="G1382" s="76" t="s">
        <v>383</v>
      </c>
      <c r="H1382" s="82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3">
      <c r="A1383" s="75">
        <v>5</v>
      </c>
      <c r="B1383" s="77">
        <v>45691</v>
      </c>
      <c r="C1383" s="75">
        <v>2</v>
      </c>
      <c r="D1383" s="40" t="s">
        <v>205</v>
      </c>
      <c r="E1383" s="25" t="s">
        <v>176</v>
      </c>
      <c r="F1383" s="41">
        <v>2.3898999999999999</v>
      </c>
      <c r="G1383" s="76" t="s">
        <v>383</v>
      </c>
      <c r="H1383" s="82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3">
      <c r="A1384" s="75">
        <v>6</v>
      </c>
      <c r="B1384" s="77">
        <v>45698</v>
      </c>
      <c r="C1384" s="75">
        <v>2</v>
      </c>
      <c r="D1384" s="40" t="s">
        <v>205</v>
      </c>
      <c r="E1384" s="25" t="s">
        <v>176</v>
      </c>
      <c r="F1384" s="41">
        <v>2.4405999999999999</v>
      </c>
      <c r="G1384" s="76" t="s">
        <v>383</v>
      </c>
      <c r="H1384" s="82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3">
      <c r="A1385" s="75">
        <v>7</v>
      </c>
      <c r="B1385" s="77">
        <v>45705</v>
      </c>
      <c r="C1385" s="75">
        <v>2</v>
      </c>
      <c r="D1385" s="40" t="s">
        <v>205</v>
      </c>
      <c r="E1385" s="25" t="s">
        <v>176</v>
      </c>
      <c r="F1385" s="41">
        <v>2.2096</v>
      </c>
      <c r="G1385" s="76" t="s">
        <v>383</v>
      </c>
      <c r="H1385" s="82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3">
      <c r="A1386" s="75">
        <v>8</v>
      </c>
      <c r="B1386" s="77">
        <v>45712</v>
      </c>
      <c r="C1386" s="75">
        <v>2</v>
      </c>
      <c r="D1386" s="40" t="s">
        <v>205</v>
      </c>
      <c r="E1386" s="25" t="s">
        <v>176</v>
      </c>
      <c r="F1386" s="41">
        <v>2.5038999999999998</v>
      </c>
      <c r="G1386" s="76" t="s">
        <v>383</v>
      </c>
      <c r="H1386" s="82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3">
      <c r="A1387" s="75">
        <v>9</v>
      </c>
      <c r="B1387" s="77">
        <v>45719</v>
      </c>
      <c r="C1387" s="75">
        <v>2</v>
      </c>
      <c r="D1387" s="40" t="s">
        <v>205</v>
      </c>
      <c r="E1387" s="25" t="s">
        <v>176</v>
      </c>
      <c r="F1387" s="41">
        <v>2.2747000000000002</v>
      </c>
      <c r="G1387" s="76" t="s">
        <v>383</v>
      </c>
      <c r="H1387" s="82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3">
      <c r="A1388" s="75">
        <v>10</v>
      </c>
      <c r="B1388" s="77">
        <v>45726</v>
      </c>
      <c r="C1388" s="75">
        <v>2</v>
      </c>
      <c r="D1388" s="40" t="s">
        <v>205</v>
      </c>
      <c r="E1388" s="25" t="s">
        <v>176</v>
      </c>
      <c r="F1388" s="41">
        <v>2.4024000000000001</v>
      </c>
      <c r="G1388" s="76" t="s">
        <v>383</v>
      </c>
      <c r="H1388" s="82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3">
      <c r="A1389" s="75">
        <v>11</v>
      </c>
      <c r="B1389" s="77">
        <v>45733</v>
      </c>
      <c r="C1389" s="75">
        <v>2</v>
      </c>
      <c r="D1389" s="40" t="s">
        <v>205</v>
      </c>
      <c r="E1389" s="25" t="s">
        <v>176</v>
      </c>
      <c r="F1389" s="41">
        <v>2.4194</v>
      </c>
      <c r="G1389" s="76" t="s">
        <v>383</v>
      </c>
      <c r="H1389" s="82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3">
      <c r="A1390" s="75">
        <v>12</v>
      </c>
      <c r="B1390" s="77">
        <v>45740</v>
      </c>
      <c r="C1390" s="75">
        <v>2</v>
      </c>
      <c r="D1390" s="40" t="s">
        <v>205</v>
      </c>
      <c r="E1390" s="25" t="s">
        <v>176</v>
      </c>
      <c r="F1390" s="41">
        <v>2.4039999999999999</v>
      </c>
      <c r="G1390" s="76" t="s">
        <v>383</v>
      </c>
      <c r="H1390" s="82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3">
      <c r="A1391" s="75">
        <v>13</v>
      </c>
      <c r="B1391" s="77">
        <v>45747</v>
      </c>
      <c r="C1391" s="75">
        <v>2</v>
      </c>
      <c r="D1391" s="40" t="s">
        <v>205</v>
      </c>
      <c r="E1391" s="25" t="s">
        <v>176</v>
      </c>
      <c r="F1391" s="41">
        <v>2.3530000000000002</v>
      </c>
      <c r="G1391" s="76" t="s">
        <v>383</v>
      </c>
      <c r="H1391" s="82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3">
      <c r="A1392" s="75">
        <v>14</v>
      </c>
      <c r="B1392" s="77">
        <v>45754</v>
      </c>
      <c r="C1392" s="75">
        <v>2</v>
      </c>
      <c r="D1392" s="40" t="s">
        <v>205</v>
      </c>
      <c r="E1392" s="25" t="s">
        <v>176</v>
      </c>
      <c r="F1392" s="41">
        <v>2.2726000000000002</v>
      </c>
      <c r="G1392" s="76" t="s">
        <v>383</v>
      </c>
      <c r="H1392" s="82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3">
      <c r="A1393" s="75">
        <v>15</v>
      </c>
      <c r="B1393" s="77">
        <v>45761</v>
      </c>
      <c r="C1393" s="75">
        <v>2</v>
      </c>
      <c r="D1393" s="40" t="s">
        <v>205</v>
      </c>
      <c r="E1393" s="25" t="s">
        <v>176</v>
      </c>
      <c r="F1393" s="41">
        <v>2.3822000000000001</v>
      </c>
      <c r="G1393" s="76" t="s">
        <v>383</v>
      </c>
      <c r="H1393" s="82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3">
      <c r="A1394" s="75">
        <v>16</v>
      </c>
      <c r="B1394" s="77">
        <v>45768</v>
      </c>
      <c r="C1394" s="75">
        <v>2</v>
      </c>
      <c r="D1394" s="40" t="s">
        <v>205</v>
      </c>
      <c r="E1394" s="25" t="s">
        <v>176</v>
      </c>
      <c r="F1394" s="41">
        <v>2.2999999999999998</v>
      </c>
      <c r="G1394" s="76" t="s">
        <v>383</v>
      </c>
      <c r="H1394" s="82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3">
      <c r="A1395" s="75">
        <v>17</v>
      </c>
      <c r="B1395" s="77">
        <v>45775</v>
      </c>
      <c r="C1395" s="75">
        <v>2</v>
      </c>
      <c r="D1395" s="40" t="s">
        <v>205</v>
      </c>
      <c r="E1395" s="25" t="s">
        <v>176</v>
      </c>
      <c r="F1395" s="41">
        <v>2.1892</v>
      </c>
      <c r="G1395" s="76" t="s">
        <v>383</v>
      </c>
      <c r="H1395" s="82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3">
      <c r="A1396" s="75">
        <v>18</v>
      </c>
      <c r="B1396" s="77">
        <v>45782</v>
      </c>
      <c r="C1396" s="75">
        <v>2</v>
      </c>
      <c r="D1396" s="40" t="s">
        <v>205</v>
      </c>
      <c r="E1396" s="25" t="s">
        <v>176</v>
      </c>
      <c r="F1396" s="41">
        <v>2.5171000000000001</v>
      </c>
      <c r="G1396" s="76" t="s">
        <v>383</v>
      </c>
      <c r="H1396" s="82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3">
      <c r="A1397" s="75">
        <v>19</v>
      </c>
      <c r="B1397" s="77">
        <v>45789</v>
      </c>
      <c r="C1397" s="75">
        <v>2</v>
      </c>
      <c r="D1397" s="40" t="s">
        <v>205</v>
      </c>
      <c r="E1397" s="25" t="s">
        <v>176</v>
      </c>
      <c r="F1397" s="41">
        <v>2.3872</v>
      </c>
      <c r="G1397" s="76" t="s">
        <v>383</v>
      </c>
      <c r="H1397" s="82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3">
      <c r="A1398" s="75">
        <v>20</v>
      </c>
      <c r="B1398" s="77">
        <v>45796</v>
      </c>
      <c r="C1398" s="75">
        <v>2</v>
      </c>
      <c r="D1398" s="40" t="s">
        <v>205</v>
      </c>
      <c r="E1398" s="25" t="s">
        <v>176</v>
      </c>
      <c r="F1398" s="41">
        <v>2.4552</v>
      </c>
      <c r="G1398" s="76" t="s">
        <v>383</v>
      </c>
      <c r="H1398" s="82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3">
      <c r="A1399" s="75">
        <v>21</v>
      </c>
      <c r="B1399" s="77">
        <v>45803</v>
      </c>
      <c r="C1399" s="75">
        <v>2</v>
      </c>
      <c r="D1399" s="40" t="s">
        <v>205</v>
      </c>
      <c r="E1399" s="25" t="s">
        <v>176</v>
      </c>
      <c r="F1399" s="41">
        <v>2.2879</v>
      </c>
      <c r="G1399" s="76" t="s">
        <v>383</v>
      </c>
      <c r="H1399" s="82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3">
      <c r="A1400" s="75">
        <v>22</v>
      </c>
      <c r="B1400" s="77">
        <v>45810</v>
      </c>
      <c r="C1400" s="75">
        <v>2</v>
      </c>
      <c r="D1400" s="40" t="s">
        <v>205</v>
      </c>
      <c r="E1400" s="25" t="s">
        <v>176</v>
      </c>
      <c r="F1400" s="41">
        <v>2.4337</v>
      </c>
      <c r="G1400" s="76" t="s">
        <v>383</v>
      </c>
      <c r="H1400" s="82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3">
      <c r="A1401" s="75">
        <v>23</v>
      </c>
      <c r="B1401" s="77">
        <v>45817</v>
      </c>
      <c r="C1401" s="75">
        <v>2</v>
      </c>
      <c r="D1401" s="40" t="s">
        <v>205</v>
      </c>
      <c r="E1401" s="25" t="s">
        <v>176</v>
      </c>
      <c r="F1401" s="41">
        <v>2.4411999999999998</v>
      </c>
      <c r="G1401" s="76" t="s">
        <v>383</v>
      </c>
      <c r="H1401" s="82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3">
      <c r="A1402" s="75">
        <v>24</v>
      </c>
      <c r="B1402" s="77">
        <v>45824</v>
      </c>
      <c r="C1402" s="75">
        <v>2</v>
      </c>
      <c r="D1402" s="40" t="s">
        <v>205</v>
      </c>
      <c r="E1402" s="25" t="s">
        <v>176</v>
      </c>
      <c r="F1402" s="41">
        <v>2.4390000000000001</v>
      </c>
      <c r="G1402" s="76" t="s">
        <v>383</v>
      </c>
      <c r="H1402" s="82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3">
      <c r="A1403" s="75">
        <v>25</v>
      </c>
      <c r="B1403" s="77">
        <v>45831</v>
      </c>
      <c r="C1403" s="75">
        <v>2</v>
      </c>
      <c r="D1403" s="40" t="s">
        <v>205</v>
      </c>
      <c r="E1403" s="25" t="s">
        <v>176</v>
      </c>
      <c r="F1403" s="41">
        <v>2.3424999999999998</v>
      </c>
      <c r="G1403" s="76" t="s">
        <v>383</v>
      </c>
      <c r="H1403" s="82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3">
      <c r="A1404" s="75">
        <v>1</v>
      </c>
      <c r="B1404" s="77">
        <v>45663</v>
      </c>
      <c r="C1404" s="75">
        <v>3</v>
      </c>
      <c r="D1404" s="40" t="s">
        <v>206</v>
      </c>
      <c r="E1404" s="25" t="s">
        <v>176</v>
      </c>
      <c r="F1404" s="41">
        <v>1.1737</v>
      </c>
      <c r="G1404" s="76" t="s">
        <v>383</v>
      </c>
      <c r="H1404" s="82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3">
      <c r="A1405" s="75">
        <v>2</v>
      </c>
      <c r="B1405" s="77">
        <v>45670</v>
      </c>
      <c r="C1405" s="75">
        <v>3</v>
      </c>
      <c r="D1405" s="40" t="s">
        <v>206</v>
      </c>
      <c r="E1405" s="25" t="s">
        <v>176</v>
      </c>
      <c r="F1405" s="41">
        <v>1.2270000000000001</v>
      </c>
      <c r="G1405" s="76" t="s">
        <v>383</v>
      </c>
      <c r="H1405" s="82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3">
      <c r="A1406" s="75">
        <v>3</v>
      </c>
      <c r="B1406" s="77">
        <v>45677</v>
      </c>
      <c r="C1406" s="75">
        <v>3</v>
      </c>
      <c r="D1406" s="40" t="s">
        <v>206</v>
      </c>
      <c r="E1406" s="25" t="s">
        <v>176</v>
      </c>
      <c r="F1406" s="41">
        <v>1.1216999999999999</v>
      </c>
      <c r="G1406" s="76" t="s">
        <v>383</v>
      </c>
      <c r="H1406" s="82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3">
      <c r="A1407" s="75">
        <v>4</v>
      </c>
      <c r="B1407" s="77">
        <v>45684</v>
      </c>
      <c r="C1407" s="75">
        <v>3</v>
      </c>
      <c r="D1407" s="40" t="s">
        <v>206</v>
      </c>
      <c r="E1407" s="25" t="s">
        <v>176</v>
      </c>
      <c r="F1407" s="41">
        <v>1.1476999999999999</v>
      </c>
      <c r="G1407" s="76" t="s">
        <v>383</v>
      </c>
      <c r="H1407" s="82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3">
      <c r="A1408" s="75">
        <v>5</v>
      </c>
      <c r="B1408" s="77">
        <v>45691</v>
      </c>
      <c r="C1408" s="75">
        <v>3</v>
      </c>
      <c r="D1408" s="40" t="s">
        <v>206</v>
      </c>
      <c r="E1408" s="25" t="s">
        <v>176</v>
      </c>
      <c r="F1408" s="41">
        <v>1.2410000000000001</v>
      </c>
      <c r="G1408" s="76" t="s">
        <v>383</v>
      </c>
      <c r="H1408" s="82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3">
      <c r="A1409" s="75">
        <v>6</v>
      </c>
      <c r="B1409" s="77">
        <v>45698</v>
      </c>
      <c r="C1409" s="75">
        <v>3</v>
      </c>
      <c r="D1409" s="40" t="s">
        <v>206</v>
      </c>
      <c r="E1409" s="25" t="s">
        <v>176</v>
      </c>
      <c r="F1409" s="41">
        <v>1.1847000000000001</v>
      </c>
      <c r="G1409" s="76" t="s">
        <v>383</v>
      </c>
      <c r="H1409" s="82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3">
      <c r="A1410" s="75">
        <v>7</v>
      </c>
      <c r="B1410" s="77">
        <v>45705</v>
      </c>
      <c r="C1410" s="75">
        <v>3</v>
      </c>
      <c r="D1410" s="40" t="s">
        <v>206</v>
      </c>
      <c r="E1410" s="25" t="s">
        <v>176</v>
      </c>
      <c r="F1410" s="41">
        <v>1.2277</v>
      </c>
      <c r="G1410" s="76" t="s">
        <v>383</v>
      </c>
      <c r="H1410" s="82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3">
      <c r="A1411" s="75">
        <v>8</v>
      </c>
      <c r="B1411" s="77">
        <v>45712</v>
      </c>
      <c r="C1411" s="75">
        <v>3</v>
      </c>
      <c r="D1411" s="40" t="s">
        <v>206</v>
      </c>
      <c r="E1411" s="25" t="s">
        <v>176</v>
      </c>
      <c r="F1411" s="41">
        <v>1.2304999999999999</v>
      </c>
      <c r="G1411" s="76" t="s">
        <v>383</v>
      </c>
      <c r="H1411" s="82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3">
      <c r="A1412" s="75">
        <v>9</v>
      </c>
      <c r="B1412" s="77">
        <v>45719</v>
      </c>
      <c r="C1412" s="75">
        <v>3</v>
      </c>
      <c r="D1412" s="40" t="s">
        <v>206</v>
      </c>
      <c r="E1412" s="25" t="s">
        <v>176</v>
      </c>
      <c r="F1412" s="41">
        <v>1.3366</v>
      </c>
      <c r="G1412" s="76" t="s">
        <v>383</v>
      </c>
      <c r="H1412" s="82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3">
      <c r="A1413" s="75">
        <v>10</v>
      </c>
      <c r="B1413" s="77">
        <v>45726</v>
      </c>
      <c r="C1413" s="75">
        <v>3</v>
      </c>
      <c r="D1413" s="40" t="s">
        <v>206</v>
      </c>
      <c r="E1413" s="25" t="s">
        <v>176</v>
      </c>
      <c r="F1413" s="41">
        <v>1.3037000000000001</v>
      </c>
      <c r="G1413" s="76" t="s">
        <v>383</v>
      </c>
      <c r="H1413" s="82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3">
      <c r="A1414" s="75">
        <v>11</v>
      </c>
      <c r="B1414" s="77">
        <v>45733</v>
      </c>
      <c r="C1414" s="75">
        <v>3</v>
      </c>
      <c r="D1414" s="40" t="s">
        <v>206</v>
      </c>
      <c r="E1414" s="25" t="s">
        <v>176</v>
      </c>
      <c r="F1414" s="41">
        <v>1.2339</v>
      </c>
      <c r="G1414" s="76" t="s">
        <v>383</v>
      </c>
      <c r="H1414" s="82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3">
      <c r="A1415" s="75">
        <v>12</v>
      </c>
      <c r="B1415" s="77">
        <v>45740</v>
      </c>
      <c r="C1415" s="75">
        <v>3</v>
      </c>
      <c r="D1415" s="40" t="s">
        <v>206</v>
      </c>
      <c r="E1415" s="25" t="s">
        <v>176</v>
      </c>
      <c r="F1415" s="41">
        <v>1.2990999999999999</v>
      </c>
      <c r="G1415" s="76" t="s">
        <v>383</v>
      </c>
      <c r="H1415" s="82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3">
      <c r="A1416" s="75">
        <v>13</v>
      </c>
      <c r="B1416" s="77">
        <v>45747</v>
      </c>
      <c r="C1416" s="75">
        <v>3</v>
      </c>
      <c r="D1416" s="40" t="s">
        <v>206</v>
      </c>
      <c r="E1416" s="25" t="s">
        <v>176</v>
      </c>
      <c r="F1416" s="41">
        <v>1.1957</v>
      </c>
      <c r="G1416" s="76" t="s">
        <v>383</v>
      </c>
      <c r="H1416" s="82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3">
      <c r="A1417" s="75">
        <v>14</v>
      </c>
      <c r="B1417" s="77">
        <v>45754</v>
      </c>
      <c r="C1417" s="75">
        <v>3</v>
      </c>
      <c r="D1417" s="40" t="s">
        <v>206</v>
      </c>
      <c r="E1417" s="25" t="s">
        <v>176</v>
      </c>
      <c r="F1417" s="41">
        <v>1.2186999999999999</v>
      </c>
      <c r="G1417" s="76" t="s">
        <v>383</v>
      </c>
      <c r="H1417" s="82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3">
      <c r="A1418" s="75">
        <v>15</v>
      </c>
      <c r="B1418" s="77">
        <v>45761</v>
      </c>
      <c r="C1418" s="75">
        <v>3</v>
      </c>
      <c r="D1418" s="40" t="s">
        <v>206</v>
      </c>
      <c r="E1418" s="25" t="s">
        <v>176</v>
      </c>
      <c r="F1418" s="41">
        <v>1.2835000000000001</v>
      </c>
      <c r="G1418" s="76" t="s">
        <v>383</v>
      </c>
      <c r="H1418" s="82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3">
      <c r="A1419" s="75">
        <v>16</v>
      </c>
      <c r="B1419" s="77">
        <v>45768</v>
      </c>
      <c r="C1419" s="75">
        <v>3</v>
      </c>
      <c r="D1419" s="40" t="s">
        <v>206</v>
      </c>
      <c r="E1419" s="25" t="s">
        <v>176</v>
      </c>
      <c r="F1419" s="41">
        <v>1.1717</v>
      </c>
      <c r="G1419" s="76" t="s">
        <v>383</v>
      </c>
      <c r="H1419" s="82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3">
      <c r="A1420" s="75">
        <v>17</v>
      </c>
      <c r="B1420" s="77">
        <v>45775</v>
      </c>
      <c r="C1420" s="75">
        <v>3</v>
      </c>
      <c r="D1420" s="40" t="s">
        <v>206</v>
      </c>
      <c r="E1420" s="25" t="s">
        <v>176</v>
      </c>
      <c r="F1420" s="41">
        <v>1.2217</v>
      </c>
      <c r="G1420" s="76" t="s">
        <v>383</v>
      </c>
      <c r="H1420" s="82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3">
      <c r="A1421" s="75">
        <v>18</v>
      </c>
      <c r="B1421" s="77">
        <v>45782</v>
      </c>
      <c r="C1421" s="75">
        <v>3</v>
      </c>
      <c r="D1421" s="40" t="s">
        <v>206</v>
      </c>
      <c r="E1421" s="25" t="s">
        <v>176</v>
      </c>
      <c r="F1421" s="41">
        <v>1.1675</v>
      </c>
      <c r="G1421" s="76" t="s">
        <v>383</v>
      </c>
      <c r="H1421" s="82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3">
      <c r="A1422" s="75">
        <v>19</v>
      </c>
      <c r="B1422" s="77">
        <v>45789</v>
      </c>
      <c r="C1422" s="75">
        <v>3</v>
      </c>
      <c r="D1422" s="40" t="s">
        <v>206</v>
      </c>
      <c r="E1422" s="25" t="s">
        <v>176</v>
      </c>
      <c r="F1422" s="41">
        <v>1.2423</v>
      </c>
      <c r="G1422" s="76" t="s">
        <v>383</v>
      </c>
      <c r="H1422" s="82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3">
      <c r="A1423" s="75">
        <v>20</v>
      </c>
      <c r="B1423" s="77">
        <v>45796</v>
      </c>
      <c r="C1423" s="75">
        <v>3</v>
      </c>
      <c r="D1423" s="40" t="s">
        <v>206</v>
      </c>
      <c r="E1423" s="25" t="s">
        <v>176</v>
      </c>
      <c r="F1423" s="41">
        <v>1.3210999999999999</v>
      </c>
      <c r="G1423" s="76" t="s">
        <v>383</v>
      </c>
      <c r="H1423" s="82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3">
      <c r="A1424" s="75">
        <v>21</v>
      </c>
      <c r="B1424" s="77">
        <v>45803</v>
      </c>
      <c r="C1424" s="75">
        <v>3</v>
      </c>
      <c r="D1424" s="40" t="s">
        <v>206</v>
      </c>
      <c r="E1424" s="25" t="s">
        <v>176</v>
      </c>
      <c r="F1424" s="41">
        <v>1.1971000000000001</v>
      </c>
      <c r="G1424" s="76" t="s">
        <v>383</v>
      </c>
      <c r="H1424" s="82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3">
      <c r="A1425" s="75">
        <v>22</v>
      </c>
      <c r="B1425" s="77">
        <v>45810</v>
      </c>
      <c r="C1425" s="75">
        <v>3</v>
      </c>
      <c r="D1425" s="40" t="s">
        <v>206</v>
      </c>
      <c r="E1425" s="25" t="s">
        <v>176</v>
      </c>
      <c r="F1425" s="41">
        <v>1.248</v>
      </c>
      <c r="G1425" s="76" t="s">
        <v>383</v>
      </c>
      <c r="H1425" s="82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3">
      <c r="A1426" s="75">
        <v>23</v>
      </c>
      <c r="B1426" s="77">
        <v>45817</v>
      </c>
      <c r="C1426" s="75">
        <v>3</v>
      </c>
      <c r="D1426" s="40" t="s">
        <v>206</v>
      </c>
      <c r="E1426" s="25" t="s">
        <v>176</v>
      </c>
      <c r="F1426" s="41">
        <v>1.1896</v>
      </c>
      <c r="G1426" s="76" t="s">
        <v>383</v>
      </c>
      <c r="H1426" s="82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3">
      <c r="A1427" s="75">
        <v>24</v>
      </c>
      <c r="B1427" s="77">
        <v>45824</v>
      </c>
      <c r="C1427" s="75">
        <v>3</v>
      </c>
      <c r="D1427" s="40" t="s">
        <v>206</v>
      </c>
      <c r="E1427" s="25" t="s">
        <v>176</v>
      </c>
      <c r="F1427" s="41">
        <v>1.1763999999999999</v>
      </c>
      <c r="G1427" s="76" t="s">
        <v>383</v>
      </c>
      <c r="H1427" s="82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3">
      <c r="A1428" s="75">
        <v>25</v>
      </c>
      <c r="B1428" s="77">
        <v>45831</v>
      </c>
      <c r="C1428" s="75">
        <v>3</v>
      </c>
      <c r="D1428" s="40" t="s">
        <v>206</v>
      </c>
      <c r="E1428" s="25" t="s">
        <v>176</v>
      </c>
      <c r="F1428" s="41">
        <v>1.1719999999999999</v>
      </c>
      <c r="G1428" s="76" t="s">
        <v>383</v>
      </c>
      <c r="H1428" s="82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3">
      <c r="A1429" s="75">
        <v>1</v>
      </c>
      <c r="B1429" s="77">
        <v>45663</v>
      </c>
      <c r="C1429" s="75">
        <v>1</v>
      </c>
      <c r="D1429" s="40" t="s">
        <v>204</v>
      </c>
      <c r="E1429" s="25" t="s">
        <v>177</v>
      </c>
      <c r="F1429" s="41">
        <v>0.1166</v>
      </c>
      <c r="G1429" s="76" t="s">
        <v>383</v>
      </c>
      <c r="H1429" s="82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3">
      <c r="A1430" s="75">
        <v>2</v>
      </c>
      <c r="B1430" s="77">
        <v>45670</v>
      </c>
      <c r="C1430" s="75">
        <v>1</v>
      </c>
      <c r="D1430" s="40" t="s">
        <v>204</v>
      </c>
      <c r="E1430" s="25" t="s">
        <v>177</v>
      </c>
      <c r="F1430" s="41">
        <v>0.12280000000000001</v>
      </c>
      <c r="G1430" s="76" t="s">
        <v>383</v>
      </c>
      <c r="H1430" s="82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3">
      <c r="A1431" s="75">
        <v>3</v>
      </c>
      <c r="B1431" s="77">
        <v>45677</v>
      </c>
      <c r="C1431" s="75">
        <v>1</v>
      </c>
      <c r="D1431" s="40" t="s">
        <v>204</v>
      </c>
      <c r="E1431" s="25" t="s">
        <v>177</v>
      </c>
      <c r="F1431" s="41">
        <v>0.1101</v>
      </c>
      <c r="G1431" s="76" t="s">
        <v>383</v>
      </c>
      <c r="H1431" s="82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3">
      <c r="A1432" s="75">
        <v>4</v>
      </c>
      <c r="B1432" s="77">
        <v>45684</v>
      </c>
      <c r="C1432" s="75">
        <v>1</v>
      </c>
      <c r="D1432" s="40" t="s">
        <v>204</v>
      </c>
      <c r="E1432" s="25" t="s">
        <v>177</v>
      </c>
      <c r="F1432" s="41">
        <v>0.10199999999999999</v>
      </c>
      <c r="G1432" s="76" t="s">
        <v>383</v>
      </c>
      <c r="H1432" s="82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3">
      <c r="A1433" s="75">
        <v>5</v>
      </c>
      <c r="B1433" s="77">
        <v>45691</v>
      </c>
      <c r="C1433" s="75">
        <v>1</v>
      </c>
      <c r="D1433" s="40" t="s">
        <v>204</v>
      </c>
      <c r="E1433" s="25" t="s">
        <v>177</v>
      </c>
      <c r="F1433" s="41">
        <v>0.1116</v>
      </c>
      <c r="G1433" s="76" t="s">
        <v>383</v>
      </c>
      <c r="H1433" s="82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3">
      <c r="A1434" s="75">
        <v>6</v>
      </c>
      <c r="B1434" s="77">
        <v>45698</v>
      </c>
      <c r="C1434" s="75">
        <v>1</v>
      </c>
      <c r="D1434" s="40" t="s">
        <v>204</v>
      </c>
      <c r="E1434" s="25" t="s">
        <v>177</v>
      </c>
      <c r="F1434" s="41">
        <v>0.1046</v>
      </c>
      <c r="G1434" s="76" t="s">
        <v>383</v>
      </c>
      <c r="H1434" s="82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3">
      <c r="A1435" s="75">
        <v>7</v>
      </c>
      <c r="B1435" s="77">
        <v>45705</v>
      </c>
      <c r="C1435" s="75">
        <v>1</v>
      </c>
      <c r="D1435" s="40" t="s">
        <v>204</v>
      </c>
      <c r="E1435" s="25" t="s">
        <v>177</v>
      </c>
      <c r="F1435" s="41">
        <v>0.11219999999999999</v>
      </c>
      <c r="G1435" s="76" t="s">
        <v>383</v>
      </c>
      <c r="H1435" s="82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3">
      <c r="A1436" s="75">
        <v>8</v>
      </c>
      <c r="B1436" s="77">
        <v>45712</v>
      </c>
      <c r="C1436" s="75">
        <v>1</v>
      </c>
      <c r="D1436" s="40" t="s">
        <v>204</v>
      </c>
      <c r="E1436" s="25" t="s">
        <v>177</v>
      </c>
      <c r="F1436" s="41">
        <v>0.10879999999999999</v>
      </c>
      <c r="G1436" s="76" t="s">
        <v>383</v>
      </c>
      <c r="H1436" s="82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3">
      <c r="A1437" s="75">
        <v>9</v>
      </c>
      <c r="B1437" s="77">
        <v>45719</v>
      </c>
      <c r="C1437" s="75">
        <v>1</v>
      </c>
      <c r="D1437" s="40" t="s">
        <v>204</v>
      </c>
      <c r="E1437" s="25" t="s">
        <v>177</v>
      </c>
      <c r="F1437" s="41">
        <v>0.1087</v>
      </c>
      <c r="G1437" s="76" t="s">
        <v>383</v>
      </c>
      <c r="H1437" s="82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3">
      <c r="A1438" s="75">
        <v>10</v>
      </c>
      <c r="B1438" s="77">
        <v>45726</v>
      </c>
      <c r="C1438" s="75">
        <v>1</v>
      </c>
      <c r="D1438" s="40" t="s">
        <v>204</v>
      </c>
      <c r="E1438" s="25" t="s">
        <v>177</v>
      </c>
      <c r="F1438" s="41">
        <v>0.1109</v>
      </c>
      <c r="G1438" s="76" t="s">
        <v>383</v>
      </c>
      <c r="H1438" s="82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3">
      <c r="A1439" s="75">
        <v>11</v>
      </c>
      <c r="B1439" s="77">
        <v>45733</v>
      </c>
      <c r="C1439" s="75">
        <v>1</v>
      </c>
      <c r="D1439" s="40" t="s">
        <v>204</v>
      </c>
      <c r="E1439" s="25" t="s">
        <v>177</v>
      </c>
      <c r="F1439" s="41">
        <v>0.10290000000000001</v>
      </c>
      <c r="G1439" s="76" t="s">
        <v>383</v>
      </c>
      <c r="H1439" s="82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3">
      <c r="A1440" s="75">
        <v>12</v>
      </c>
      <c r="B1440" s="77">
        <v>45740</v>
      </c>
      <c r="C1440" s="75">
        <v>1</v>
      </c>
      <c r="D1440" s="40" t="s">
        <v>204</v>
      </c>
      <c r="E1440" s="25" t="s">
        <v>177</v>
      </c>
      <c r="F1440" s="41">
        <v>0.1041</v>
      </c>
      <c r="G1440" s="76" t="s">
        <v>383</v>
      </c>
      <c r="H1440" s="82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3">
      <c r="A1441" s="75">
        <v>13</v>
      </c>
      <c r="B1441" s="77">
        <v>45747</v>
      </c>
      <c r="C1441" s="75">
        <v>1</v>
      </c>
      <c r="D1441" s="40" t="s">
        <v>204</v>
      </c>
      <c r="E1441" s="25" t="s">
        <v>177</v>
      </c>
      <c r="F1441" s="41">
        <v>9.5200000000000007E-2</v>
      </c>
      <c r="G1441" s="76" t="s">
        <v>383</v>
      </c>
      <c r="H1441" s="82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3">
      <c r="A1442" s="75">
        <v>14</v>
      </c>
      <c r="B1442" s="77">
        <v>45754</v>
      </c>
      <c r="C1442" s="75">
        <v>1</v>
      </c>
      <c r="D1442" s="40" t="s">
        <v>204</v>
      </c>
      <c r="E1442" s="25" t="s">
        <v>177</v>
      </c>
      <c r="F1442" s="41">
        <v>0.10390000000000001</v>
      </c>
      <c r="G1442" s="76" t="s">
        <v>383</v>
      </c>
      <c r="H1442" s="82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3">
      <c r="A1443" s="75">
        <v>15</v>
      </c>
      <c r="B1443" s="77">
        <v>45761</v>
      </c>
      <c r="C1443" s="75">
        <v>1</v>
      </c>
      <c r="D1443" s="40" t="s">
        <v>204</v>
      </c>
      <c r="E1443" s="25" t="s">
        <v>177</v>
      </c>
      <c r="F1443" s="41">
        <v>9.7199999999999995E-2</v>
      </c>
      <c r="G1443" s="76" t="s">
        <v>383</v>
      </c>
      <c r="H1443" s="82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3">
      <c r="A1444" s="75">
        <v>16</v>
      </c>
      <c r="B1444" s="77">
        <v>45768</v>
      </c>
      <c r="C1444" s="75">
        <v>1</v>
      </c>
      <c r="D1444" s="40" t="s">
        <v>204</v>
      </c>
      <c r="E1444" s="25" t="s">
        <v>177</v>
      </c>
      <c r="F1444" s="41">
        <v>0.10589999999999999</v>
      </c>
      <c r="G1444" s="76" t="s">
        <v>383</v>
      </c>
      <c r="H1444" s="82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3">
      <c r="A1445" s="75">
        <v>17</v>
      </c>
      <c r="B1445" s="77">
        <v>45775</v>
      </c>
      <c r="C1445" s="75">
        <v>1</v>
      </c>
      <c r="D1445" s="40" t="s">
        <v>204</v>
      </c>
      <c r="E1445" s="25" t="s">
        <v>177</v>
      </c>
      <c r="F1445" s="41">
        <v>0.1004</v>
      </c>
      <c r="G1445" s="76" t="s">
        <v>383</v>
      </c>
      <c r="H1445" s="82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3">
      <c r="A1446" s="75">
        <v>18</v>
      </c>
      <c r="B1446" s="77">
        <v>45782</v>
      </c>
      <c r="C1446" s="75">
        <v>1</v>
      </c>
      <c r="D1446" s="40" t="s">
        <v>204</v>
      </c>
      <c r="E1446" s="25" t="s">
        <v>177</v>
      </c>
      <c r="F1446" s="41">
        <v>0.1075</v>
      </c>
      <c r="G1446" s="76" t="s">
        <v>383</v>
      </c>
      <c r="H1446" s="82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3">
      <c r="A1447" s="75">
        <v>19</v>
      </c>
      <c r="B1447" s="77">
        <v>45789</v>
      </c>
      <c r="C1447" s="75">
        <v>1</v>
      </c>
      <c r="D1447" s="40" t="s">
        <v>204</v>
      </c>
      <c r="E1447" s="25" t="s">
        <v>177</v>
      </c>
      <c r="F1447" s="41">
        <v>0.1099</v>
      </c>
      <c r="G1447" s="76" t="s">
        <v>383</v>
      </c>
      <c r="H1447" s="82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3">
      <c r="A1448" s="75">
        <v>20</v>
      </c>
      <c r="B1448" s="77">
        <v>45796</v>
      </c>
      <c r="C1448" s="75">
        <v>1</v>
      </c>
      <c r="D1448" s="40" t="s">
        <v>204</v>
      </c>
      <c r="E1448" s="25" t="s">
        <v>177</v>
      </c>
      <c r="F1448" s="41">
        <v>9.7299999999999998E-2</v>
      </c>
      <c r="G1448" s="76" t="s">
        <v>383</v>
      </c>
      <c r="H1448" s="82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3">
      <c r="A1449" s="75">
        <v>21</v>
      </c>
      <c r="B1449" s="77">
        <v>45803</v>
      </c>
      <c r="C1449" s="75">
        <v>1</v>
      </c>
      <c r="D1449" s="40" t="s">
        <v>204</v>
      </c>
      <c r="E1449" s="25" t="s">
        <v>177</v>
      </c>
      <c r="F1449" s="41">
        <v>0.1014</v>
      </c>
      <c r="G1449" s="76" t="s">
        <v>383</v>
      </c>
      <c r="H1449" s="82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3">
      <c r="A1450" s="75">
        <v>22</v>
      </c>
      <c r="B1450" s="77">
        <v>45810</v>
      </c>
      <c r="C1450" s="75">
        <v>1</v>
      </c>
      <c r="D1450" s="40" t="s">
        <v>204</v>
      </c>
      <c r="E1450" s="25" t="s">
        <v>177</v>
      </c>
      <c r="F1450" s="41">
        <v>0.10050000000000001</v>
      </c>
      <c r="G1450" s="76" t="s">
        <v>383</v>
      </c>
      <c r="H1450" s="82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3">
      <c r="A1451" s="75">
        <v>23</v>
      </c>
      <c r="B1451" s="77">
        <v>45817</v>
      </c>
      <c r="C1451" s="75">
        <v>1</v>
      </c>
      <c r="D1451" s="40" t="s">
        <v>204</v>
      </c>
      <c r="E1451" s="25" t="s">
        <v>177</v>
      </c>
      <c r="F1451" s="41">
        <v>0.1119</v>
      </c>
      <c r="G1451" s="76" t="s">
        <v>383</v>
      </c>
      <c r="H1451" s="82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3">
      <c r="A1452" s="75">
        <v>24</v>
      </c>
      <c r="B1452" s="77">
        <v>45824</v>
      </c>
      <c r="C1452" s="75">
        <v>1</v>
      </c>
      <c r="D1452" s="40" t="s">
        <v>204</v>
      </c>
      <c r="E1452" s="25" t="s">
        <v>177</v>
      </c>
      <c r="F1452" s="41">
        <v>0.1183</v>
      </c>
      <c r="G1452" s="76" t="s">
        <v>383</v>
      </c>
      <c r="H1452" s="82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3">
      <c r="A1453" s="75">
        <v>25</v>
      </c>
      <c r="B1453" s="77">
        <v>45831</v>
      </c>
      <c r="C1453" s="75">
        <v>1</v>
      </c>
      <c r="D1453" s="40" t="s">
        <v>204</v>
      </c>
      <c r="E1453" s="25" t="s">
        <v>177</v>
      </c>
      <c r="F1453" s="41">
        <v>0.11260000000000001</v>
      </c>
      <c r="G1453" s="76" t="s">
        <v>383</v>
      </c>
      <c r="H1453" s="82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3">
      <c r="A1454" s="75">
        <v>1</v>
      </c>
      <c r="B1454" s="77">
        <v>45663</v>
      </c>
      <c r="C1454" s="75">
        <v>2</v>
      </c>
      <c r="D1454" s="40" t="s">
        <v>205</v>
      </c>
      <c r="E1454" s="25" t="s">
        <v>177</v>
      </c>
      <c r="F1454" s="41">
        <v>0.1016</v>
      </c>
      <c r="G1454" s="76" t="s">
        <v>383</v>
      </c>
      <c r="H1454" s="82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3">
      <c r="A1455" s="75">
        <v>2</v>
      </c>
      <c r="B1455" s="77">
        <v>45670</v>
      </c>
      <c r="C1455" s="75">
        <v>2</v>
      </c>
      <c r="D1455" s="40" t="s">
        <v>205</v>
      </c>
      <c r="E1455" s="25" t="s">
        <v>177</v>
      </c>
      <c r="F1455" s="41">
        <v>0.1066</v>
      </c>
      <c r="G1455" s="76" t="s">
        <v>383</v>
      </c>
      <c r="H1455" s="82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3">
      <c r="A1456" s="75">
        <v>3</v>
      </c>
      <c r="B1456" s="77">
        <v>45677</v>
      </c>
      <c r="C1456" s="75">
        <v>2</v>
      </c>
      <c r="D1456" s="40" t="s">
        <v>205</v>
      </c>
      <c r="E1456" s="25" t="s">
        <v>177</v>
      </c>
      <c r="F1456" s="41">
        <v>9.8400000000000001E-2</v>
      </c>
      <c r="G1456" s="76" t="s">
        <v>383</v>
      </c>
      <c r="H1456" s="82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3">
      <c r="A1457" s="75">
        <v>4</v>
      </c>
      <c r="B1457" s="77">
        <v>45684</v>
      </c>
      <c r="C1457" s="75">
        <v>2</v>
      </c>
      <c r="D1457" s="40" t="s">
        <v>205</v>
      </c>
      <c r="E1457" s="25" t="s">
        <v>177</v>
      </c>
      <c r="F1457" s="41">
        <v>0.1067</v>
      </c>
      <c r="G1457" s="76" t="s">
        <v>383</v>
      </c>
      <c r="H1457" s="82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3">
      <c r="A1458" s="75">
        <v>5</v>
      </c>
      <c r="B1458" s="77">
        <v>45691</v>
      </c>
      <c r="C1458" s="75">
        <v>2</v>
      </c>
      <c r="D1458" s="40" t="s">
        <v>205</v>
      </c>
      <c r="E1458" s="25" t="s">
        <v>177</v>
      </c>
      <c r="F1458" s="41">
        <v>0.1008</v>
      </c>
      <c r="G1458" s="76" t="s">
        <v>383</v>
      </c>
      <c r="H1458" s="82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3">
      <c r="A1459" s="75">
        <v>6</v>
      </c>
      <c r="B1459" s="77">
        <v>45698</v>
      </c>
      <c r="C1459" s="75">
        <v>2</v>
      </c>
      <c r="D1459" s="40" t="s">
        <v>205</v>
      </c>
      <c r="E1459" s="25" t="s">
        <v>177</v>
      </c>
      <c r="F1459" s="41">
        <v>9.5000000000000001E-2</v>
      </c>
      <c r="G1459" s="76" t="s">
        <v>383</v>
      </c>
      <c r="H1459" s="82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3">
      <c r="A1460" s="75">
        <v>7</v>
      </c>
      <c r="B1460" s="77">
        <v>45705</v>
      </c>
      <c r="C1460" s="75">
        <v>2</v>
      </c>
      <c r="D1460" s="40" t="s">
        <v>205</v>
      </c>
      <c r="E1460" s="25" t="s">
        <v>177</v>
      </c>
      <c r="F1460" s="41">
        <v>0.10979999999999999</v>
      </c>
      <c r="G1460" s="76" t="s">
        <v>383</v>
      </c>
      <c r="H1460" s="82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3">
      <c r="A1461" s="75">
        <v>8</v>
      </c>
      <c r="B1461" s="77">
        <v>45712</v>
      </c>
      <c r="C1461" s="75">
        <v>2</v>
      </c>
      <c r="D1461" s="40" t="s">
        <v>205</v>
      </c>
      <c r="E1461" s="25" t="s">
        <v>177</v>
      </c>
      <c r="F1461" s="41">
        <v>0.1069</v>
      </c>
      <c r="G1461" s="76" t="s">
        <v>383</v>
      </c>
      <c r="H1461" s="82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3">
      <c r="A1462" s="75">
        <v>9</v>
      </c>
      <c r="B1462" s="77">
        <v>45719</v>
      </c>
      <c r="C1462" s="75">
        <v>2</v>
      </c>
      <c r="D1462" s="40" t="s">
        <v>205</v>
      </c>
      <c r="E1462" s="25" t="s">
        <v>177</v>
      </c>
      <c r="F1462" s="41">
        <v>9.98E-2</v>
      </c>
      <c r="G1462" s="76" t="s">
        <v>383</v>
      </c>
      <c r="H1462" s="82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3">
      <c r="A1463" s="75">
        <v>10</v>
      </c>
      <c r="B1463" s="77">
        <v>45726</v>
      </c>
      <c r="C1463" s="75">
        <v>2</v>
      </c>
      <c r="D1463" s="40" t="s">
        <v>205</v>
      </c>
      <c r="E1463" s="25" t="s">
        <v>177</v>
      </c>
      <c r="F1463" s="41">
        <v>0.10299999999999999</v>
      </c>
      <c r="G1463" s="76" t="s">
        <v>383</v>
      </c>
      <c r="H1463" s="82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3">
      <c r="A1464" s="75">
        <v>11</v>
      </c>
      <c r="B1464" s="77">
        <v>45733</v>
      </c>
      <c r="C1464" s="75">
        <v>2</v>
      </c>
      <c r="D1464" s="40" t="s">
        <v>205</v>
      </c>
      <c r="E1464" s="25" t="s">
        <v>177</v>
      </c>
      <c r="F1464" s="41">
        <v>0.10199999999999999</v>
      </c>
      <c r="G1464" s="76" t="s">
        <v>383</v>
      </c>
      <c r="H1464" s="82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3">
      <c r="A1465" s="75">
        <v>12</v>
      </c>
      <c r="B1465" s="77">
        <v>45740</v>
      </c>
      <c r="C1465" s="75">
        <v>2</v>
      </c>
      <c r="D1465" s="40" t="s">
        <v>205</v>
      </c>
      <c r="E1465" s="25" t="s">
        <v>177</v>
      </c>
      <c r="F1465" s="41">
        <v>0.10290000000000001</v>
      </c>
      <c r="G1465" s="76" t="s">
        <v>383</v>
      </c>
      <c r="H1465" s="82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3">
      <c r="A1466" s="75">
        <v>13</v>
      </c>
      <c r="B1466" s="77">
        <v>45747</v>
      </c>
      <c r="C1466" s="75">
        <v>2</v>
      </c>
      <c r="D1466" s="40" t="s">
        <v>205</v>
      </c>
      <c r="E1466" s="25" t="s">
        <v>177</v>
      </c>
      <c r="F1466" s="41">
        <v>9.8500000000000004E-2</v>
      </c>
      <c r="G1466" s="76" t="s">
        <v>383</v>
      </c>
      <c r="H1466" s="82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3">
      <c r="A1467" s="75">
        <v>14</v>
      </c>
      <c r="B1467" s="77">
        <v>45754</v>
      </c>
      <c r="C1467" s="75">
        <v>2</v>
      </c>
      <c r="D1467" s="40" t="s">
        <v>205</v>
      </c>
      <c r="E1467" s="25" t="s">
        <v>177</v>
      </c>
      <c r="F1467" s="41">
        <v>0.1007</v>
      </c>
      <c r="G1467" s="76" t="s">
        <v>383</v>
      </c>
      <c r="H1467" s="82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3">
      <c r="A1468" s="75">
        <v>15</v>
      </c>
      <c r="B1468" s="77">
        <v>45761</v>
      </c>
      <c r="C1468" s="75">
        <v>2</v>
      </c>
      <c r="D1468" s="40" t="s">
        <v>205</v>
      </c>
      <c r="E1468" s="25" t="s">
        <v>177</v>
      </c>
      <c r="F1468" s="41">
        <v>0.10390000000000001</v>
      </c>
      <c r="G1468" s="76" t="s">
        <v>383</v>
      </c>
      <c r="H1468" s="82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3">
      <c r="A1469" s="75">
        <v>16</v>
      </c>
      <c r="B1469" s="77">
        <v>45768</v>
      </c>
      <c r="C1469" s="75">
        <v>2</v>
      </c>
      <c r="D1469" s="40" t="s">
        <v>205</v>
      </c>
      <c r="E1469" s="25" t="s">
        <v>177</v>
      </c>
      <c r="F1469" s="41">
        <v>0.1032</v>
      </c>
      <c r="G1469" s="76" t="s">
        <v>383</v>
      </c>
      <c r="H1469" s="82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3">
      <c r="A1470" s="75">
        <v>17</v>
      </c>
      <c r="B1470" s="77">
        <v>45775</v>
      </c>
      <c r="C1470" s="75">
        <v>2</v>
      </c>
      <c r="D1470" s="40" t="s">
        <v>205</v>
      </c>
      <c r="E1470" s="25" t="s">
        <v>177</v>
      </c>
      <c r="F1470" s="41">
        <v>0.10589999999999999</v>
      </c>
      <c r="G1470" s="76" t="s">
        <v>383</v>
      </c>
      <c r="H1470" s="82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3">
      <c r="A1471" s="75">
        <v>18</v>
      </c>
      <c r="B1471" s="77">
        <v>45782</v>
      </c>
      <c r="C1471" s="75">
        <v>2</v>
      </c>
      <c r="D1471" s="40" t="s">
        <v>205</v>
      </c>
      <c r="E1471" s="25" t="s">
        <v>177</v>
      </c>
      <c r="F1471" s="41">
        <v>0.1028</v>
      </c>
      <c r="G1471" s="76" t="s">
        <v>383</v>
      </c>
      <c r="H1471" s="82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3">
      <c r="A1472" s="75">
        <v>19</v>
      </c>
      <c r="B1472" s="77">
        <v>45789</v>
      </c>
      <c r="C1472" s="75">
        <v>2</v>
      </c>
      <c r="D1472" s="40" t="s">
        <v>205</v>
      </c>
      <c r="E1472" s="25" t="s">
        <v>177</v>
      </c>
      <c r="F1472" s="41">
        <v>0.109</v>
      </c>
      <c r="G1472" s="76" t="s">
        <v>383</v>
      </c>
      <c r="H1472" s="82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3">
      <c r="A1473" s="75">
        <v>20</v>
      </c>
      <c r="B1473" s="77">
        <v>45796</v>
      </c>
      <c r="C1473" s="75">
        <v>2</v>
      </c>
      <c r="D1473" s="40" t="s">
        <v>205</v>
      </c>
      <c r="E1473" s="25" t="s">
        <v>177</v>
      </c>
      <c r="F1473" s="41">
        <v>0.10059999999999999</v>
      </c>
      <c r="G1473" s="76" t="s">
        <v>383</v>
      </c>
      <c r="H1473" s="82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3">
      <c r="A1474" s="75">
        <v>21</v>
      </c>
      <c r="B1474" s="77">
        <v>45803</v>
      </c>
      <c r="C1474" s="75">
        <v>2</v>
      </c>
      <c r="D1474" s="40" t="s">
        <v>205</v>
      </c>
      <c r="E1474" s="25" t="s">
        <v>177</v>
      </c>
      <c r="F1474" s="41">
        <v>0.1033</v>
      </c>
      <c r="G1474" s="76" t="s">
        <v>383</v>
      </c>
      <c r="H1474" s="82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3">
      <c r="A1475" s="75">
        <v>22</v>
      </c>
      <c r="B1475" s="77">
        <v>45810</v>
      </c>
      <c r="C1475" s="75">
        <v>2</v>
      </c>
      <c r="D1475" s="40" t="s">
        <v>205</v>
      </c>
      <c r="E1475" s="25" t="s">
        <v>177</v>
      </c>
      <c r="F1475" s="41">
        <v>9.7299999999999998E-2</v>
      </c>
      <c r="G1475" s="76" t="s">
        <v>383</v>
      </c>
      <c r="H1475" s="82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3">
      <c r="A1476" s="75">
        <v>23</v>
      </c>
      <c r="B1476" s="77">
        <v>45817</v>
      </c>
      <c r="C1476" s="75">
        <v>2</v>
      </c>
      <c r="D1476" s="40" t="s">
        <v>205</v>
      </c>
      <c r="E1476" s="25" t="s">
        <v>177</v>
      </c>
      <c r="F1476" s="41">
        <v>9.9199999999999997E-2</v>
      </c>
      <c r="G1476" s="76" t="s">
        <v>383</v>
      </c>
      <c r="H1476" s="82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3">
      <c r="A1477" s="75">
        <v>24</v>
      </c>
      <c r="B1477" s="77">
        <v>45824</v>
      </c>
      <c r="C1477" s="75">
        <v>2</v>
      </c>
      <c r="D1477" s="40" t="s">
        <v>205</v>
      </c>
      <c r="E1477" s="25" t="s">
        <v>177</v>
      </c>
      <c r="F1477" s="41">
        <v>0.1062</v>
      </c>
      <c r="G1477" s="76" t="s">
        <v>383</v>
      </c>
      <c r="H1477" s="82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3">
      <c r="A1478" s="75">
        <v>25</v>
      </c>
      <c r="B1478" s="77">
        <v>45831</v>
      </c>
      <c r="C1478" s="75">
        <v>2</v>
      </c>
      <c r="D1478" s="40" t="s">
        <v>205</v>
      </c>
      <c r="E1478" s="25" t="s">
        <v>177</v>
      </c>
      <c r="F1478" s="41">
        <v>0.1</v>
      </c>
      <c r="G1478" s="76" t="s">
        <v>383</v>
      </c>
      <c r="H1478" s="82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3">
      <c r="A1479" s="75">
        <v>1</v>
      </c>
      <c r="B1479" s="77">
        <v>45663</v>
      </c>
      <c r="C1479" s="75">
        <v>3</v>
      </c>
      <c r="D1479" s="40" t="s">
        <v>206</v>
      </c>
      <c r="E1479" s="25" t="s">
        <v>177</v>
      </c>
      <c r="F1479" s="41">
        <v>6.4799999999999996E-2</v>
      </c>
      <c r="G1479" s="76" t="s">
        <v>383</v>
      </c>
      <c r="H1479" s="82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3">
      <c r="A1480" s="75">
        <v>2</v>
      </c>
      <c r="B1480" s="77">
        <v>45670</v>
      </c>
      <c r="C1480" s="75">
        <v>3</v>
      </c>
      <c r="D1480" s="40" t="s">
        <v>206</v>
      </c>
      <c r="E1480" s="25" t="s">
        <v>177</v>
      </c>
      <c r="F1480" s="41">
        <v>6.3200000000000006E-2</v>
      </c>
      <c r="G1480" s="76" t="s">
        <v>383</v>
      </c>
      <c r="H1480" s="82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3">
      <c r="A1481" s="75">
        <v>3</v>
      </c>
      <c r="B1481" s="77">
        <v>45677</v>
      </c>
      <c r="C1481" s="75">
        <v>3</v>
      </c>
      <c r="D1481" s="40" t="s">
        <v>206</v>
      </c>
      <c r="E1481" s="25" t="s">
        <v>177</v>
      </c>
      <c r="F1481" s="41">
        <v>6.0499999999999998E-2</v>
      </c>
      <c r="G1481" s="76" t="s">
        <v>383</v>
      </c>
      <c r="H1481" s="82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3">
      <c r="A1482" s="75">
        <v>4</v>
      </c>
      <c r="B1482" s="77">
        <v>45684</v>
      </c>
      <c r="C1482" s="75">
        <v>3</v>
      </c>
      <c r="D1482" s="40" t="s">
        <v>206</v>
      </c>
      <c r="E1482" s="25" t="s">
        <v>177</v>
      </c>
      <c r="F1482" s="41">
        <v>6.2399999999999997E-2</v>
      </c>
      <c r="G1482" s="76" t="s">
        <v>383</v>
      </c>
      <c r="H1482" s="82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3">
      <c r="A1483" s="75">
        <v>5</v>
      </c>
      <c r="B1483" s="77">
        <v>45691</v>
      </c>
      <c r="C1483" s="75">
        <v>3</v>
      </c>
      <c r="D1483" s="40" t="s">
        <v>206</v>
      </c>
      <c r="E1483" s="25" t="s">
        <v>177</v>
      </c>
      <c r="F1483" s="41">
        <v>6.1899999999999997E-2</v>
      </c>
      <c r="G1483" s="76" t="s">
        <v>383</v>
      </c>
      <c r="H1483" s="82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3">
      <c r="A1484" s="75">
        <v>6</v>
      </c>
      <c r="B1484" s="77">
        <v>45698</v>
      </c>
      <c r="C1484" s="75">
        <v>3</v>
      </c>
      <c r="D1484" s="40" t="s">
        <v>206</v>
      </c>
      <c r="E1484" s="25" t="s">
        <v>177</v>
      </c>
      <c r="F1484" s="41">
        <v>6.2E-2</v>
      </c>
      <c r="G1484" s="76" t="s">
        <v>383</v>
      </c>
      <c r="H1484" s="82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3">
      <c r="A1485" s="75">
        <v>7</v>
      </c>
      <c r="B1485" s="77">
        <v>45705</v>
      </c>
      <c r="C1485" s="75">
        <v>3</v>
      </c>
      <c r="D1485" s="40" t="s">
        <v>206</v>
      </c>
      <c r="E1485" s="25" t="s">
        <v>177</v>
      </c>
      <c r="F1485" s="41">
        <v>6.54E-2</v>
      </c>
      <c r="G1485" s="76" t="s">
        <v>383</v>
      </c>
      <c r="H1485" s="82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3">
      <c r="A1486" s="75">
        <v>8</v>
      </c>
      <c r="B1486" s="77">
        <v>45712</v>
      </c>
      <c r="C1486" s="75">
        <v>3</v>
      </c>
      <c r="D1486" s="40" t="s">
        <v>206</v>
      </c>
      <c r="E1486" s="25" t="s">
        <v>177</v>
      </c>
      <c r="F1486" s="41">
        <v>6.5100000000000005E-2</v>
      </c>
      <c r="G1486" s="76" t="s">
        <v>383</v>
      </c>
      <c r="H1486" s="82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3">
      <c r="A1487" s="75">
        <v>9</v>
      </c>
      <c r="B1487" s="77">
        <v>45719</v>
      </c>
      <c r="C1487" s="75">
        <v>3</v>
      </c>
      <c r="D1487" s="40" t="s">
        <v>206</v>
      </c>
      <c r="E1487" s="25" t="s">
        <v>177</v>
      </c>
      <c r="F1487" s="41">
        <v>6.1800000000000001E-2</v>
      </c>
      <c r="G1487" s="76" t="s">
        <v>383</v>
      </c>
      <c r="H1487" s="82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3">
      <c r="A1488" s="75">
        <v>10</v>
      </c>
      <c r="B1488" s="77">
        <v>45726</v>
      </c>
      <c r="C1488" s="75">
        <v>3</v>
      </c>
      <c r="D1488" s="40" t="s">
        <v>206</v>
      </c>
      <c r="E1488" s="25" t="s">
        <v>177</v>
      </c>
      <c r="F1488" s="41">
        <v>6.0900000000000003E-2</v>
      </c>
      <c r="G1488" s="76" t="s">
        <v>383</v>
      </c>
      <c r="H1488" s="82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3">
      <c r="A1489" s="75">
        <v>11</v>
      </c>
      <c r="B1489" s="77">
        <v>45733</v>
      </c>
      <c r="C1489" s="75">
        <v>3</v>
      </c>
      <c r="D1489" s="40" t="s">
        <v>206</v>
      </c>
      <c r="E1489" s="25" t="s">
        <v>177</v>
      </c>
      <c r="F1489" s="41">
        <v>6.4100000000000004E-2</v>
      </c>
      <c r="G1489" s="76" t="s">
        <v>383</v>
      </c>
      <c r="H1489" s="82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3">
      <c r="A1490" s="75">
        <v>12</v>
      </c>
      <c r="B1490" s="77">
        <v>45740</v>
      </c>
      <c r="C1490" s="75">
        <v>3</v>
      </c>
      <c r="D1490" s="40" t="s">
        <v>206</v>
      </c>
      <c r="E1490" s="25" t="s">
        <v>177</v>
      </c>
      <c r="F1490" s="41">
        <v>6.3100000000000003E-2</v>
      </c>
      <c r="G1490" s="76" t="s">
        <v>383</v>
      </c>
      <c r="H1490" s="82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3">
      <c r="A1491" s="75">
        <v>13</v>
      </c>
      <c r="B1491" s="77">
        <v>45747</v>
      </c>
      <c r="C1491" s="75">
        <v>3</v>
      </c>
      <c r="D1491" s="40" t="s">
        <v>206</v>
      </c>
      <c r="E1491" s="25" t="s">
        <v>177</v>
      </c>
      <c r="F1491" s="41">
        <v>6.6100000000000006E-2</v>
      </c>
      <c r="G1491" s="76" t="s">
        <v>383</v>
      </c>
      <c r="H1491" s="82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3">
      <c r="A1492" s="75">
        <v>14</v>
      </c>
      <c r="B1492" s="77">
        <v>45754</v>
      </c>
      <c r="C1492" s="75">
        <v>3</v>
      </c>
      <c r="D1492" s="40" t="s">
        <v>206</v>
      </c>
      <c r="E1492" s="25" t="s">
        <v>177</v>
      </c>
      <c r="F1492" s="41">
        <v>7.0499999999999993E-2</v>
      </c>
      <c r="G1492" s="76" t="s">
        <v>383</v>
      </c>
      <c r="H1492" s="82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3">
      <c r="A1493" s="75">
        <v>15</v>
      </c>
      <c r="B1493" s="77">
        <v>45761</v>
      </c>
      <c r="C1493" s="75">
        <v>3</v>
      </c>
      <c r="D1493" s="40" t="s">
        <v>206</v>
      </c>
      <c r="E1493" s="25" t="s">
        <v>177</v>
      </c>
      <c r="F1493" s="41">
        <v>6.5600000000000006E-2</v>
      </c>
      <c r="G1493" s="76" t="s">
        <v>383</v>
      </c>
      <c r="H1493" s="82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3">
      <c r="A1494" s="75">
        <v>16</v>
      </c>
      <c r="B1494" s="77">
        <v>45768</v>
      </c>
      <c r="C1494" s="75">
        <v>3</v>
      </c>
      <c r="D1494" s="40" t="s">
        <v>206</v>
      </c>
      <c r="E1494" s="25" t="s">
        <v>177</v>
      </c>
      <c r="F1494" s="41">
        <v>6.3200000000000006E-2</v>
      </c>
      <c r="G1494" s="76" t="s">
        <v>383</v>
      </c>
      <c r="H1494" s="82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3">
      <c r="A1495" s="75">
        <v>17</v>
      </c>
      <c r="B1495" s="77">
        <v>45775</v>
      </c>
      <c r="C1495" s="75">
        <v>3</v>
      </c>
      <c r="D1495" s="40" t="s">
        <v>206</v>
      </c>
      <c r="E1495" s="25" t="s">
        <v>177</v>
      </c>
      <c r="F1495" s="41">
        <v>6.2899999999999998E-2</v>
      </c>
      <c r="G1495" s="76" t="s">
        <v>383</v>
      </c>
      <c r="H1495" s="82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3">
      <c r="A1496" s="75">
        <v>18</v>
      </c>
      <c r="B1496" s="77">
        <v>45782</v>
      </c>
      <c r="C1496" s="75">
        <v>3</v>
      </c>
      <c r="D1496" s="40" t="s">
        <v>206</v>
      </c>
      <c r="E1496" s="25" t="s">
        <v>177</v>
      </c>
      <c r="F1496" s="41">
        <v>6.0999999999999999E-2</v>
      </c>
      <c r="G1496" s="76" t="s">
        <v>383</v>
      </c>
      <c r="H1496" s="82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3">
      <c r="A1497" s="75">
        <v>19</v>
      </c>
      <c r="B1497" s="77">
        <v>45789</v>
      </c>
      <c r="C1497" s="75">
        <v>3</v>
      </c>
      <c r="D1497" s="40" t="s">
        <v>206</v>
      </c>
      <c r="E1497" s="25" t="s">
        <v>177</v>
      </c>
      <c r="F1497" s="41">
        <v>6.0900000000000003E-2</v>
      </c>
      <c r="G1497" s="76" t="s">
        <v>383</v>
      </c>
      <c r="H1497" s="82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3">
      <c r="A1498" s="75">
        <v>20</v>
      </c>
      <c r="B1498" s="77">
        <v>45796</v>
      </c>
      <c r="C1498" s="75">
        <v>3</v>
      </c>
      <c r="D1498" s="40" t="s">
        <v>206</v>
      </c>
      <c r="E1498" s="25" t="s">
        <v>177</v>
      </c>
      <c r="F1498" s="41">
        <v>6.0600000000000001E-2</v>
      </c>
      <c r="G1498" s="76" t="s">
        <v>383</v>
      </c>
      <c r="H1498" s="82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3">
      <c r="A1499" s="75">
        <v>21</v>
      </c>
      <c r="B1499" s="77">
        <v>45803</v>
      </c>
      <c r="C1499" s="75">
        <v>3</v>
      </c>
      <c r="D1499" s="40" t="s">
        <v>206</v>
      </c>
      <c r="E1499" s="25" t="s">
        <v>177</v>
      </c>
      <c r="F1499" s="41">
        <v>6.2300000000000001E-2</v>
      </c>
      <c r="G1499" s="76" t="s">
        <v>383</v>
      </c>
      <c r="H1499" s="82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3">
      <c r="A1500" s="75">
        <v>22</v>
      </c>
      <c r="B1500" s="77">
        <v>45810</v>
      </c>
      <c r="C1500" s="75">
        <v>3</v>
      </c>
      <c r="D1500" s="40" t="s">
        <v>206</v>
      </c>
      <c r="E1500" s="25" t="s">
        <v>177</v>
      </c>
      <c r="F1500" s="41">
        <v>6.2199999999999998E-2</v>
      </c>
      <c r="G1500" s="76" t="s">
        <v>383</v>
      </c>
      <c r="H1500" s="82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3">
      <c r="A1501" s="75">
        <v>23</v>
      </c>
      <c r="B1501" s="77">
        <v>45817</v>
      </c>
      <c r="C1501" s="75">
        <v>3</v>
      </c>
      <c r="D1501" s="40" t="s">
        <v>206</v>
      </c>
      <c r="E1501" s="25" t="s">
        <v>177</v>
      </c>
      <c r="F1501" s="41">
        <v>6.5299999999999997E-2</v>
      </c>
      <c r="G1501" s="76" t="s">
        <v>383</v>
      </c>
      <c r="H1501" s="82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3">
      <c r="A1502" s="75">
        <v>24</v>
      </c>
      <c r="B1502" s="77">
        <v>45824</v>
      </c>
      <c r="C1502" s="75">
        <v>3</v>
      </c>
      <c r="D1502" s="40" t="s">
        <v>206</v>
      </c>
      <c r="E1502" s="25" t="s">
        <v>177</v>
      </c>
      <c r="F1502" s="41">
        <v>6.2300000000000001E-2</v>
      </c>
      <c r="G1502" s="76" t="s">
        <v>383</v>
      </c>
      <c r="H1502" s="82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3">
      <c r="A1503" s="75">
        <v>25</v>
      </c>
      <c r="B1503" s="77">
        <v>45831</v>
      </c>
      <c r="C1503" s="75">
        <v>3</v>
      </c>
      <c r="D1503" s="40" t="s">
        <v>206</v>
      </c>
      <c r="E1503" s="25" t="s">
        <v>177</v>
      </c>
      <c r="F1503" s="41">
        <v>6.2799999999999995E-2</v>
      </c>
      <c r="G1503" s="76" t="s">
        <v>383</v>
      </c>
      <c r="H1503" s="82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3">
      <c r="A1504" s="75">
        <v>1</v>
      </c>
      <c r="B1504" s="77">
        <v>45663</v>
      </c>
      <c r="C1504" s="75">
        <v>1</v>
      </c>
      <c r="D1504" s="40" t="s">
        <v>204</v>
      </c>
      <c r="E1504" s="25" t="s">
        <v>178</v>
      </c>
      <c r="F1504" s="41">
        <v>28.831099999999999</v>
      </c>
      <c r="G1504" s="76" t="s">
        <v>383</v>
      </c>
      <c r="H1504" s="82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3">
      <c r="A1505" s="75">
        <v>2</v>
      </c>
      <c r="B1505" s="77">
        <v>45670</v>
      </c>
      <c r="C1505" s="75">
        <v>1</v>
      </c>
      <c r="D1505" s="40" t="s">
        <v>204</v>
      </c>
      <c r="E1505" s="25" t="s">
        <v>178</v>
      </c>
      <c r="F1505" s="41">
        <v>46.7742</v>
      </c>
      <c r="G1505" s="76" t="s">
        <v>383</v>
      </c>
      <c r="H1505" s="82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3">
      <c r="A1506" s="75">
        <v>3</v>
      </c>
      <c r="B1506" s="77">
        <v>45677</v>
      </c>
      <c r="C1506" s="75">
        <v>1</v>
      </c>
      <c r="D1506" s="40" t="s">
        <v>204</v>
      </c>
      <c r="E1506" s="25" t="s">
        <v>178</v>
      </c>
      <c r="F1506" s="41">
        <v>39.644199999999998</v>
      </c>
      <c r="G1506" s="76" t="s">
        <v>383</v>
      </c>
      <c r="H1506" s="82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3">
      <c r="A1507" s="75">
        <v>4</v>
      </c>
      <c r="B1507" s="77">
        <v>45684</v>
      </c>
      <c r="C1507" s="75">
        <v>1</v>
      </c>
      <c r="D1507" s="40" t="s">
        <v>204</v>
      </c>
      <c r="E1507" s="25" t="s">
        <v>178</v>
      </c>
      <c r="F1507" s="41">
        <v>47.6785</v>
      </c>
      <c r="G1507" s="76" t="s">
        <v>383</v>
      </c>
      <c r="H1507" s="82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3">
      <c r="A1508" s="75">
        <v>5</v>
      </c>
      <c r="B1508" s="77">
        <v>45691</v>
      </c>
      <c r="C1508" s="75">
        <v>1</v>
      </c>
      <c r="D1508" s="40" t="s">
        <v>204</v>
      </c>
      <c r="E1508" s="25" t="s">
        <v>178</v>
      </c>
      <c r="F1508" s="41">
        <v>41.461199999999998</v>
      </c>
      <c r="G1508" s="76" t="s">
        <v>383</v>
      </c>
      <c r="H1508" s="82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3">
      <c r="A1509" s="75">
        <v>6</v>
      </c>
      <c r="B1509" s="77">
        <v>45698</v>
      </c>
      <c r="C1509" s="75">
        <v>1</v>
      </c>
      <c r="D1509" s="40" t="s">
        <v>204</v>
      </c>
      <c r="E1509" s="25" t="s">
        <v>178</v>
      </c>
      <c r="F1509" s="41">
        <v>45.803100000000001</v>
      </c>
      <c r="G1509" s="76" t="s">
        <v>383</v>
      </c>
      <c r="H1509" s="82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3">
      <c r="A1510" s="75">
        <v>7</v>
      </c>
      <c r="B1510" s="77">
        <v>45705</v>
      </c>
      <c r="C1510" s="75">
        <v>1</v>
      </c>
      <c r="D1510" s="40" t="s">
        <v>204</v>
      </c>
      <c r="E1510" s="25" t="s">
        <v>178</v>
      </c>
      <c r="F1510" s="41">
        <v>34.909300000000002</v>
      </c>
      <c r="G1510" s="76" t="s">
        <v>383</v>
      </c>
      <c r="H1510" s="82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3">
      <c r="A1511" s="75">
        <v>8</v>
      </c>
      <c r="B1511" s="77">
        <v>45712</v>
      </c>
      <c r="C1511" s="75">
        <v>1</v>
      </c>
      <c r="D1511" s="40" t="s">
        <v>204</v>
      </c>
      <c r="E1511" s="25" t="s">
        <v>178</v>
      </c>
      <c r="F1511" s="41">
        <v>40.961500000000001</v>
      </c>
      <c r="G1511" s="76" t="s">
        <v>383</v>
      </c>
      <c r="H1511" s="82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3">
      <c r="A1512" s="75">
        <v>9</v>
      </c>
      <c r="B1512" s="77">
        <v>45719</v>
      </c>
      <c r="C1512" s="75">
        <v>1</v>
      </c>
      <c r="D1512" s="40" t="s">
        <v>204</v>
      </c>
      <c r="E1512" s="25" t="s">
        <v>178</v>
      </c>
      <c r="F1512" s="41">
        <v>53.4236</v>
      </c>
      <c r="G1512" s="76" t="s">
        <v>383</v>
      </c>
      <c r="H1512" s="82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3">
      <c r="A1513" s="75">
        <v>10</v>
      </c>
      <c r="B1513" s="77">
        <v>45726</v>
      </c>
      <c r="C1513" s="75">
        <v>1</v>
      </c>
      <c r="D1513" s="40" t="s">
        <v>204</v>
      </c>
      <c r="E1513" s="25" t="s">
        <v>178</v>
      </c>
      <c r="F1513" s="41">
        <v>28.798100000000002</v>
      </c>
      <c r="G1513" s="76" t="s">
        <v>383</v>
      </c>
      <c r="H1513" s="82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3">
      <c r="A1514" s="75">
        <v>11</v>
      </c>
      <c r="B1514" s="77">
        <v>45733</v>
      </c>
      <c r="C1514" s="75">
        <v>1</v>
      </c>
      <c r="D1514" s="40" t="s">
        <v>204</v>
      </c>
      <c r="E1514" s="25" t="s">
        <v>178</v>
      </c>
      <c r="F1514" s="41">
        <v>43.838999999999999</v>
      </c>
      <c r="G1514" s="76" t="s">
        <v>383</v>
      </c>
      <c r="H1514" s="82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3">
      <c r="A1515" s="75">
        <v>12</v>
      </c>
      <c r="B1515" s="77">
        <v>45740</v>
      </c>
      <c r="C1515" s="75">
        <v>1</v>
      </c>
      <c r="D1515" s="40" t="s">
        <v>204</v>
      </c>
      <c r="E1515" s="25" t="s">
        <v>178</v>
      </c>
      <c r="F1515" s="41">
        <v>47.108600000000003</v>
      </c>
      <c r="G1515" s="76" t="s">
        <v>383</v>
      </c>
      <c r="H1515" s="82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3">
      <c r="A1516" s="75">
        <v>13</v>
      </c>
      <c r="B1516" s="77">
        <v>45747</v>
      </c>
      <c r="C1516" s="75">
        <v>1</v>
      </c>
      <c r="D1516" s="40" t="s">
        <v>204</v>
      </c>
      <c r="E1516" s="25" t="s">
        <v>178</v>
      </c>
      <c r="F1516" s="41">
        <v>39.106099999999998</v>
      </c>
      <c r="G1516" s="76" t="s">
        <v>383</v>
      </c>
      <c r="H1516" s="82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3">
      <c r="A1517" s="75">
        <v>14</v>
      </c>
      <c r="B1517" s="77">
        <v>45754</v>
      </c>
      <c r="C1517" s="75">
        <v>1</v>
      </c>
      <c r="D1517" s="40" t="s">
        <v>204</v>
      </c>
      <c r="E1517" s="25" t="s">
        <v>178</v>
      </c>
      <c r="F1517" s="41">
        <v>41.262700000000002</v>
      </c>
      <c r="G1517" s="76" t="s">
        <v>383</v>
      </c>
      <c r="H1517" s="82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3">
      <c r="A1518" s="75">
        <v>15</v>
      </c>
      <c r="B1518" s="77">
        <v>45761</v>
      </c>
      <c r="C1518" s="75">
        <v>1</v>
      </c>
      <c r="D1518" s="40" t="s">
        <v>204</v>
      </c>
      <c r="E1518" s="25" t="s">
        <v>178</v>
      </c>
      <c r="F1518" s="41">
        <v>44.486899999999999</v>
      </c>
      <c r="G1518" s="76" t="s">
        <v>383</v>
      </c>
      <c r="H1518" s="82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3">
      <c r="A1519" s="75">
        <v>16</v>
      </c>
      <c r="B1519" s="77">
        <v>45768</v>
      </c>
      <c r="C1519" s="75">
        <v>1</v>
      </c>
      <c r="D1519" s="40" t="s">
        <v>204</v>
      </c>
      <c r="E1519" s="25" t="s">
        <v>178</v>
      </c>
      <c r="F1519" s="41">
        <v>32.265500000000003</v>
      </c>
      <c r="G1519" s="76" t="s">
        <v>383</v>
      </c>
      <c r="H1519" s="82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3">
      <c r="A1520" s="75">
        <v>17</v>
      </c>
      <c r="B1520" s="77">
        <v>45775</v>
      </c>
      <c r="C1520" s="75">
        <v>1</v>
      </c>
      <c r="D1520" s="40" t="s">
        <v>204</v>
      </c>
      <c r="E1520" s="25" t="s">
        <v>178</v>
      </c>
      <c r="F1520" s="41">
        <v>39.082799999999999</v>
      </c>
      <c r="G1520" s="76" t="s">
        <v>383</v>
      </c>
      <c r="H1520" s="82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3">
      <c r="A1521" s="75">
        <v>18</v>
      </c>
      <c r="B1521" s="77">
        <v>45782</v>
      </c>
      <c r="C1521" s="75">
        <v>1</v>
      </c>
      <c r="D1521" s="40" t="s">
        <v>204</v>
      </c>
      <c r="E1521" s="25" t="s">
        <v>178</v>
      </c>
      <c r="F1521" s="41">
        <v>30.901</v>
      </c>
      <c r="G1521" s="76" t="s">
        <v>383</v>
      </c>
      <c r="H1521" s="82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3">
      <c r="A1522" s="75">
        <v>19</v>
      </c>
      <c r="B1522" s="77">
        <v>45789</v>
      </c>
      <c r="C1522" s="75">
        <v>1</v>
      </c>
      <c r="D1522" s="40" t="s">
        <v>204</v>
      </c>
      <c r="E1522" s="25" t="s">
        <v>178</v>
      </c>
      <c r="F1522" s="41">
        <v>32.1342</v>
      </c>
      <c r="G1522" s="76" t="s">
        <v>383</v>
      </c>
      <c r="H1522" s="82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3">
      <c r="A1523" s="75">
        <v>20</v>
      </c>
      <c r="B1523" s="77">
        <v>45796</v>
      </c>
      <c r="C1523" s="75">
        <v>1</v>
      </c>
      <c r="D1523" s="40" t="s">
        <v>204</v>
      </c>
      <c r="E1523" s="25" t="s">
        <v>178</v>
      </c>
      <c r="F1523" s="41">
        <v>32.508299999999998</v>
      </c>
      <c r="G1523" s="76" t="s">
        <v>383</v>
      </c>
      <c r="H1523" s="82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3">
      <c r="A1524" s="75">
        <v>21</v>
      </c>
      <c r="B1524" s="77">
        <v>45803</v>
      </c>
      <c r="C1524" s="75">
        <v>1</v>
      </c>
      <c r="D1524" s="40" t="s">
        <v>204</v>
      </c>
      <c r="E1524" s="25" t="s">
        <v>178</v>
      </c>
      <c r="F1524" s="41">
        <v>35.549900000000001</v>
      </c>
      <c r="G1524" s="76" t="s">
        <v>383</v>
      </c>
      <c r="H1524" s="82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3">
      <c r="A1525" s="75">
        <v>22</v>
      </c>
      <c r="B1525" s="77">
        <v>45810</v>
      </c>
      <c r="C1525" s="75">
        <v>1</v>
      </c>
      <c r="D1525" s="40" t="s">
        <v>204</v>
      </c>
      <c r="E1525" s="25" t="s">
        <v>178</v>
      </c>
      <c r="F1525" s="41">
        <v>37.4054</v>
      </c>
      <c r="G1525" s="76" t="s">
        <v>383</v>
      </c>
      <c r="H1525" s="82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3">
      <c r="A1526" s="75">
        <v>23</v>
      </c>
      <c r="B1526" s="77">
        <v>45817</v>
      </c>
      <c r="C1526" s="75">
        <v>1</v>
      </c>
      <c r="D1526" s="40" t="s">
        <v>204</v>
      </c>
      <c r="E1526" s="25" t="s">
        <v>178</v>
      </c>
      <c r="F1526" s="41">
        <v>39.3688</v>
      </c>
      <c r="G1526" s="76" t="s">
        <v>383</v>
      </c>
      <c r="H1526" s="82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3">
      <c r="A1527" s="75">
        <v>24</v>
      </c>
      <c r="B1527" s="77">
        <v>45824</v>
      </c>
      <c r="C1527" s="75">
        <v>1</v>
      </c>
      <c r="D1527" s="40" t="s">
        <v>204</v>
      </c>
      <c r="E1527" s="25" t="s">
        <v>178</v>
      </c>
      <c r="F1527" s="41">
        <v>27.373000000000001</v>
      </c>
      <c r="G1527" s="76" t="s">
        <v>383</v>
      </c>
      <c r="H1527" s="82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3">
      <c r="A1528" s="75">
        <v>25</v>
      </c>
      <c r="B1528" s="77">
        <v>45831</v>
      </c>
      <c r="C1528" s="75">
        <v>1</v>
      </c>
      <c r="D1528" s="40" t="s">
        <v>204</v>
      </c>
      <c r="E1528" s="25" t="s">
        <v>178</v>
      </c>
      <c r="F1528" s="41">
        <v>49.169600000000003</v>
      </c>
      <c r="G1528" s="76" t="s">
        <v>383</v>
      </c>
      <c r="H1528" s="82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3">
      <c r="A1529" s="75">
        <v>1</v>
      </c>
      <c r="B1529" s="77">
        <v>45663</v>
      </c>
      <c r="C1529" s="75">
        <v>2</v>
      </c>
      <c r="D1529" s="40" t="s">
        <v>205</v>
      </c>
      <c r="E1529" s="25" t="s">
        <v>178</v>
      </c>
      <c r="F1529" s="41">
        <v>47.660699999999999</v>
      </c>
      <c r="G1529" s="76" t="s">
        <v>383</v>
      </c>
      <c r="H1529" s="82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3">
      <c r="A1530" s="75">
        <v>2</v>
      </c>
      <c r="B1530" s="77">
        <v>45670</v>
      </c>
      <c r="C1530" s="75">
        <v>2</v>
      </c>
      <c r="D1530" s="40" t="s">
        <v>205</v>
      </c>
      <c r="E1530" s="25" t="s">
        <v>178</v>
      </c>
      <c r="F1530" s="41">
        <v>44.554000000000002</v>
      </c>
      <c r="G1530" s="76" t="s">
        <v>383</v>
      </c>
      <c r="H1530" s="82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3">
      <c r="A1531" s="75">
        <v>3</v>
      </c>
      <c r="B1531" s="77">
        <v>45677</v>
      </c>
      <c r="C1531" s="75">
        <v>2</v>
      </c>
      <c r="D1531" s="40" t="s">
        <v>205</v>
      </c>
      <c r="E1531" s="25" t="s">
        <v>178</v>
      </c>
      <c r="F1531" s="41">
        <v>36.715299999999999</v>
      </c>
      <c r="G1531" s="76" t="s">
        <v>383</v>
      </c>
      <c r="H1531" s="82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3">
      <c r="A1532" s="75">
        <v>4</v>
      </c>
      <c r="B1532" s="77">
        <v>45684</v>
      </c>
      <c r="C1532" s="75">
        <v>2</v>
      </c>
      <c r="D1532" s="40" t="s">
        <v>205</v>
      </c>
      <c r="E1532" s="25" t="s">
        <v>178</v>
      </c>
      <c r="F1532" s="41">
        <v>38.658700000000003</v>
      </c>
      <c r="G1532" s="76" t="s">
        <v>383</v>
      </c>
      <c r="H1532" s="82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3">
      <c r="A1533" s="75">
        <v>5</v>
      </c>
      <c r="B1533" s="77">
        <v>45691</v>
      </c>
      <c r="C1533" s="75">
        <v>2</v>
      </c>
      <c r="D1533" s="40" t="s">
        <v>205</v>
      </c>
      <c r="E1533" s="25" t="s">
        <v>178</v>
      </c>
      <c r="F1533" s="41">
        <v>43.265999999999998</v>
      </c>
      <c r="G1533" s="76" t="s">
        <v>383</v>
      </c>
      <c r="H1533" s="82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3">
      <c r="A1534" s="75">
        <v>6</v>
      </c>
      <c r="B1534" s="77">
        <v>45698</v>
      </c>
      <c r="C1534" s="75">
        <v>2</v>
      </c>
      <c r="D1534" s="40" t="s">
        <v>205</v>
      </c>
      <c r="E1534" s="25" t="s">
        <v>178</v>
      </c>
      <c r="F1534" s="41">
        <v>42.279400000000003</v>
      </c>
      <c r="G1534" s="76" t="s">
        <v>383</v>
      </c>
      <c r="H1534" s="82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3">
      <c r="A1535" s="75">
        <v>7</v>
      </c>
      <c r="B1535" s="77">
        <v>45705</v>
      </c>
      <c r="C1535" s="75">
        <v>2</v>
      </c>
      <c r="D1535" s="40" t="s">
        <v>205</v>
      </c>
      <c r="E1535" s="25" t="s">
        <v>178</v>
      </c>
      <c r="F1535" s="41">
        <v>27.150400000000001</v>
      </c>
      <c r="G1535" s="76" t="s">
        <v>383</v>
      </c>
      <c r="H1535" s="82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3">
      <c r="A1536" s="75">
        <v>8</v>
      </c>
      <c r="B1536" s="77">
        <v>45712</v>
      </c>
      <c r="C1536" s="75">
        <v>2</v>
      </c>
      <c r="D1536" s="40" t="s">
        <v>205</v>
      </c>
      <c r="E1536" s="25" t="s">
        <v>178</v>
      </c>
      <c r="F1536" s="41">
        <v>44.664999999999999</v>
      </c>
      <c r="G1536" s="76" t="s">
        <v>383</v>
      </c>
      <c r="H1536" s="82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3">
      <c r="A1537" s="75">
        <v>9</v>
      </c>
      <c r="B1537" s="77">
        <v>45719</v>
      </c>
      <c r="C1537" s="75">
        <v>2</v>
      </c>
      <c r="D1537" s="40" t="s">
        <v>205</v>
      </c>
      <c r="E1537" s="25" t="s">
        <v>178</v>
      </c>
      <c r="F1537" s="41">
        <v>60.404499999999999</v>
      </c>
      <c r="G1537" s="76" t="s">
        <v>383</v>
      </c>
      <c r="H1537" s="82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3">
      <c r="A1538" s="75">
        <v>10</v>
      </c>
      <c r="B1538" s="77">
        <v>45726</v>
      </c>
      <c r="C1538" s="75">
        <v>2</v>
      </c>
      <c r="D1538" s="40" t="s">
        <v>205</v>
      </c>
      <c r="E1538" s="25" t="s">
        <v>178</v>
      </c>
      <c r="F1538" s="41">
        <v>25.9343</v>
      </c>
      <c r="G1538" s="76" t="s">
        <v>383</v>
      </c>
      <c r="H1538" s="82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3">
      <c r="A1539" s="75">
        <v>11</v>
      </c>
      <c r="B1539" s="77">
        <v>45733</v>
      </c>
      <c r="C1539" s="75">
        <v>2</v>
      </c>
      <c r="D1539" s="40" t="s">
        <v>205</v>
      </c>
      <c r="E1539" s="25" t="s">
        <v>178</v>
      </c>
      <c r="F1539" s="41">
        <v>46.503700000000002</v>
      </c>
      <c r="G1539" s="76" t="s">
        <v>383</v>
      </c>
      <c r="H1539" s="82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3">
      <c r="A1540" s="75">
        <v>12</v>
      </c>
      <c r="B1540" s="77">
        <v>45740</v>
      </c>
      <c r="C1540" s="75">
        <v>2</v>
      </c>
      <c r="D1540" s="40" t="s">
        <v>205</v>
      </c>
      <c r="E1540" s="25" t="s">
        <v>178</v>
      </c>
      <c r="F1540" s="41">
        <v>41.976199999999999</v>
      </c>
      <c r="G1540" s="76" t="s">
        <v>383</v>
      </c>
      <c r="H1540" s="82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3">
      <c r="A1541" s="75">
        <v>13</v>
      </c>
      <c r="B1541" s="77">
        <v>45747</v>
      </c>
      <c r="C1541" s="75">
        <v>2</v>
      </c>
      <c r="D1541" s="40" t="s">
        <v>205</v>
      </c>
      <c r="E1541" s="25" t="s">
        <v>178</v>
      </c>
      <c r="F1541" s="41">
        <v>38.4955</v>
      </c>
      <c r="G1541" s="76" t="s">
        <v>383</v>
      </c>
      <c r="H1541" s="82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3">
      <c r="A1542" s="75">
        <v>14</v>
      </c>
      <c r="B1542" s="77">
        <v>45754</v>
      </c>
      <c r="C1542" s="75">
        <v>2</v>
      </c>
      <c r="D1542" s="40" t="s">
        <v>205</v>
      </c>
      <c r="E1542" s="25" t="s">
        <v>178</v>
      </c>
      <c r="F1542" s="41">
        <v>49.238900000000001</v>
      </c>
      <c r="G1542" s="76" t="s">
        <v>383</v>
      </c>
      <c r="H1542" s="82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3">
      <c r="A1543" s="75">
        <v>15</v>
      </c>
      <c r="B1543" s="77">
        <v>45761</v>
      </c>
      <c r="C1543" s="75">
        <v>2</v>
      </c>
      <c r="D1543" s="40" t="s">
        <v>205</v>
      </c>
      <c r="E1543" s="25" t="s">
        <v>178</v>
      </c>
      <c r="F1543" s="41">
        <v>30.733799999999999</v>
      </c>
      <c r="G1543" s="76" t="s">
        <v>383</v>
      </c>
      <c r="H1543" s="82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3">
      <c r="A1544" s="75">
        <v>16</v>
      </c>
      <c r="B1544" s="77">
        <v>45768</v>
      </c>
      <c r="C1544" s="75">
        <v>2</v>
      </c>
      <c r="D1544" s="40" t="s">
        <v>205</v>
      </c>
      <c r="E1544" s="25" t="s">
        <v>178</v>
      </c>
      <c r="F1544" s="41">
        <v>40.483400000000003</v>
      </c>
      <c r="G1544" s="76" t="s">
        <v>383</v>
      </c>
      <c r="H1544" s="82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3">
      <c r="A1545" s="75">
        <v>17</v>
      </c>
      <c r="B1545" s="77">
        <v>45775</v>
      </c>
      <c r="C1545" s="75">
        <v>2</v>
      </c>
      <c r="D1545" s="40" t="s">
        <v>205</v>
      </c>
      <c r="E1545" s="25" t="s">
        <v>178</v>
      </c>
      <c r="F1545" s="41">
        <v>49.909300000000002</v>
      </c>
      <c r="G1545" s="76" t="s">
        <v>383</v>
      </c>
      <c r="H1545" s="82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3">
      <c r="A1546" s="75">
        <v>18</v>
      </c>
      <c r="B1546" s="77">
        <v>45782</v>
      </c>
      <c r="C1546" s="75">
        <v>2</v>
      </c>
      <c r="D1546" s="40" t="s">
        <v>205</v>
      </c>
      <c r="E1546" s="25" t="s">
        <v>178</v>
      </c>
      <c r="F1546" s="41">
        <v>37.876399999999997</v>
      </c>
      <c r="G1546" s="76" t="s">
        <v>383</v>
      </c>
      <c r="H1546" s="82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3">
      <c r="A1547" s="75">
        <v>19</v>
      </c>
      <c r="B1547" s="77">
        <v>45789</v>
      </c>
      <c r="C1547" s="75">
        <v>2</v>
      </c>
      <c r="D1547" s="40" t="s">
        <v>205</v>
      </c>
      <c r="E1547" s="25" t="s">
        <v>178</v>
      </c>
      <c r="F1547" s="41">
        <v>36.272300000000001</v>
      </c>
      <c r="G1547" s="76" t="s">
        <v>383</v>
      </c>
      <c r="H1547" s="82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3">
      <c r="A1548" s="75">
        <v>20</v>
      </c>
      <c r="B1548" s="77">
        <v>45796</v>
      </c>
      <c r="C1548" s="75">
        <v>2</v>
      </c>
      <c r="D1548" s="40" t="s">
        <v>205</v>
      </c>
      <c r="E1548" s="25" t="s">
        <v>178</v>
      </c>
      <c r="F1548" s="41">
        <v>40.136499999999998</v>
      </c>
      <c r="G1548" s="76" t="s">
        <v>383</v>
      </c>
      <c r="H1548" s="82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3">
      <c r="A1549" s="75">
        <v>21</v>
      </c>
      <c r="B1549" s="77">
        <v>45803</v>
      </c>
      <c r="C1549" s="75">
        <v>2</v>
      </c>
      <c r="D1549" s="40" t="s">
        <v>205</v>
      </c>
      <c r="E1549" s="25" t="s">
        <v>178</v>
      </c>
      <c r="F1549" s="41">
        <v>36.078099999999999</v>
      </c>
      <c r="G1549" s="76" t="s">
        <v>383</v>
      </c>
      <c r="H1549" s="82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3">
      <c r="A1550" s="75">
        <v>22</v>
      </c>
      <c r="B1550" s="77">
        <v>45810</v>
      </c>
      <c r="C1550" s="75">
        <v>2</v>
      </c>
      <c r="D1550" s="40" t="s">
        <v>205</v>
      </c>
      <c r="E1550" s="25" t="s">
        <v>178</v>
      </c>
      <c r="F1550" s="41">
        <v>50.525100000000002</v>
      </c>
      <c r="G1550" s="76" t="s">
        <v>383</v>
      </c>
      <c r="H1550" s="82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3">
      <c r="A1551" s="75">
        <v>23</v>
      </c>
      <c r="B1551" s="77">
        <v>45817</v>
      </c>
      <c r="C1551" s="75">
        <v>2</v>
      </c>
      <c r="D1551" s="40" t="s">
        <v>205</v>
      </c>
      <c r="E1551" s="25" t="s">
        <v>178</v>
      </c>
      <c r="F1551" s="41">
        <v>32.723399999999998</v>
      </c>
      <c r="G1551" s="76" t="s">
        <v>383</v>
      </c>
      <c r="H1551" s="82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3">
      <c r="A1552" s="75">
        <v>24</v>
      </c>
      <c r="B1552" s="77">
        <v>45824</v>
      </c>
      <c r="C1552" s="75">
        <v>2</v>
      </c>
      <c r="D1552" s="40" t="s">
        <v>205</v>
      </c>
      <c r="E1552" s="25" t="s">
        <v>178</v>
      </c>
      <c r="F1552" s="41">
        <v>45.637</v>
      </c>
      <c r="G1552" s="76" t="s">
        <v>383</v>
      </c>
      <c r="H1552" s="82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3">
      <c r="A1553" s="75">
        <v>25</v>
      </c>
      <c r="B1553" s="77">
        <v>45831</v>
      </c>
      <c r="C1553" s="75">
        <v>2</v>
      </c>
      <c r="D1553" s="40" t="s">
        <v>205</v>
      </c>
      <c r="E1553" s="25" t="s">
        <v>178</v>
      </c>
      <c r="F1553" s="41">
        <v>30.217700000000001</v>
      </c>
      <c r="G1553" s="76" t="s">
        <v>383</v>
      </c>
      <c r="H1553" s="82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3">
      <c r="A1554" s="75">
        <v>1</v>
      </c>
      <c r="B1554" s="77">
        <v>45663</v>
      </c>
      <c r="C1554" s="75">
        <v>3</v>
      </c>
      <c r="D1554" s="40" t="s">
        <v>206</v>
      </c>
      <c r="E1554" s="25" t="s">
        <v>178</v>
      </c>
      <c r="F1554" s="41">
        <v>36.721899999999998</v>
      </c>
      <c r="G1554" s="76" t="s">
        <v>383</v>
      </c>
      <c r="H1554" s="82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3">
      <c r="A1555" s="75">
        <v>2</v>
      </c>
      <c r="B1555" s="77">
        <v>45670</v>
      </c>
      <c r="C1555" s="75">
        <v>3</v>
      </c>
      <c r="D1555" s="40" t="s">
        <v>206</v>
      </c>
      <c r="E1555" s="25" t="s">
        <v>178</v>
      </c>
      <c r="F1555" s="41">
        <v>33.018799999999999</v>
      </c>
      <c r="G1555" s="76" t="s">
        <v>383</v>
      </c>
      <c r="H1555" s="82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3">
      <c r="A1556" s="75">
        <v>3</v>
      </c>
      <c r="B1556" s="77">
        <v>45677</v>
      </c>
      <c r="C1556" s="75">
        <v>3</v>
      </c>
      <c r="D1556" s="40" t="s">
        <v>206</v>
      </c>
      <c r="E1556" s="25" t="s">
        <v>178</v>
      </c>
      <c r="F1556" s="41">
        <v>21.158899999999999</v>
      </c>
      <c r="G1556" s="76" t="s">
        <v>383</v>
      </c>
      <c r="H1556" s="82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3">
      <c r="A1557" s="75">
        <v>4</v>
      </c>
      <c r="B1557" s="77">
        <v>45684</v>
      </c>
      <c r="C1557" s="75">
        <v>3</v>
      </c>
      <c r="D1557" s="40" t="s">
        <v>206</v>
      </c>
      <c r="E1557" s="25" t="s">
        <v>178</v>
      </c>
      <c r="F1557" s="41">
        <v>33.492100000000001</v>
      </c>
      <c r="G1557" s="76" t="s">
        <v>383</v>
      </c>
      <c r="H1557" s="82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3">
      <c r="A1558" s="75">
        <v>5</v>
      </c>
      <c r="B1558" s="77">
        <v>45691</v>
      </c>
      <c r="C1558" s="75">
        <v>3</v>
      </c>
      <c r="D1558" s="40" t="s">
        <v>206</v>
      </c>
      <c r="E1558" s="25" t="s">
        <v>178</v>
      </c>
      <c r="F1558" s="41">
        <v>28.414300000000001</v>
      </c>
      <c r="G1558" s="76" t="s">
        <v>383</v>
      </c>
      <c r="H1558" s="82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3">
      <c r="A1559" s="75">
        <v>6</v>
      </c>
      <c r="B1559" s="77">
        <v>45698</v>
      </c>
      <c r="C1559" s="75">
        <v>3</v>
      </c>
      <c r="D1559" s="40" t="s">
        <v>206</v>
      </c>
      <c r="E1559" s="25" t="s">
        <v>178</v>
      </c>
      <c r="F1559" s="41">
        <v>31.393999999999998</v>
      </c>
      <c r="G1559" s="76" t="s">
        <v>383</v>
      </c>
      <c r="H1559" s="82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3">
      <c r="A1560" s="75">
        <v>7</v>
      </c>
      <c r="B1560" s="77">
        <v>45705</v>
      </c>
      <c r="C1560" s="75">
        <v>3</v>
      </c>
      <c r="D1560" s="40" t="s">
        <v>206</v>
      </c>
      <c r="E1560" s="25" t="s">
        <v>178</v>
      </c>
      <c r="F1560" s="41">
        <v>40.884</v>
      </c>
      <c r="G1560" s="76" t="s">
        <v>383</v>
      </c>
      <c r="H1560" s="82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3">
      <c r="A1561" s="75">
        <v>8</v>
      </c>
      <c r="B1561" s="77">
        <v>45712</v>
      </c>
      <c r="C1561" s="75">
        <v>3</v>
      </c>
      <c r="D1561" s="40" t="s">
        <v>206</v>
      </c>
      <c r="E1561" s="25" t="s">
        <v>178</v>
      </c>
      <c r="F1561" s="41">
        <v>28.173200000000001</v>
      </c>
      <c r="G1561" s="76" t="s">
        <v>383</v>
      </c>
      <c r="H1561" s="82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3">
      <c r="A1562" s="75">
        <v>9</v>
      </c>
      <c r="B1562" s="77">
        <v>45719</v>
      </c>
      <c r="C1562" s="75">
        <v>3</v>
      </c>
      <c r="D1562" s="40" t="s">
        <v>206</v>
      </c>
      <c r="E1562" s="25" t="s">
        <v>178</v>
      </c>
      <c r="F1562" s="41">
        <v>28.446200000000001</v>
      </c>
      <c r="G1562" s="76" t="s">
        <v>383</v>
      </c>
      <c r="H1562" s="82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3">
      <c r="A1563" s="75">
        <v>10</v>
      </c>
      <c r="B1563" s="77">
        <v>45726</v>
      </c>
      <c r="C1563" s="75">
        <v>3</v>
      </c>
      <c r="D1563" s="40" t="s">
        <v>206</v>
      </c>
      <c r="E1563" s="25" t="s">
        <v>178</v>
      </c>
      <c r="F1563" s="41">
        <v>40.415300000000002</v>
      </c>
      <c r="G1563" s="76" t="s">
        <v>383</v>
      </c>
      <c r="H1563" s="82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3">
      <c r="A1564" s="75">
        <v>11</v>
      </c>
      <c r="B1564" s="77">
        <v>45733</v>
      </c>
      <c r="C1564" s="75">
        <v>3</v>
      </c>
      <c r="D1564" s="40" t="s">
        <v>206</v>
      </c>
      <c r="E1564" s="25" t="s">
        <v>178</v>
      </c>
      <c r="F1564" s="41">
        <v>34.075600000000001</v>
      </c>
      <c r="G1564" s="76" t="s">
        <v>383</v>
      </c>
      <c r="H1564" s="82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3">
      <c r="A1565" s="75">
        <v>12</v>
      </c>
      <c r="B1565" s="77">
        <v>45740</v>
      </c>
      <c r="C1565" s="75">
        <v>3</v>
      </c>
      <c r="D1565" s="40" t="s">
        <v>206</v>
      </c>
      <c r="E1565" s="25" t="s">
        <v>178</v>
      </c>
      <c r="F1565" s="41">
        <v>40.898800000000001</v>
      </c>
      <c r="G1565" s="76" t="s">
        <v>383</v>
      </c>
      <c r="H1565" s="82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3">
      <c r="A1566" s="75">
        <v>13</v>
      </c>
      <c r="B1566" s="77">
        <v>45747</v>
      </c>
      <c r="C1566" s="75">
        <v>3</v>
      </c>
      <c r="D1566" s="40" t="s">
        <v>206</v>
      </c>
      <c r="E1566" s="25" t="s">
        <v>178</v>
      </c>
      <c r="F1566" s="41">
        <v>35.069200000000002</v>
      </c>
      <c r="G1566" s="76" t="s">
        <v>383</v>
      </c>
      <c r="H1566" s="82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3">
      <c r="A1567" s="75">
        <v>14</v>
      </c>
      <c r="B1567" s="77">
        <v>45754</v>
      </c>
      <c r="C1567" s="75">
        <v>3</v>
      </c>
      <c r="D1567" s="40" t="s">
        <v>206</v>
      </c>
      <c r="E1567" s="25" t="s">
        <v>178</v>
      </c>
      <c r="F1567" s="41">
        <v>29.297599999999999</v>
      </c>
      <c r="G1567" s="76" t="s">
        <v>383</v>
      </c>
      <c r="H1567" s="82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3">
      <c r="A1568" s="75">
        <v>15</v>
      </c>
      <c r="B1568" s="77">
        <v>45761</v>
      </c>
      <c r="C1568" s="75">
        <v>3</v>
      </c>
      <c r="D1568" s="40" t="s">
        <v>206</v>
      </c>
      <c r="E1568" s="25" t="s">
        <v>178</v>
      </c>
      <c r="F1568" s="41">
        <v>33.203299999999999</v>
      </c>
      <c r="G1568" s="76" t="s">
        <v>383</v>
      </c>
      <c r="H1568" s="82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3">
      <c r="A1569" s="75">
        <v>16</v>
      </c>
      <c r="B1569" s="77">
        <v>45768</v>
      </c>
      <c r="C1569" s="75">
        <v>3</v>
      </c>
      <c r="D1569" s="40" t="s">
        <v>206</v>
      </c>
      <c r="E1569" s="25" t="s">
        <v>178</v>
      </c>
      <c r="F1569" s="41">
        <v>39.406199999999998</v>
      </c>
      <c r="G1569" s="76" t="s">
        <v>383</v>
      </c>
      <c r="H1569" s="82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3">
      <c r="A1570" s="75">
        <v>17</v>
      </c>
      <c r="B1570" s="77">
        <v>45775</v>
      </c>
      <c r="C1570" s="75">
        <v>3</v>
      </c>
      <c r="D1570" s="40" t="s">
        <v>206</v>
      </c>
      <c r="E1570" s="25" t="s">
        <v>178</v>
      </c>
      <c r="F1570" s="41">
        <v>38.025100000000002</v>
      </c>
      <c r="G1570" s="76" t="s">
        <v>383</v>
      </c>
      <c r="H1570" s="82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3">
      <c r="A1571" s="75">
        <v>18</v>
      </c>
      <c r="B1571" s="77">
        <v>45782</v>
      </c>
      <c r="C1571" s="75">
        <v>3</v>
      </c>
      <c r="D1571" s="40" t="s">
        <v>206</v>
      </c>
      <c r="E1571" s="25" t="s">
        <v>178</v>
      </c>
      <c r="F1571" s="41">
        <v>33.524900000000002</v>
      </c>
      <c r="G1571" s="76" t="s">
        <v>383</v>
      </c>
      <c r="H1571" s="82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3">
      <c r="A1572" s="75">
        <v>19</v>
      </c>
      <c r="B1572" s="77">
        <v>45789</v>
      </c>
      <c r="C1572" s="75">
        <v>3</v>
      </c>
      <c r="D1572" s="40" t="s">
        <v>206</v>
      </c>
      <c r="E1572" s="25" t="s">
        <v>178</v>
      </c>
      <c r="F1572" s="41">
        <v>33.754100000000001</v>
      </c>
      <c r="G1572" s="76" t="s">
        <v>383</v>
      </c>
      <c r="H1572" s="82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3">
      <c r="A1573" s="75">
        <v>20</v>
      </c>
      <c r="B1573" s="77">
        <v>45796</v>
      </c>
      <c r="C1573" s="75">
        <v>3</v>
      </c>
      <c r="D1573" s="40" t="s">
        <v>206</v>
      </c>
      <c r="E1573" s="25" t="s">
        <v>178</v>
      </c>
      <c r="F1573" s="41">
        <v>32.981999999999999</v>
      </c>
      <c r="G1573" s="76" t="s">
        <v>383</v>
      </c>
      <c r="H1573" s="82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3">
      <c r="A1574" s="75">
        <v>21</v>
      </c>
      <c r="B1574" s="77">
        <v>45803</v>
      </c>
      <c r="C1574" s="75">
        <v>3</v>
      </c>
      <c r="D1574" s="40" t="s">
        <v>206</v>
      </c>
      <c r="E1574" s="25" t="s">
        <v>178</v>
      </c>
      <c r="F1574" s="41">
        <v>30.752099999999999</v>
      </c>
      <c r="G1574" s="76" t="s">
        <v>383</v>
      </c>
      <c r="H1574" s="82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3">
      <c r="A1575" s="75">
        <v>22</v>
      </c>
      <c r="B1575" s="77">
        <v>45810</v>
      </c>
      <c r="C1575" s="75">
        <v>3</v>
      </c>
      <c r="D1575" s="40" t="s">
        <v>206</v>
      </c>
      <c r="E1575" s="25" t="s">
        <v>178</v>
      </c>
      <c r="F1575" s="41">
        <v>42.766399999999997</v>
      </c>
      <c r="G1575" s="76" t="s">
        <v>383</v>
      </c>
      <c r="H1575" s="82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3">
      <c r="A1576" s="75">
        <v>23</v>
      </c>
      <c r="B1576" s="77">
        <v>45817</v>
      </c>
      <c r="C1576" s="75">
        <v>3</v>
      </c>
      <c r="D1576" s="40" t="s">
        <v>206</v>
      </c>
      <c r="E1576" s="25" t="s">
        <v>178</v>
      </c>
      <c r="F1576" s="41">
        <v>33.555100000000003</v>
      </c>
      <c r="G1576" s="76" t="s">
        <v>383</v>
      </c>
      <c r="H1576" s="82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3">
      <c r="A1577" s="75">
        <v>24</v>
      </c>
      <c r="B1577" s="77">
        <v>45824</v>
      </c>
      <c r="C1577" s="75">
        <v>3</v>
      </c>
      <c r="D1577" s="40" t="s">
        <v>206</v>
      </c>
      <c r="E1577" s="25" t="s">
        <v>178</v>
      </c>
      <c r="F1577" s="41">
        <v>28.1065</v>
      </c>
      <c r="G1577" s="76" t="s">
        <v>383</v>
      </c>
      <c r="H1577" s="82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3">
      <c r="A1578" s="75">
        <v>25</v>
      </c>
      <c r="B1578" s="77">
        <v>45831</v>
      </c>
      <c r="C1578" s="75">
        <v>3</v>
      </c>
      <c r="D1578" s="40" t="s">
        <v>206</v>
      </c>
      <c r="E1578" s="25" t="s">
        <v>178</v>
      </c>
      <c r="F1578" s="41">
        <v>31.237400000000001</v>
      </c>
      <c r="G1578" s="76" t="s">
        <v>383</v>
      </c>
      <c r="H1578" s="82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388620</xdr:rowOff>
                  </from>
                  <to>
                    <xdr:col>8</xdr:col>
                    <xdr:colOff>929640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4.4" x14ac:dyDescent="0.3"/>
  <sheetData>
    <row r="1" spans="1:85" x14ac:dyDescent="0.3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3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3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IF($F3="",0,IF(ABS($G3)&gt;3,1,0))</f>
        <v>0</v>
      </c>
      <c r="L3" s="32">
        <f>IF($F3="",0,IF(FALSE,1,0))</f>
        <v>0</v>
      </c>
      <c r="M3" s="32">
        <f>IF($F3="",0,IF(FALSE,1,0))</f>
        <v>0</v>
      </c>
      <c r="N3" s="32">
        <f t="shared" ref="N3:N34" si="10">IF($F3="",0,IF(OR(((ISNUMBER($G3)*($G3&gt;2))+(ISNUMBER($AC3)*($AC3&gt;2))+(ISNUMBER($AY3)*($AY3&gt;2)))&gt;=2,((ISNUMBER($G3)*($G3&lt;-2))+(ISNUMBER($AC3)*($AC3&lt;-2))+(ISNUMBER($AY3)*($AY3&lt;-2)))&gt;=2),1,0))</f>
        <v>0</v>
      </c>
      <c r="O3" s="32">
        <f t="shared" ref="O3:O34" si="11">IF($F3="",0,IF(AND(COUNT($G3,$AC3,$AY3)&gt;=2,MAX($G3,$AC3,$AY3)&gt;2,MIN($G3,$AC3,$AY3)&lt;-2),1,0))</f>
        <v>0</v>
      </c>
      <c r="P3" s="32" t="str">
        <f t="shared" ref="P3:P34" si="12">IF($F3="","",IF(SUM($K3,$L3,$M3,$N3,$O3)&gt;0,"REJEITADO","OK"))</f>
        <v>OK</v>
      </c>
      <c r="Q3" s="32">
        <f t="shared" ref="Q3:Q34" si="13">IF(AND($D3=1,$BT$1&lt;&gt;""),$BT$1+(-3)*$BU$1,NA())</f>
        <v>2.2408999999999999</v>
      </c>
      <c r="R3" s="32">
        <f t="shared" ref="R3:R34" si="14">IF(AND($D3=1,$BT$1&lt;&gt;""),$BT$1+(-2)*$BU$1,NA())</f>
        <v>2.2627999999999999</v>
      </c>
      <c r="S3" s="32">
        <f t="shared" ref="S3:S34" si="15">IF(AND($D3=1,$BT$1&lt;&gt;""),$BT$1+(-1)*$BU$1,NA())</f>
        <v>2.2847</v>
      </c>
      <c r="T3" s="32">
        <f t="shared" ref="T3:T34" si="16">IF(AND($D3=1,$BT$1&lt;&gt;""),$BT$1,NA())</f>
        <v>2.3066</v>
      </c>
      <c r="U3" s="32">
        <f t="shared" ref="U3:U34" si="17">IF(AND($D3=1,$BT$1&lt;&gt;""),$BT$1+(1)*$BU$1,NA())</f>
        <v>2.3285</v>
      </c>
      <c r="V3" s="32">
        <f t="shared" ref="V3:V34" si="18">IF(AND($D3=1,$BT$1&lt;&gt;""),$BT$1+(2)*$BU$1,NA())</f>
        <v>2.3504</v>
      </c>
      <c r="W3" s="32">
        <f t="shared" ref="W3:W34" si="19">IF(AND($D3=1,$BT$1&lt;&gt;""),$BT$1+(3)*$BU$1,NA())</f>
        <v>2.3723000000000001</v>
      </c>
      <c r="X3" s="32" t="e">
        <f t="shared" ref="X3:X34" si="20">IF(AND($D3=1,COUNTIFS(regAnalito,selAnalito,regNivel,1,regData,$C3,regRep1,"&lt;&gt;")&gt;0),SUMIFS(regRep1,regAnalito,selAnalito,regNivel,1,regData,$C3),NA())</f>
        <v>#N/A</v>
      </c>
      <c r="Y3" s="32" t="e">
        <f t="shared" ref="Y3:Y34" si="21">IF(AND($D3=1,COUNTIFS(regAnalito,selAnalito,regNivel,1,regData,$C3,regRep2,"&lt;&gt;")&gt;0),SUMIFS(regRep2,regAnalito,selAnalito,regNivel,1,regData,$C3),NA())</f>
        <v>#N/A</v>
      </c>
      <c r="Z3" s="32" t="e">
        <f t="shared" ref="Z3:Z34" si="22">IF(AND($D3=1,COUNTIFS(regAnalito,selAnalito,regNivel,1,regData,$C3,regRep3,"&lt;&gt;")&gt;0),SUMIFS(regRep3,regAnalito,selAnalito,regNivel,1,regData,$C3),NA())</f>
        <v>#N/A</v>
      </c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IF($AB3="",0,IF(ABS($AC3)&gt;3,1,0))</f>
        <v>0</v>
      </c>
      <c r="AH3" s="32">
        <f>IF($AB3="",0,IF(FALSE,1,0))</f>
        <v>0</v>
      </c>
      <c r="AI3" s="32">
        <f>IF($AB3="",0,IF(FALSE,1,0))</f>
        <v>0</v>
      </c>
      <c r="AJ3" s="32">
        <f t="shared" ref="AJ3:AJ34" si="30">IF($AB3="",0,IF(OR(((ISNUMBER($G3)*($G3&gt;2))+(ISNUMBER($AC3)*($AC3&gt;2))+(ISNUMBER($AY3)*($AY3&gt;2)))&gt;=2,((ISNUMBER($G3)*($G3&lt;-2))+(ISNUMBER($AC3)*($AC3&lt;-2))+(ISNUMBER($AY3)*($AY3&lt;-2)))&gt;=2),1,0))</f>
        <v>0</v>
      </c>
      <c r="AK3" s="32">
        <f t="shared" ref="AK3:AK34" si="31">IF($AB3="",0,IF(AND(COUNT($G3,$AC3,$AY3)&gt;=2,MAX($G3,$AC3,$AY3)&gt;2,MIN($G3,$AC3,$AY3)&lt;-2),1,0))</f>
        <v>0</v>
      </c>
      <c r="AL3" s="32" t="str">
        <f t="shared" ref="AL3:AL34" si="32">IF($AB3="","",IF(SUM($AG3,$AH3,$AI3,$AJ3,$AK3)&gt;0,"REJEITADO","OK"))</f>
        <v>OK</v>
      </c>
      <c r="AM3" s="32">
        <f t="shared" ref="AM3:AM34" si="33">IF(AND($D3=1,$BV$1&lt;&gt;""),$BV$1+(-3)*$BW$1,NA())</f>
        <v>4.2718999999999996</v>
      </c>
      <c r="AN3" s="32">
        <f t="shared" ref="AN3:AN34" si="34">IF(AND($D3=1,$BV$1&lt;&gt;""),$BV$1+(-2)*$BW$1,NA())</f>
        <v>4.3068999999999997</v>
      </c>
      <c r="AO3" s="32">
        <f t="shared" ref="AO3:AO34" si="35">IF(AND($D3=1,$BV$1&lt;&gt;""),$BV$1+(-1)*$BW$1,NA())</f>
        <v>4.3418999999999999</v>
      </c>
      <c r="AP3" s="32">
        <f t="shared" ref="AP3:AP34" si="36">IF(AND($D3=1,$BV$1&lt;&gt;""),$BV$1,NA())</f>
        <v>4.3769</v>
      </c>
      <c r="AQ3" s="32">
        <f t="shared" ref="AQ3:AQ34" si="37">IF(AND($D3=1,$BV$1&lt;&gt;""),$BV$1+(1)*$BW$1,NA())</f>
        <v>4.4119000000000002</v>
      </c>
      <c r="AR3" s="32">
        <f t="shared" ref="AR3:AR34" si="38">IF(AND($D3=1,$BV$1&lt;&gt;""),$BV$1+(2)*$BW$1,NA())</f>
        <v>4.4469000000000003</v>
      </c>
      <c r="AS3" s="32">
        <f t="shared" ref="AS3:AS34" si="39">IF(AND($D3=1,$BV$1&lt;&gt;""),$BV$1+(3)*$BW$1,NA())</f>
        <v>4.4819000000000004</v>
      </c>
      <c r="AT3" s="32" t="e">
        <f t="shared" ref="AT3:AT34" si="40">IF(AND($D3=1,COUNTIFS(regAnalito,selAnalito,regNivel,2,regData,$C3,regRep1,"&lt;&gt;")&gt;0),SUMIFS(regRep1,regAnalito,selAnalito,regNivel,2,regData,$C3),NA())</f>
        <v>#N/A</v>
      </c>
      <c r="AU3" s="32" t="e">
        <f t="shared" ref="AU3:AU34" si="41">IF(AND($D3=1,COUNTIFS(regAnalito,selAnalito,regNivel,2,regData,$C3,regRep2,"&lt;&gt;")&gt;0),SUMIFS(regRep2,regAnalito,selAnalito,regNivel,2,regData,$C3),NA())</f>
        <v>#N/A</v>
      </c>
      <c r="AV3" s="32" t="e">
        <f t="shared" ref="AV3:AV34" si="42">IF(AND($D3=1,COUNTIFS(regAnalito,selAnalito,regNivel,2,regData,$C3,regRep3,"&lt;&gt;")&gt;0),SUMIFS(regRep3,regAnalito,selAnalito,regNivel,2,regData,$C3),NA())</f>
        <v>#N/A</v>
      </c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IF($AX3="",0,IF(ABS($AY3)&gt;3,1,0))</f>
        <v>0</v>
      </c>
      <c r="BD3" s="32">
        <f>IF($AX3="",0,IF(FALSE,1,0))</f>
        <v>0</v>
      </c>
      <c r="BE3" s="32">
        <f>IF($AX3="",0,IF(FALSE,1,0))</f>
        <v>0</v>
      </c>
      <c r="BF3" s="32">
        <f t="shared" ref="BF3:BF34" si="50">IF($AX3="",0,IF(OR(((ISNUMBER($G3)*($G3&gt;2))+(ISNUMBER($AC3)*($AC3&gt;2))+(ISNUMBER($AY3)*($AY3&gt;2)))&gt;=2,((ISNUMBER($G3)*($G3&lt;-2))+(ISNUMBER($AC3)*($AC3&lt;-2))+(ISNUMBER($AY3)*($AY3&lt;-2)))&gt;=2),1,0))</f>
        <v>0</v>
      </c>
      <c r="BG3" s="32">
        <f t="shared" ref="BG3:BG34" si="51">IF($AX3="",0,IF(AND(COUNT($G3,$AC3,$AY3)&gt;=2,MAX($G3,$AC3,$AY3)&gt;2,MIN($G3,$AC3,$AY3)&lt;-2),1,0))</f>
        <v>0</v>
      </c>
      <c r="BH3" s="32" t="str">
        <f t="shared" ref="BH3:BH34" si="52">IF($AX3="","",IF(SUM($BC3,$BD3,$BE3,$BF3,$BG3)&gt;0,"REJEITADO","OK"))</f>
        <v>OK</v>
      </c>
      <c r="BI3" s="32">
        <f t="shared" ref="BI3:BI34" si="53">IF(AND($D3=1,$BX$1&lt;&gt;""),$BX$1+(-3)*$BY$1,NA())</f>
        <v>5.0192999999999994</v>
      </c>
      <c r="BJ3" s="32">
        <f t="shared" ref="BJ3:BJ34" si="54">IF(AND($D3=1,$BX$1&lt;&gt;""),$BX$1+(-2)*$BY$1,NA())</f>
        <v>5.0537999999999998</v>
      </c>
      <c r="BK3" s="32">
        <f t="shared" ref="BK3:BK34" si="55">IF(AND($D3=1,$BX$1&lt;&gt;""),$BX$1+(-1)*$BY$1,NA())</f>
        <v>5.0882999999999994</v>
      </c>
      <c r="BL3" s="32">
        <f t="shared" ref="BL3:BL34" si="56">IF(AND($D3=1,$BX$1&lt;&gt;""),$BX$1,NA())</f>
        <v>5.1227999999999998</v>
      </c>
      <c r="BM3" s="32">
        <f t="shared" ref="BM3:BM34" si="57">IF(AND($D3=1,$BX$1&lt;&gt;""),$BX$1+(1)*$BY$1,NA())</f>
        <v>5.1573000000000002</v>
      </c>
      <c r="BN3" s="32">
        <f t="shared" ref="BN3:BN34" si="58">IF(AND($D3=1,$BX$1&lt;&gt;""),$BX$1+(2)*$BY$1,NA())</f>
        <v>5.1917999999999997</v>
      </c>
      <c r="BO3" s="32">
        <f t="shared" ref="BO3:BO34" si="59">IF(AND($D3=1,$BX$1&lt;&gt;""),$BX$1+(3)*$BY$1,NA())</f>
        <v>5.2263000000000002</v>
      </c>
      <c r="BP3" s="32" t="e">
        <f t="shared" ref="BP3:BP34" si="60">IF(AND($D3=1,COUNTIFS(regAnalito,selAnalito,regNivel,3,regData,$C3,regRep1,"&lt;&gt;")&gt;0),SUMIFS(regRep1,regAnalito,selAnalito,regNivel,3,regData,$C3),NA())</f>
        <v>#N/A</v>
      </c>
      <c r="BQ3" s="32" t="e">
        <f t="shared" ref="BQ3:BQ34" si="61">IF(AND($D3=1,COUNTIFS(regAnalito,selAnalito,regNivel,3,regData,$C3,regRep2,"&lt;&gt;")&gt;0),SUMIFS(regRep2,regAnalito,selAnalito,regNivel,3,regData,$C3),NA())</f>
        <v>#N/A</v>
      </c>
      <c r="BR3" s="32" t="e">
        <f t="shared" ref="BR3:BR34" si="62">IF(AND($D3=1,COUNTIFS(regAnalito,selAnalito,regNivel,3,regData,$C3,regRep3,"&lt;&gt;")&gt;0),SUMIFS(regRep3,regAnalito,selAnalito,regNivel,3,regData,$C3),NA())</f>
        <v>#N/A</v>
      </c>
      <c r="BS3" s="32" t="e">
        <f t="shared" ref="BS3:BS34" si="63">IF(AND($D3=1,COUNTIFS(regAnalito,selAnalito,regData,$C3,regCalib,"Sim")&gt;0),$BX$1,NA())</f>
        <v>#N/A</v>
      </c>
    </row>
    <row r="4" spans="1:85" x14ac:dyDescent="0.3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>IF($F4="",0,IF(FALSE,1,0))</f>
        <v>0</v>
      </c>
      <c r="M4" s="32">
        <f>IF($F4="",0,IF(FALSE,1,0))</f>
        <v>0</v>
      </c>
      <c r="N4" s="32">
        <f t="shared" si="10"/>
        <v>0</v>
      </c>
      <c r="O4" s="32">
        <f t="shared" si="11"/>
        <v>0</v>
      </c>
      <c r="P4" s="32" t="str">
        <f t="shared" si="12"/>
        <v>OK</v>
      </c>
      <c r="Q4" s="32">
        <f t="shared" si="13"/>
        <v>2.2408999999999999</v>
      </c>
      <c r="R4" s="32">
        <f t="shared" si="14"/>
        <v>2.2627999999999999</v>
      </c>
      <c r="S4" s="32">
        <f t="shared" si="15"/>
        <v>2.2847</v>
      </c>
      <c r="T4" s="32">
        <f t="shared" si="16"/>
        <v>2.3066</v>
      </c>
      <c r="U4" s="32">
        <f t="shared" si="17"/>
        <v>2.3285</v>
      </c>
      <c r="V4" s="32">
        <f t="shared" si="18"/>
        <v>2.3504</v>
      </c>
      <c r="W4" s="32">
        <f t="shared" si="19"/>
        <v>2.3723000000000001</v>
      </c>
      <c r="X4" s="32" t="e">
        <f t="shared" si="20"/>
        <v>#N/A</v>
      </c>
      <c r="Y4" s="32" t="e">
        <f t="shared" si="21"/>
        <v>#N/A</v>
      </c>
      <c r="Z4" s="32" t="e">
        <f t="shared" si="22"/>
        <v>#N/A</v>
      </c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>IF($AB4="",0,IF(FALSE,1,0))</f>
        <v>0</v>
      </c>
      <c r="AI4" s="32">
        <f>IF($AB4="",0,IF(FALSE,1,0))</f>
        <v>0</v>
      </c>
      <c r="AJ4" s="32">
        <f t="shared" si="30"/>
        <v>0</v>
      </c>
      <c r="AK4" s="32">
        <f t="shared" si="31"/>
        <v>0</v>
      </c>
      <c r="AL4" s="32" t="str">
        <f t="shared" si="32"/>
        <v>OK</v>
      </c>
      <c r="AM4" s="32">
        <f t="shared" si="33"/>
        <v>4.2718999999999996</v>
      </c>
      <c r="AN4" s="32">
        <f t="shared" si="34"/>
        <v>4.3068999999999997</v>
      </c>
      <c r="AO4" s="32">
        <f t="shared" si="35"/>
        <v>4.3418999999999999</v>
      </c>
      <c r="AP4" s="32">
        <f t="shared" si="36"/>
        <v>4.3769</v>
      </c>
      <c r="AQ4" s="32">
        <f t="shared" si="37"/>
        <v>4.4119000000000002</v>
      </c>
      <c r="AR4" s="32">
        <f t="shared" si="38"/>
        <v>4.4469000000000003</v>
      </c>
      <c r="AS4" s="32">
        <f t="shared" si="39"/>
        <v>4.4819000000000004</v>
      </c>
      <c r="AT4" s="32" t="e">
        <f t="shared" si="40"/>
        <v>#N/A</v>
      </c>
      <c r="AU4" s="32" t="e">
        <f t="shared" si="41"/>
        <v>#N/A</v>
      </c>
      <c r="AV4" s="32" t="e">
        <f t="shared" si="42"/>
        <v>#N/A</v>
      </c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>IF($AX4="",0,IF(FALSE,1,0))</f>
        <v>0</v>
      </c>
      <c r="BE4" s="32">
        <f>IF($AX4="",0,IF(FALSE,1,0))</f>
        <v>0</v>
      </c>
      <c r="BF4" s="32">
        <f t="shared" si="50"/>
        <v>0</v>
      </c>
      <c r="BG4" s="32">
        <f t="shared" si="51"/>
        <v>0</v>
      </c>
      <c r="BH4" s="32" t="str">
        <f t="shared" si="52"/>
        <v>OK</v>
      </c>
      <c r="BI4" s="32">
        <f t="shared" si="53"/>
        <v>5.0192999999999994</v>
      </c>
      <c r="BJ4" s="32">
        <f t="shared" si="54"/>
        <v>5.0537999999999998</v>
      </c>
      <c r="BK4" s="32">
        <f t="shared" si="55"/>
        <v>5.0882999999999994</v>
      </c>
      <c r="BL4" s="32">
        <f t="shared" si="56"/>
        <v>5.1227999999999998</v>
      </c>
      <c r="BM4" s="32">
        <f t="shared" si="57"/>
        <v>5.1573000000000002</v>
      </c>
      <c r="BN4" s="32">
        <f t="shared" si="58"/>
        <v>5.1917999999999997</v>
      </c>
      <c r="BO4" s="32">
        <f t="shared" si="59"/>
        <v>5.2263000000000002</v>
      </c>
      <c r="BP4" s="32" t="e">
        <f t="shared" si="60"/>
        <v>#N/A</v>
      </c>
      <c r="BQ4" s="32" t="e">
        <f t="shared" si="61"/>
        <v>#N/A</v>
      </c>
      <c r="BR4" s="32" t="e">
        <f t="shared" si="62"/>
        <v>#N/A</v>
      </c>
      <c r="BS4" s="32" t="e">
        <f t="shared" si="63"/>
        <v>#N/A</v>
      </c>
    </row>
    <row r="5" spans="1:85" x14ac:dyDescent="0.3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ref="L5:L36" si="64">IF($F5="",0,IF(AND(AND(ISNUMBER($G3),ISNUMBER($G4),ISNUMBER($G5)),OR(AND($G3&gt;1,$G4&gt;1,$G5&gt;1),AND($G3&lt;-1,$G4&lt;-1,$G5&lt;-1))),1,0))</f>
        <v>0</v>
      </c>
      <c r="M5" s="32">
        <f>IF($F5="",0,IF(FALSE,1,0))</f>
        <v>0</v>
      </c>
      <c r="N5" s="32">
        <f t="shared" si="10"/>
        <v>0</v>
      </c>
      <c r="O5" s="32">
        <f t="shared" si="11"/>
        <v>0</v>
      </c>
      <c r="P5" s="32" t="str">
        <f t="shared" si="12"/>
        <v>OK</v>
      </c>
      <c r="Q5" s="32">
        <f t="shared" si="13"/>
        <v>2.2408999999999999</v>
      </c>
      <c r="R5" s="32">
        <f t="shared" si="14"/>
        <v>2.2627999999999999</v>
      </c>
      <c r="S5" s="32">
        <f t="shared" si="15"/>
        <v>2.2847</v>
      </c>
      <c r="T5" s="32">
        <f t="shared" si="16"/>
        <v>2.3066</v>
      </c>
      <c r="U5" s="32">
        <f t="shared" si="17"/>
        <v>2.3285</v>
      </c>
      <c r="V5" s="32">
        <f t="shared" si="18"/>
        <v>2.3504</v>
      </c>
      <c r="W5" s="32">
        <f t="shared" si="19"/>
        <v>2.3723000000000001</v>
      </c>
      <c r="X5" s="32" t="e">
        <f t="shared" si="20"/>
        <v>#N/A</v>
      </c>
      <c r="Y5" s="32" t="e">
        <f t="shared" si="21"/>
        <v>#N/A</v>
      </c>
      <c r="Z5" s="32" t="e">
        <f t="shared" si="22"/>
        <v>#N/A</v>
      </c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ref="AH5:AH36" si="65">IF($AB5="",0,IF(AND(AND(ISNUMBER($AC3),ISNUMBER($AC4),ISNUMBER($AC5)),OR(AND($AC3&gt;1,$AC4&gt;1,$AC5&gt;1),AND($AC3&lt;-1,$AC4&lt;-1,$AC5&lt;-1))),1,0))</f>
        <v>0</v>
      </c>
      <c r="AI5" s="32">
        <f>IF($AB5="",0,IF(FALSE,1,0))</f>
        <v>0</v>
      </c>
      <c r="AJ5" s="32">
        <f t="shared" si="30"/>
        <v>0</v>
      </c>
      <c r="AK5" s="32">
        <f t="shared" si="31"/>
        <v>0</v>
      </c>
      <c r="AL5" s="32" t="str">
        <f t="shared" si="32"/>
        <v>OK</v>
      </c>
      <c r="AM5" s="32">
        <f t="shared" si="33"/>
        <v>4.2718999999999996</v>
      </c>
      <c r="AN5" s="32">
        <f t="shared" si="34"/>
        <v>4.3068999999999997</v>
      </c>
      <c r="AO5" s="32">
        <f t="shared" si="35"/>
        <v>4.3418999999999999</v>
      </c>
      <c r="AP5" s="32">
        <f t="shared" si="36"/>
        <v>4.3769</v>
      </c>
      <c r="AQ5" s="32">
        <f t="shared" si="37"/>
        <v>4.4119000000000002</v>
      </c>
      <c r="AR5" s="32">
        <f t="shared" si="38"/>
        <v>4.4469000000000003</v>
      </c>
      <c r="AS5" s="32">
        <f t="shared" si="39"/>
        <v>4.4819000000000004</v>
      </c>
      <c r="AT5" s="32" t="e">
        <f t="shared" si="40"/>
        <v>#N/A</v>
      </c>
      <c r="AU5" s="32" t="e">
        <f t="shared" si="41"/>
        <v>#N/A</v>
      </c>
      <c r="AV5" s="32" t="e">
        <f t="shared" si="42"/>
        <v>#N/A</v>
      </c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ref="BD5:BD36" si="66">IF($AX5="",0,IF(AND(AND(ISNUMBER($AY3),ISNUMBER($AY4),ISNUMBER($AY5)),OR(AND($AY3&gt;1,$AY4&gt;1,$AY5&gt;1),AND($AY3&lt;-1,$AY4&lt;-1,$AY5&lt;-1))),1,0))</f>
        <v>0</v>
      </c>
      <c r="BE5" s="32">
        <f>IF($AX5="",0,IF(FALSE,1,0))</f>
        <v>0</v>
      </c>
      <c r="BF5" s="32">
        <f t="shared" si="50"/>
        <v>0</v>
      </c>
      <c r="BG5" s="32">
        <f t="shared" si="51"/>
        <v>0</v>
      </c>
      <c r="BH5" s="32" t="str">
        <f t="shared" si="52"/>
        <v>OK</v>
      </c>
      <c r="BI5" s="32">
        <f t="shared" si="53"/>
        <v>5.0192999999999994</v>
      </c>
      <c r="BJ5" s="32">
        <f t="shared" si="54"/>
        <v>5.0537999999999998</v>
      </c>
      <c r="BK5" s="32">
        <f t="shared" si="55"/>
        <v>5.0882999999999994</v>
      </c>
      <c r="BL5" s="32">
        <f t="shared" si="56"/>
        <v>5.1227999999999998</v>
      </c>
      <c r="BM5" s="32">
        <f t="shared" si="57"/>
        <v>5.1573000000000002</v>
      </c>
      <c r="BN5" s="32">
        <f t="shared" si="58"/>
        <v>5.1917999999999997</v>
      </c>
      <c r="BO5" s="32">
        <f t="shared" si="59"/>
        <v>5.2263000000000002</v>
      </c>
      <c r="BP5" s="32" t="e">
        <f t="shared" si="60"/>
        <v>#N/A</v>
      </c>
      <c r="BQ5" s="32" t="e">
        <f t="shared" si="61"/>
        <v>#N/A</v>
      </c>
      <c r="BR5" s="32" t="e">
        <f t="shared" si="62"/>
        <v>#N/A</v>
      </c>
      <c r="BS5" s="32" t="e">
        <f t="shared" si="63"/>
        <v>#N/A</v>
      </c>
    </row>
    <row r="6" spans="1:85" x14ac:dyDescent="0.3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64"/>
        <v>0</v>
      </c>
      <c r="M6" s="32">
        <f>IF($F6="",0,IF(FALSE,1,0))</f>
        <v>0</v>
      </c>
      <c r="N6" s="32">
        <f t="shared" si="10"/>
        <v>0</v>
      </c>
      <c r="O6" s="32">
        <f t="shared" si="11"/>
        <v>0</v>
      </c>
      <c r="P6" s="32" t="str">
        <f t="shared" si="12"/>
        <v>OK</v>
      </c>
      <c r="Q6" s="32">
        <f t="shared" si="13"/>
        <v>2.2408999999999999</v>
      </c>
      <c r="R6" s="32">
        <f t="shared" si="14"/>
        <v>2.2627999999999999</v>
      </c>
      <c r="S6" s="32">
        <f t="shared" si="15"/>
        <v>2.2847</v>
      </c>
      <c r="T6" s="32">
        <f t="shared" si="16"/>
        <v>2.3066</v>
      </c>
      <c r="U6" s="32">
        <f t="shared" si="17"/>
        <v>2.3285</v>
      </c>
      <c r="V6" s="32">
        <f t="shared" si="18"/>
        <v>2.3504</v>
      </c>
      <c r="W6" s="32">
        <f t="shared" si="19"/>
        <v>2.3723000000000001</v>
      </c>
      <c r="X6" s="32" t="e">
        <f t="shared" si="20"/>
        <v>#N/A</v>
      </c>
      <c r="Y6" s="32" t="e">
        <f t="shared" si="21"/>
        <v>#N/A</v>
      </c>
      <c r="Z6" s="32" t="e">
        <f t="shared" si="22"/>
        <v>#N/A</v>
      </c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65"/>
        <v>0</v>
      </c>
      <c r="AI6" s="32">
        <f>IF($AB6="",0,IF(FALSE,1,0))</f>
        <v>0</v>
      </c>
      <c r="AJ6" s="32">
        <f t="shared" si="30"/>
        <v>0</v>
      </c>
      <c r="AK6" s="32">
        <f t="shared" si="31"/>
        <v>0</v>
      </c>
      <c r="AL6" s="32" t="str">
        <f t="shared" si="32"/>
        <v>OK</v>
      </c>
      <c r="AM6" s="32">
        <f t="shared" si="33"/>
        <v>4.2718999999999996</v>
      </c>
      <c r="AN6" s="32">
        <f t="shared" si="34"/>
        <v>4.3068999999999997</v>
      </c>
      <c r="AO6" s="32">
        <f t="shared" si="35"/>
        <v>4.3418999999999999</v>
      </c>
      <c r="AP6" s="32">
        <f t="shared" si="36"/>
        <v>4.3769</v>
      </c>
      <c r="AQ6" s="32">
        <f t="shared" si="37"/>
        <v>4.4119000000000002</v>
      </c>
      <c r="AR6" s="32">
        <f t="shared" si="38"/>
        <v>4.4469000000000003</v>
      </c>
      <c r="AS6" s="32">
        <f t="shared" si="39"/>
        <v>4.4819000000000004</v>
      </c>
      <c r="AT6" s="32" t="e">
        <f t="shared" si="40"/>
        <v>#N/A</v>
      </c>
      <c r="AU6" s="32" t="e">
        <f t="shared" si="41"/>
        <v>#N/A</v>
      </c>
      <c r="AV6" s="32" t="e">
        <f t="shared" si="42"/>
        <v>#N/A</v>
      </c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66"/>
        <v>0</v>
      </c>
      <c r="BE6" s="32">
        <f>IF($AX6="",0,IF(FALSE,1,0))</f>
        <v>0</v>
      </c>
      <c r="BF6" s="32">
        <f t="shared" si="50"/>
        <v>0</v>
      </c>
      <c r="BG6" s="32">
        <f t="shared" si="51"/>
        <v>0</v>
      </c>
      <c r="BH6" s="32" t="str">
        <f t="shared" si="52"/>
        <v>OK</v>
      </c>
      <c r="BI6" s="32">
        <f t="shared" si="53"/>
        <v>5.0192999999999994</v>
      </c>
      <c r="BJ6" s="32">
        <f t="shared" si="54"/>
        <v>5.0537999999999998</v>
      </c>
      <c r="BK6" s="32">
        <f t="shared" si="55"/>
        <v>5.0882999999999994</v>
      </c>
      <c r="BL6" s="32">
        <f t="shared" si="56"/>
        <v>5.1227999999999998</v>
      </c>
      <c r="BM6" s="32">
        <f t="shared" si="57"/>
        <v>5.1573000000000002</v>
      </c>
      <c r="BN6" s="32">
        <f t="shared" si="58"/>
        <v>5.1917999999999997</v>
      </c>
      <c r="BO6" s="32">
        <f t="shared" si="59"/>
        <v>5.2263000000000002</v>
      </c>
      <c r="BP6" s="32" t="e">
        <f t="shared" si="60"/>
        <v>#N/A</v>
      </c>
      <c r="BQ6" s="32" t="e">
        <f t="shared" si="61"/>
        <v>#N/A</v>
      </c>
      <c r="BR6" s="32" t="e">
        <f t="shared" si="62"/>
        <v>#N/A</v>
      </c>
      <c r="BS6" s="32" t="e">
        <f t="shared" si="63"/>
        <v>#N/A</v>
      </c>
    </row>
    <row r="7" spans="1:85" x14ac:dyDescent="0.3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64"/>
        <v>0</v>
      </c>
      <c r="M7" s="32">
        <f>IF($F7="",0,IF(FALSE,1,0))</f>
        <v>0</v>
      </c>
      <c r="N7" s="32">
        <f t="shared" si="10"/>
        <v>0</v>
      </c>
      <c r="O7" s="32">
        <f t="shared" si="11"/>
        <v>0</v>
      </c>
      <c r="P7" s="32" t="str">
        <f t="shared" si="12"/>
        <v>OK</v>
      </c>
      <c r="Q7" s="32">
        <f t="shared" si="13"/>
        <v>2.2408999999999999</v>
      </c>
      <c r="R7" s="32">
        <f t="shared" si="14"/>
        <v>2.2627999999999999</v>
      </c>
      <c r="S7" s="32">
        <f t="shared" si="15"/>
        <v>2.2847</v>
      </c>
      <c r="T7" s="32">
        <f t="shared" si="16"/>
        <v>2.3066</v>
      </c>
      <c r="U7" s="32">
        <f t="shared" si="17"/>
        <v>2.3285</v>
      </c>
      <c r="V7" s="32">
        <f t="shared" si="18"/>
        <v>2.3504</v>
      </c>
      <c r="W7" s="32">
        <f t="shared" si="19"/>
        <v>2.3723000000000001</v>
      </c>
      <c r="X7" s="32" t="e">
        <f t="shared" si="20"/>
        <v>#N/A</v>
      </c>
      <c r="Y7" s="32" t="e">
        <f t="shared" si="21"/>
        <v>#N/A</v>
      </c>
      <c r="Z7" s="32" t="e">
        <f t="shared" si="22"/>
        <v>#N/A</v>
      </c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65"/>
        <v>0</v>
      </c>
      <c r="AI7" s="32">
        <f>IF($AB7="",0,IF(FALSE,1,0))</f>
        <v>0</v>
      </c>
      <c r="AJ7" s="32">
        <f t="shared" si="30"/>
        <v>0</v>
      </c>
      <c r="AK7" s="32">
        <f t="shared" si="31"/>
        <v>0</v>
      </c>
      <c r="AL7" s="32" t="str">
        <f t="shared" si="32"/>
        <v>OK</v>
      </c>
      <c r="AM7" s="32">
        <f t="shared" si="33"/>
        <v>4.2718999999999996</v>
      </c>
      <c r="AN7" s="32">
        <f t="shared" si="34"/>
        <v>4.3068999999999997</v>
      </c>
      <c r="AO7" s="32">
        <f t="shared" si="35"/>
        <v>4.3418999999999999</v>
      </c>
      <c r="AP7" s="32">
        <f t="shared" si="36"/>
        <v>4.3769</v>
      </c>
      <c r="AQ7" s="32">
        <f t="shared" si="37"/>
        <v>4.4119000000000002</v>
      </c>
      <c r="AR7" s="32">
        <f t="shared" si="38"/>
        <v>4.4469000000000003</v>
      </c>
      <c r="AS7" s="32">
        <f t="shared" si="39"/>
        <v>4.4819000000000004</v>
      </c>
      <c r="AT7" s="32" t="e">
        <f t="shared" si="40"/>
        <v>#N/A</v>
      </c>
      <c r="AU7" s="32" t="e">
        <f t="shared" si="41"/>
        <v>#N/A</v>
      </c>
      <c r="AV7" s="32" t="e">
        <f t="shared" si="42"/>
        <v>#N/A</v>
      </c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66"/>
        <v>0</v>
      </c>
      <c r="BE7" s="32">
        <f>IF($AX7="",0,IF(FALSE,1,0))</f>
        <v>0</v>
      </c>
      <c r="BF7" s="32">
        <f t="shared" si="50"/>
        <v>0</v>
      </c>
      <c r="BG7" s="32">
        <f t="shared" si="51"/>
        <v>0</v>
      </c>
      <c r="BH7" s="32" t="str">
        <f t="shared" si="52"/>
        <v>OK</v>
      </c>
      <c r="BI7" s="32">
        <f t="shared" si="53"/>
        <v>5.0192999999999994</v>
      </c>
      <c r="BJ7" s="32">
        <f t="shared" si="54"/>
        <v>5.0537999999999998</v>
      </c>
      <c r="BK7" s="32">
        <f t="shared" si="55"/>
        <v>5.0882999999999994</v>
      </c>
      <c r="BL7" s="32">
        <f t="shared" si="56"/>
        <v>5.1227999999999998</v>
      </c>
      <c r="BM7" s="32">
        <f t="shared" si="57"/>
        <v>5.1573000000000002</v>
      </c>
      <c r="BN7" s="32">
        <f t="shared" si="58"/>
        <v>5.1917999999999997</v>
      </c>
      <c r="BO7" s="32">
        <f t="shared" si="59"/>
        <v>5.2263000000000002</v>
      </c>
      <c r="BP7" s="32" t="e">
        <f t="shared" si="60"/>
        <v>#N/A</v>
      </c>
      <c r="BQ7" s="32" t="e">
        <f t="shared" si="61"/>
        <v>#N/A</v>
      </c>
      <c r="BR7" s="32" t="e">
        <f t="shared" si="62"/>
        <v>#N/A</v>
      </c>
      <c r="BS7" s="32" t="e">
        <f t="shared" si="63"/>
        <v>#N/A</v>
      </c>
    </row>
    <row r="8" spans="1:85" x14ac:dyDescent="0.3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64"/>
        <v>0</v>
      </c>
      <c r="M8" s="32">
        <f t="shared" ref="M8:M39" si="67">IF($F8="",0,IF(AND(AND(ISNUMBER($G8),ISNUMBER($G7),ISNUMBER($G6),ISNUMBER($G5),ISNUMBER($G4),ISNUMBER($G3)),OR(AND($G8&gt;0,$G7&gt;0,$G6&gt;0,$G5&gt;0,$G4&gt;0,$G3&gt;0),AND($G8&lt;0,$G7&lt;0,$G6&lt;0,$G5&lt;0,$G4&lt;0,$G3&lt;0))),1,0))</f>
        <v>0</v>
      </c>
      <c r="N8" s="32">
        <f t="shared" si="10"/>
        <v>0</v>
      </c>
      <c r="O8" s="32">
        <f t="shared" si="11"/>
        <v>0</v>
      </c>
      <c r="P8" s="32" t="str">
        <f t="shared" si="12"/>
        <v>OK</v>
      </c>
      <c r="Q8" s="32">
        <f t="shared" si="13"/>
        <v>2.2408999999999999</v>
      </c>
      <c r="R8" s="32">
        <f t="shared" si="14"/>
        <v>2.2627999999999999</v>
      </c>
      <c r="S8" s="32">
        <f t="shared" si="15"/>
        <v>2.2847</v>
      </c>
      <c r="T8" s="32">
        <f t="shared" si="16"/>
        <v>2.3066</v>
      </c>
      <c r="U8" s="32">
        <f t="shared" si="17"/>
        <v>2.3285</v>
      </c>
      <c r="V8" s="32">
        <f t="shared" si="18"/>
        <v>2.3504</v>
      </c>
      <c r="W8" s="32">
        <f t="shared" si="19"/>
        <v>2.3723000000000001</v>
      </c>
      <c r="X8" s="32" t="e">
        <f t="shared" si="20"/>
        <v>#N/A</v>
      </c>
      <c r="Y8" s="32" t="e">
        <f t="shared" si="21"/>
        <v>#N/A</v>
      </c>
      <c r="Z8" s="32" t="e">
        <f t="shared" si="22"/>
        <v>#N/A</v>
      </c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65"/>
        <v>0</v>
      </c>
      <c r="AI8" s="32">
        <f t="shared" ref="AI8:AI39" si="68">IF($AB8="",0,IF(AND(AND(ISNUMBER($AC8),ISNUMBER($AC7),ISNUMBER($AC6),ISNUMBER($AC5),ISNUMBER($AC4),ISNUMBER($AC3)),OR(AND($AC8&gt;0,$AC7&gt;0,$AC6&gt;0,$AC5&gt;0,$AC4&gt;0,$AC3&gt;0),AND($AC8&lt;0,$AC7&lt;0,$AC6&lt;0,$AC5&lt;0,$AC4&lt;0,$AC3&lt;0))),1,0))</f>
        <v>0</v>
      </c>
      <c r="AJ8" s="32">
        <f t="shared" si="30"/>
        <v>0</v>
      </c>
      <c r="AK8" s="32">
        <f t="shared" si="31"/>
        <v>0</v>
      </c>
      <c r="AL8" s="32" t="str">
        <f t="shared" si="32"/>
        <v>OK</v>
      </c>
      <c r="AM8" s="32">
        <f t="shared" si="33"/>
        <v>4.2718999999999996</v>
      </c>
      <c r="AN8" s="32">
        <f t="shared" si="34"/>
        <v>4.3068999999999997</v>
      </c>
      <c r="AO8" s="32">
        <f t="shared" si="35"/>
        <v>4.3418999999999999</v>
      </c>
      <c r="AP8" s="32">
        <f t="shared" si="36"/>
        <v>4.3769</v>
      </c>
      <c r="AQ8" s="32">
        <f t="shared" si="37"/>
        <v>4.4119000000000002</v>
      </c>
      <c r="AR8" s="32">
        <f t="shared" si="38"/>
        <v>4.4469000000000003</v>
      </c>
      <c r="AS8" s="32">
        <f t="shared" si="39"/>
        <v>4.4819000000000004</v>
      </c>
      <c r="AT8" s="32" t="e">
        <f t="shared" si="40"/>
        <v>#N/A</v>
      </c>
      <c r="AU8" s="32" t="e">
        <f t="shared" si="41"/>
        <v>#N/A</v>
      </c>
      <c r="AV8" s="32" t="e">
        <f t="shared" si="42"/>
        <v>#N/A</v>
      </c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66"/>
        <v>0</v>
      </c>
      <c r="BE8" s="32">
        <f t="shared" ref="BE8:BE39" si="69">IF($AX8="",0,IF(AND(AND(ISNUMBER($AY8),ISNUMBER($AY7),ISNUMBER($AY6),ISNUMBER($AY5),ISNUMBER($AY4),ISNUMBER($AY3)),OR(AND($AY8&gt;0,$AY7&gt;0,$AY6&gt;0,$AY5&gt;0,$AY4&gt;0,$AY3&gt;0),AND($AY8&lt;0,$AY7&lt;0,$AY6&lt;0,$AY5&lt;0,$AY4&lt;0,$AY3&lt;0))),1,0))</f>
        <v>0</v>
      </c>
      <c r="BF8" s="32">
        <f t="shared" si="50"/>
        <v>0</v>
      </c>
      <c r="BG8" s="32">
        <f t="shared" si="51"/>
        <v>0</v>
      </c>
      <c r="BH8" s="32" t="str">
        <f t="shared" si="52"/>
        <v>OK</v>
      </c>
      <c r="BI8" s="32">
        <f t="shared" si="53"/>
        <v>5.0192999999999994</v>
      </c>
      <c r="BJ8" s="32">
        <f t="shared" si="54"/>
        <v>5.0537999999999998</v>
      </c>
      <c r="BK8" s="32">
        <f t="shared" si="55"/>
        <v>5.0882999999999994</v>
      </c>
      <c r="BL8" s="32">
        <f t="shared" si="56"/>
        <v>5.1227999999999998</v>
      </c>
      <c r="BM8" s="32">
        <f t="shared" si="57"/>
        <v>5.1573000000000002</v>
      </c>
      <c r="BN8" s="32">
        <f t="shared" si="58"/>
        <v>5.1917999999999997</v>
      </c>
      <c r="BO8" s="32">
        <f t="shared" si="59"/>
        <v>5.2263000000000002</v>
      </c>
      <c r="BP8" s="32" t="e">
        <f t="shared" si="60"/>
        <v>#N/A</v>
      </c>
      <c r="BQ8" s="32" t="e">
        <f t="shared" si="61"/>
        <v>#N/A</v>
      </c>
      <c r="BR8" s="32" t="e">
        <f t="shared" si="62"/>
        <v>#N/A</v>
      </c>
      <c r="BS8" s="32" t="e">
        <f t="shared" si="63"/>
        <v>#N/A</v>
      </c>
    </row>
    <row r="9" spans="1:85" x14ac:dyDescent="0.3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64"/>
        <v>0</v>
      </c>
      <c r="M9" s="32">
        <f t="shared" si="67"/>
        <v>0</v>
      </c>
      <c r="N9" s="32">
        <f t="shared" si="10"/>
        <v>0</v>
      </c>
      <c r="O9" s="32">
        <f t="shared" si="11"/>
        <v>0</v>
      </c>
      <c r="P9" s="32" t="str">
        <f t="shared" si="12"/>
        <v>OK</v>
      </c>
      <c r="Q9" s="32">
        <f t="shared" si="13"/>
        <v>2.2408999999999999</v>
      </c>
      <c r="R9" s="32">
        <f t="shared" si="14"/>
        <v>2.2627999999999999</v>
      </c>
      <c r="S9" s="32">
        <f t="shared" si="15"/>
        <v>2.2847</v>
      </c>
      <c r="T9" s="32">
        <f t="shared" si="16"/>
        <v>2.3066</v>
      </c>
      <c r="U9" s="32">
        <f t="shared" si="17"/>
        <v>2.3285</v>
      </c>
      <c r="V9" s="32">
        <f t="shared" si="18"/>
        <v>2.3504</v>
      </c>
      <c r="W9" s="32">
        <f t="shared" si="19"/>
        <v>2.3723000000000001</v>
      </c>
      <c r="X9" s="32" t="e">
        <f t="shared" si="20"/>
        <v>#N/A</v>
      </c>
      <c r="Y9" s="32" t="e">
        <f t="shared" si="21"/>
        <v>#N/A</v>
      </c>
      <c r="Z9" s="32" t="e">
        <f t="shared" si="22"/>
        <v>#N/A</v>
      </c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65"/>
        <v>0</v>
      </c>
      <c r="AI9" s="32">
        <f t="shared" si="68"/>
        <v>0</v>
      </c>
      <c r="AJ9" s="32">
        <f t="shared" si="30"/>
        <v>0</v>
      </c>
      <c r="AK9" s="32">
        <f t="shared" si="31"/>
        <v>0</v>
      </c>
      <c r="AL9" s="32" t="str">
        <f t="shared" si="32"/>
        <v>OK</v>
      </c>
      <c r="AM9" s="32">
        <f t="shared" si="33"/>
        <v>4.2718999999999996</v>
      </c>
      <c r="AN9" s="32">
        <f t="shared" si="34"/>
        <v>4.3068999999999997</v>
      </c>
      <c r="AO9" s="32">
        <f t="shared" si="35"/>
        <v>4.3418999999999999</v>
      </c>
      <c r="AP9" s="32">
        <f t="shared" si="36"/>
        <v>4.3769</v>
      </c>
      <c r="AQ9" s="32">
        <f t="shared" si="37"/>
        <v>4.4119000000000002</v>
      </c>
      <c r="AR9" s="32">
        <f t="shared" si="38"/>
        <v>4.4469000000000003</v>
      </c>
      <c r="AS9" s="32">
        <f t="shared" si="39"/>
        <v>4.4819000000000004</v>
      </c>
      <c r="AT9" s="32" t="e">
        <f t="shared" si="40"/>
        <v>#N/A</v>
      </c>
      <c r="AU9" s="32" t="e">
        <f t="shared" si="41"/>
        <v>#N/A</v>
      </c>
      <c r="AV9" s="32" t="e">
        <f t="shared" si="42"/>
        <v>#N/A</v>
      </c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66"/>
        <v>0</v>
      </c>
      <c r="BE9" s="32">
        <f t="shared" si="69"/>
        <v>0</v>
      </c>
      <c r="BF9" s="32">
        <f t="shared" si="50"/>
        <v>0</v>
      </c>
      <c r="BG9" s="32">
        <f t="shared" si="51"/>
        <v>0</v>
      </c>
      <c r="BH9" s="32" t="str">
        <f t="shared" si="52"/>
        <v>OK</v>
      </c>
      <c r="BI9" s="32">
        <f t="shared" si="53"/>
        <v>5.0192999999999994</v>
      </c>
      <c r="BJ9" s="32">
        <f t="shared" si="54"/>
        <v>5.0537999999999998</v>
      </c>
      <c r="BK9" s="32">
        <f t="shared" si="55"/>
        <v>5.0882999999999994</v>
      </c>
      <c r="BL9" s="32">
        <f t="shared" si="56"/>
        <v>5.1227999999999998</v>
      </c>
      <c r="BM9" s="32">
        <f t="shared" si="57"/>
        <v>5.1573000000000002</v>
      </c>
      <c r="BN9" s="32">
        <f t="shared" si="58"/>
        <v>5.1917999999999997</v>
      </c>
      <c r="BO9" s="32">
        <f t="shared" si="59"/>
        <v>5.2263000000000002</v>
      </c>
      <c r="BP9" s="32" t="e">
        <f t="shared" si="60"/>
        <v>#N/A</v>
      </c>
      <c r="BQ9" s="32" t="e">
        <f t="shared" si="61"/>
        <v>#N/A</v>
      </c>
      <c r="BR9" s="32" t="e">
        <f t="shared" si="62"/>
        <v>#N/A</v>
      </c>
      <c r="BS9" s="32" t="e">
        <f t="shared" si="63"/>
        <v>#N/A</v>
      </c>
    </row>
    <row r="10" spans="1:85" x14ac:dyDescent="0.3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64"/>
        <v>0</v>
      </c>
      <c r="M10" s="32">
        <f t="shared" si="67"/>
        <v>0</v>
      </c>
      <c r="N10" s="32">
        <f t="shared" si="10"/>
        <v>0</v>
      </c>
      <c r="O10" s="32">
        <f t="shared" si="11"/>
        <v>0</v>
      </c>
      <c r="P10" s="32" t="str">
        <f t="shared" si="12"/>
        <v>OK</v>
      </c>
      <c r="Q10" s="32">
        <f t="shared" si="13"/>
        <v>2.2408999999999999</v>
      </c>
      <c r="R10" s="32">
        <f t="shared" si="14"/>
        <v>2.2627999999999999</v>
      </c>
      <c r="S10" s="32">
        <f t="shared" si="15"/>
        <v>2.2847</v>
      </c>
      <c r="T10" s="32">
        <f t="shared" si="16"/>
        <v>2.3066</v>
      </c>
      <c r="U10" s="32">
        <f t="shared" si="17"/>
        <v>2.3285</v>
      </c>
      <c r="V10" s="32">
        <f t="shared" si="18"/>
        <v>2.3504</v>
      </c>
      <c r="W10" s="32">
        <f t="shared" si="19"/>
        <v>2.3723000000000001</v>
      </c>
      <c r="X10" s="32" t="e">
        <f t="shared" si="20"/>
        <v>#N/A</v>
      </c>
      <c r="Y10" s="32" t="e">
        <f t="shared" si="21"/>
        <v>#N/A</v>
      </c>
      <c r="Z10" s="32" t="e">
        <f t="shared" si="22"/>
        <v>#N/A</v>
      </c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65"/>
        <v>0</v>
      </c>
      <c r="AI10" s="32">
        <f t="shared" si="68"/>
        <v>0</v>
      </c>
      <c r="AJ10" s="32">
        <f t="shared" si="30"/>
        <v>0</v>
      </c>
      <c r="AK10" s="32">
        <f t="shared" si="31"/>
        <v>0</v>
      </c>
      <c r="AL10" s="32" t="str">
        <f t="shared" si="32"/>
        <v>OK</v>
      </c>
      <c r="AM10" s="32">
        <f t="shared" si="33"/>
        <v>4.2718999999999996</v>
      </c>
      <c r="AN10" s="32">
        <f t="shared" si="34"/>
        <v>4.3068999999999997</v>
      </c>
      <c r="AO10" s="32">
        <f t="shared" si="35"/>
        <v>4.3418999999999999</v>
      </c>
      <c r="AP10" s="32">
        <f t="shared" si="36"/>
        <v>4.3769</v>
      </c>
      <c r="AQ10" s="32">
        <f t="shared" si="37"/>
        <v>4.4119000000000002</v>
      </c>
      <c r="AR10" s="32">
        <f t="shared" si="38"/>
        <v>4.4469000000000003</v>
      </c>
      <c r="AS10" s="32">
        <f t="shared" si="39"/>
        <v>4.4819000000000004</v>
      </c>
      <c r="AT10" s="32" t="e">
        <f t="shared" si="40"/>
        <v>#N/A</v>
      </c>
      <c r="AU10" s="32" t="e">
        <f t="shared" si="41"/>
        <v>#N/A</v>
      </c>
      <c r="AV10" s="32" t="e">
        <f t="shared" si="42"/>
        <v>#N/A</v>
      </c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66"/>
        <v>0</v>
      </c>
      <c r="BE10" s="32">
        <f t="shared" si="69"/>
        <v>0</v>
      </c>
      <c r="BF10" s="32">
        <f t="shared" si="50"/>
        <v>0</v>
      </c>
      <c r="BG10" s="32">
        <f t="shared" si="51"/>
        <v>0</v>
      </c>
      <c r="BH10" s="32" t="str">
        <f t="shared" si="52"/>
        <v>OK</v>
      </c>
      <c r="BI10" s="32">
        <f t="shared" si="53"/>
        <v>5.0192999999999994</v>
      </c>
      <c r="BJ10" s="32">
        <f t="shared" si="54"/>
        <v>5.0537999999999998</v>
      </c>
      <c r="BK10" s="32">
        <f t="shared" si="55"/>
        <v>5.0882999999999994</v>
      </c>
      <c r="BL10" s="32">
        <f t="shared" si="56"/>
        <v>5.1227999999999998</v>
      </c>
      <c r="BM10" s="32">
        <f t="shared" si="57"/>
        <v>5.1573000000000002</v>
      </c>
      <c r="BN10" s="32">
        <f t="shared" si="58"/>
        <v>5.1917999999999997</v>
      </c>
      <c r="BO10" s="32">
        <f t="shared" si="59"/>
        <v>5.2263000000000002</v>
      </c>
      <c r="BP10" s="32" t="e">
        <f t="shared" si="60"/>
        <v>#N/A</v>
      </c>
      <c r="BQ10" s="32" t="e">
        <f t="shared" si="61"/>
        <v>#N/A</v>
      </c>
      <c r="BR10" s="32" t="e">
        <f t="shared" si="62"/>
        <v>#N/A</v>
      </c>
      <c r="BS10" s="32" t="e">
        <f t="shared" si="63"/>
        <v>#N/A</v>
      </c>
    </row>
    <row r="11" spans="1:85" x14ac:dyDescent="0.3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64"/>
        <v>0</v>
      </c>
      <c r="M11" s="32">
        <f t="shared" si="67"/>
        <v>0</v>
      </c>
      <c r="N11" s="32">
        <f t="shared" si="10"/>
        <v>0</v>
      </c>
      <c r="O11" s="32">
        <f t="shared" si="11"/>
        <v>0</v>
      </c>
      <c r="P11" s="32" t="str">
        <f t="shared" si="12"/>
        <v>OK</v>
      </c>
      <c r="Q11" s="32">
        <f t="shared" si="13"/>
        <v>2.2408999999999999</v>
      </c>
      <c r="R11" s="32">
        <f t="shared" si="14"/>
        <v>2.2627999999999999</v>
      </c>
      <c r="S11" s="32">
        <f t="shared" si="15"/>
        <v>2.2847</v>
      </c>
      <c r="T11" s="32">
        <f t="shared" si="16"/>
        <v>2.3066</v>
      </c>
      <c r="U11" s="32">
        <f t="shared" si="17"/>
        <v>2.3285</v>
      </c>
      <c r="V11" s="32">
        <f t="shared" si="18"/>
        <v>2.3504</v>
      </c>
      <c r="W11" s="32">
        <f t="shared" si="19"/>
        <v>2.3723000000000001</v>
      </c>
      <c r="X11" s="32" t="e">
        <f t="shared" si="20"/>
        <v>#N/A</v>
      </c>
      <c r="Y11" s="32" t="e">
        <f t="shared" si="21"/>
        <v>#N/A</v>
      </c>
      <c r="Z11" s="32" t="e">
        <f t="shared" si="22"/>
        <v>#N/A</v>
      </c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65"/>
        <v>0</v>
      </c>
      <c r="AI11" s="32">
        <f t="shared" si="68"/>
        <v>0</v>
      </c>
      <c r="AJ11" s="32">
        <f t="shared" si="30"/>
        <v>0</v>
      </c>
      <c r="AK11" s="32">
        <f t="shared" si="31"/>
        <v>0</v>
      </c>
      <c r="AL11" s="32" t="str">
        <f t="shared" si="32"/>
        <v>OK</v>
      </c>
      <c r="AM11" s="32">
        <f t="shared" si="33"/>
        <v>4.2718999999999996</v>
      </c>
      <c r="AN11" s="32">
        <f t="shared" si="34"/>
        <v>4.3068999999999997</v>
      </c>
      <c r="AO11" s="32">
        <f t="shared" si="35"/>
        <v>4.3418999999999999</v>
      </c>
      <c r="AP11" s="32">
        <f t="shared" si="36"/>
        <v>4.3769</v>
      </c>
      <c r="AQ11" s="32">
        <f t="shared" si="37"/>
        <v>4.4119000000000002</v>
      </c>
      <c r="AR11" s="32">
        <f t="shared" si="38"/>
        <v>4.4469000000000003</v>
      </c>
      <c r="AS11" s="32">
        <f t="shared" si="39"/>
        <v>4.4819000000000004</v>
      </c>
      <c r="AT11" s="32" t="e">
        <f t="shared" si="40"/>
        <v>#N/A</v>
      </c>
      <c r="AU11" s="32" t="e">
        <f t="shared" si="41"/>
        <v>#N/A</v>
      </c>
      <c r="AV11" s="32" t="e">
        <f t="shared" si="42"/>
        <v>#N/A</v>
      </c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66"/>
        <v>0</v>
      </c>
      <c r="BE11" s="32">
        <f t="shared" si="69"/>
        <v>0</v>
      </c>
      <c r="BF11" s="32">
        <f t="shared" si="50"/>
        <v>0</v>
      </c>
      <c r="BG11" s="32">
        <f t="shared" si="51"/>
        <v>0</v>
      </c>
      <c r="BH11" s="32" t="str">
        <f t="shared" si="52"/>
        <v>OK</v>
      </c>
      <c r="BI11" s="32">
        <f t="shared" si="53"/>
        <v>5.0192999999999994</v>
      </c>
      <c r="BJ11" s="32">
        <f t="shared" si="54"/>
        <v>5.0537999999999998</v>
      </c>
      <c r="BK11" s="32">
        <f t="shared" si="55"/>
        <v>5.0882999999999994</v>
      </c>
      <c r="BL11" s="32">
        <f t="shared" si="56"/>
        <v>5.1227999999999998</v>
      </c>
      <c r="BM11" s="32">
        <f t="shared" si="57"/>
        <v>5.1573000000000002</v>
      </c>
      <c r="BN11" s="32">
        <f t="shared" si="58"/>
        <v>5.1917999999999997</v>
      </c>
      <c r="BO11" s="32">
        <f t="shared" si="59"/>
        <v>5.2263000000000002</v>
      </c>
      <c r="BP11" s="32" t="e">
        <f t="shared" si="60"/>
        <v>#N/A</v>
      </c>
      <c r="BQ11" s="32" t="e">
        <f t="shared" si="61"/>
        <v>#N/A</v>
      </c>
      <c r="BR11" s="32" t="e">
        <f t="shared" si="62"/>
        <v>#N/A</v>
      </c>
      <c r="BS11" s="32" t="e">
        <f t="shared" si="63"/>
        <v>#N/A</v>
      </c>
    </row>
    <row r="12" spans="1:85" x14ac:dyDescent="0.3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64"/>
        <v>0</v>
      </c>
      <c r="M12" s="32">
        <f t="shared" si="67"/>
        <v>0</v>
      </c>
      <c r="N12" s="32">
        <f t="shared" si="10"/>
        <v>0</v>
      </c>
      <c r="O12" s="32">
        <f t="shared" si="11"/>
        <v>0</v>
      </c>
      <c r="P12" s="32" t="str">
        <f t="shared" si="12"/>
        <v>OK</v>
      </c>
      <c r="Q12" s="32">
        <f t="shared" si="13"/>
        <v>2.2408999999999999</v>
      </c>
      <c r="R12" s="32">
        <f t="shared" si="14"/>
        <v>2.2627999999999999</v>
      </c>
      <c r="S12" s="32">
        <f t="shared" si="15"/>
        <v>2.2847</v>
      </c>
      <c r="T12" s="32">
        <f t="shared" si="16"/>
        <v>2.3066</v>
      </c>
      <c r="U12" s="32">
        <f t="shared" si="17"/>
        <v>2.3285</v>
      </c>
      <c r="V12" s="32">
        <f t="shared" si="18"/>
        <v>2.3504</v>
      </c>
      <c r="W12" s="32">
        <f t="shared" si="19"/>
        <v>2.3723000000000001</v>
      </c>
      <c r="X12" s="32" t="e">
        <f t="shared" si="20"/>
        <v>#N/A</v>
      </c>
      <c r="Y12" s="32" t="e">
        <f t="shared" si="21"/>
        <v>#N/A</v>
      </c>
      <c r="Z12" s="32" t="e">
        <f t="shared" si="22"/>
        <v>#N/A</v>
      </c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65"/>
        <v>0</v>
      </c>
      <c r="AI12" s="32">
        <f t="shared" si="68"/>
        <v>0</v>
      </c>
      <c r="AJ12" s="32">
        <f t="shared" si="30"/>
        <v>0</v>
      </c>
      <c r="AK12" s="32">
        <f t="shared" si="31"/>
        <v>0</v>
      </c>
      <c r="AL12" s="32" t="str">
        <f t="shared" si="32"/>
        <v>OK</v>
      </c>
      <c r="AM12" s="32">
        <f t="shared" si="33"/>
        <v>4.2718999999999996</v>
      </c>
      <c r="AN12" s="32">
        <f t="shared" si="34"/>
        <v>4.3068999999999997</v>
      </c>
      <c r="AO12" s="32">
        <f t="shared" si="35"/>
        <v>4.3418999999999999</v>
      </c>
      <c r="AP12" s="32">
        <f t="shared" si="36"/>
        <v>4.3769</v>
      </c>
      <c r="AQ12" s="32">
        <f t="shared" si="37"/>
        <v>4.4119000000000002</v>
      </c>
      <c r="AR12" s="32">
        <f t="shared" si="38"/>
        <v>4.4469000000000003</v>
      </c>
      <c r="AS12" s="32">
        <f t="shared" si="39"/>
        <v>4.4819000000000004</v>
      </c>
      <c r="AT12" s="32" t="e">
        <f t="shared" si="40"/>
        <v>#N/A</v>
      </c>
      <c r="AU12" s="32" t="e">
        <f t="shared" si="41"/>
        <v>#N/A</v>
      </c>
      <c r="AV12" s="32" t="e">
        <f t="shared" si="42"/>
        <v>#N/A</v>
      </c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66"/>
        <v>0</v>
      </c>
      <c r="BE12" s="32">
        <f t="shared" si="69"/>
        <v>0</v>
      </c>
      <c r="BF12" s="32">
        <f t="shared" si="50"/>
        <v>0</v>
      </c>
      <c r="BG12" s="32">
        <f t="shared" si="51"/>
        <v>0</v>
      </c>
      <c r="BH12" s="32" t="str">
        <f t="shared" si="52"/>
        <v>OK</v>
      </c>
      <c r="BI12" s="32">
        <f t="shared" si="53"/>
        <v>5.0192999999999994</v>
      </c>
      <c r="BJ12" s="32">
        <f t="shared" si="54"/>
        <v>5.0537999999999998</v>
      </c>
      <c r="BK12" s="32">
        <f t="shared" si="55"/>
        <v>5.0882999999999994</v>
      </c>
      <c r="BL12" s="32">
        <f t="shared" si="56"/>
        <v>5.1227999999999998</v>
      </c>
      <c r="BM12" s="32">
        <f t="shared" si="57"/>
        <v>5.1573000000000002</v>
      </c>
      <c r="BN12" s="32">
        <f t="shared" si="58"/>
        <v>5.1917999999999997</v>
      </c>
      <c r="BO12" s="32">
        <f t="shared" si="59"/>
        <v>5.2263000000000002</v>
      </c>
      <c r="BP12" s="32" t="e">
        <f t="shared" si="60"/>
        <v>#N/A</v>
      </c>
      <c r="BQ12" s="32" t="e">
        <f t="shared" si="61"/>
        <v>#N/A</v>
      </c>
      <c r="BR12" s="32" t="e">
        <f t="shared" si="62"/>
        <v>#N/A</v>
      </c>
      <c r="BS12" s="32" t="e">
        <f t="shared" si="63"/>
        <v>#N/A</v>
      </c>
    </row>
    <row r="13" spans="1:85" x14ac:dyDescent="0.3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64"/>
        <v>0</v>
      </c>
      <c r="M13" s="32">
        <f t="shared" si="67"/>
        <v>0</v>
      </c>
      <c r="N13" s="32">
        <f t="shared" si="10"/>
        <v>0</v>
      </c>
      <c r="O13" s="32">
        <f t="shared" si="11"/>
        <v>0</v>
      </c>
      <c r="P13" s="32" t="str">
        <f t="shared" si="12"/>
        <v>OK</v>
      </c>
      <c r="Q13" s="32">
        <f t="shared" si="13"/>
        <v>2.2408999999999999</v>
      </c>
      <c r="R13" s="32">
        <f t="shared" si="14"/>
        <v>2.2627999999999999</v>
      </c>
      <c r="S13" s="32">
        <f t="shared" si="15"/>
        <v>2.2847</v>
      </c>
      <c r="T13" s="32">
        <f t="shared" si="16"/>
        <v>2.3066</v>
      </c>
      <c r="U13" s="32">
        <f t="shared" si="17"/>
        <v>2.3285</v>
      </c>
      <c r="V13" s="32">
        <f t="shared" si="18"/>
        <v>2.3504</v>
      </c>
      <c r="W13" s="32">
        <f t="shared" si="19"/>
        <v>2.3723000000000001</v>
      </c>
      <c r="X13" s="32" t="e">
        <f t="shared" si="20"/>
        <v>#N/A</v>
      </c>
      <c r="Y13" s="32" t="e">
        <f t="shared" si="21"/>
        <v>#N/A</v>
      </c>
      <c r="Z13" s="32" t="e">
        <f t="shared" si="22"/>
        <v>#N/A</v>
      </c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65"/>
        <v>0</v>
      </c>
      <c r="AI13" s="32">
        <f t="shared" si="68"/>
        <v>0</v>
      </c>
      <c r="AJ13" s="32">
        <f t="shared" si="30"/>
        <v>0</v>
      </c>
      <c r="AK13" s="32">
        <f t="shared" si="31"/>
        <v>0</v>
      </c>
      <c r="AL13" s="32" t="str">
        <f t="shared" si="32"/>
        <v>OK</v>
      </c>
      <c r="AM13" s="32">
        <f t="shared" si="33"/>
        <v>4.2718999999999996</v>
      </c>
      <c r="AN13" s="32">
        <f t="shared" si="34"/>
        <v>4.3068999999999997</v>
      </c>
      <c r="AO13" s="32">
        <f t="shared" si="35"/>
        <v>4.3418999999999999</v>
      </c>
      <c r="AP13" s="32">
        <f t="shared" si="36"/>
        <v>4.3769</v>
      </c>
      <c r="AQ13" s="32">
        <f t="shared" si="37"/>
        <v>4.4119000000000002</v>
      </c>
      <c r="AR13" s="32">
        <f t="shared" si="38"/>
        <v>4.4469000000000003</v>
      </c>
      <c r="AS13" s="32">
        <f t="shared" si="39"/>
        <v>4.4819000000000004</v>
      </c>
      <c r="AT13" s="32" t="e">
        <f t="shared" si="40"/>
        <v>#N/A</v>
      </c>
      <c r="AU13" s="32" t="e">
        <f t="shared" si="41"/>
        <v>#N/A</v>
      </c>
      <c r="AV13" s="32" t="e">
        <f t="shared" si="42"/>
        <v>#N/A</v>
      </c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66"/>
        <v>0</v>
      </c>
      <c r="BE13" s="32">
        <f t="shared" si="69"/>
        <v>0</v>
      </c>
      <c r="BF13" s="32">
        <f t="shared" si="50"/>
        <v>0</v>
      </c>
      <c r="BG13" s="32">
        <f t="shared" si="51"/>
        <v>0</v>
      </c>
      <c r="BH13" s="32" t="str">
        <f t="shared" si="52"/>
        <v>OK</v>
      </c>
      <c r="BI13" s="32">
        <f t="shared" si="53"/>
        <v>5.0192999999999994</v>
      </c>
      <c r="BJ13" s="32">
        <f t="shared" si="54"/>
        <v>5.0537999999999998</v>
      </c>
      <c r="BK13" s="32">
        <f t="shared" si="55"/>
        <v>5.0882999999999994</v>
      </c>
      <c r="BL13" s="32">
        <f t="shared" si="56"/>
        <v>5.1227999999999998</v>
      </c>
      <c r="BM13" s="32">
        <f t="shared" si="57"/>
        <v>5.1573000000000002</v>
      </c>
      <c r="BN13" s="32">
        <f t="shared" si="58"/>
        <v>5.1917999999999997</v>
      </c>
      <c r="BO13" s="32">
        <f t="shared" si="59"/>
        <v>5.2263000000000002</v>
      </c>
      <c r="BP13" s="32" t="e">
        <f t="shared" si="60"/>
        <v>#N/A</v>
      </c>
      <c r="BQ13" s="32" t="e">
        <f t="shared" si="61"/>
        <v>#N/A</v>
      </c>
      <c r="BR13" s="32" t="e">
        <f t="shared" si="62"/>
        <v>#N/A</v>
      </c>
      <c r="BS13" s="32" t="e">
        <f t="shared" si="63"/>
        <v>#N/A</v>
      </c>
    </row>
    <row r="14" spans="1:85" x14ac:dyDescent="0.3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64"/>
        <v>0</v>
      </c>
      <c r="M14" s="32">
        <f t="shared" si="67"/>
        <v>0</v>
      </c>
      <c r="N14" s="32">
        <f t="shared" si="10"/>
        <v>0</v>
      </c>
      <c r="O14" s="32">
        <f t="shared" si="11"/>
        <v>0</v>
      </c>
      <c r="P14" s="32" t="str">
        <f t="shared" si="12"/>
        <v>OK</v>
      </c>
      <c r="Q14" s="32">
        <f t="shared" si="13"/>
        <v>2.2408999999999999</v>
      </c>
      <c r="R14" s="32">
        <f t="shared" si="14"/>
        <v>2.2627999999999999</v>
      </c>
      <c r="S14" s="32">
        <f t="shared" si="15"/>
        <v>2.2847</v>
      </c>
      <c r="T14" s="32">
        <f t="shared" si="16"/>
        <v>2.3066</v>
      </c>
      <c r="U14" s="32">
        <f t="shared" si="17"/>
        <v>2.3285</v>
      </c>
      <c r="V14" s="32">
        <f t="shared" si="18"/>
        <v>2.3504</v>
      </c>
      <c r="W14" s="32">
        <f t="shared" si="19"/>
        <v>2.3723000000000001</v>
      </c>
      <c r="X14" s="32" t="e">
        <f t="shared" si="20"/>
        <v>#N/A</v>
      </c>
      <c r="Y14" s="32" t="e">
        <f t="shared" si="21"/>
        <v>#N/A</v>
      </c>
      <c r="Z14" s="32" t="e">
        <f t="shared" si="22"/>
        <v>#N/A</v>
      </c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65"/>
        <v>0</v>
      </c>
      <c r="AI14" s="32">
        <f t="shared" si="68"/>
        <v>0</v>
      </c>
      <c r="AJ14" s="32">
        <f t="shared" si="30"/>
        <v>0</v>
      </c>
      <c r="AK14" s="32">
        <f t="shared" si="31"/>
        <v>0</v>
      </c>
      <c r="AL14" s="32" t="str">
        <f t="shared" si="32"/>
        <v>OK</v>
      </c>
      <c r="AM14" s="32">
        <f t="shared" si="33"/>
        <v>4.2718999999999996</v>
      </c>
      <c r="AN14" s="32">
        <f t="shared" si="34"/>
        <v>4.3068999999999997</v>
      </c>
      <c r="AO14" s="32">
        <f t="shared" si="35"/>
        <v>4.3418999999999999</v>
      </c>
      <c r="AP14" s="32">
        <f t="shared" si="36"/>
        <v>4.3769</v>
      </c>
      <c r="AQ14" s="32">
        <f t="shared" si="37"/>
        <v>4.4119000000000002</v>
      </c>
      <c r="AR14" s="32">
        <f t="shared" si="38"/>
        <v>4.4469000000000003</v>
      </c>
      <c r="AS14" s="32">
        <f t="shared" si="39"/>
        <v>4.4819000000000004</v>
      </c>
      <c r="AT14" s="32" t="e">
        <f t="shared" si="40"/>
        <v>#N/A</v>
      </c>
      <c r="AU14" s="32" t="e">
        <f t="shared" si="41"/>
        <v>#N/A</v>
      </c>
      <c r="AV14" s="32" t="e">
        <f t="shared" si="42"/>
        <v>#N/A</v>
      </c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66"/>
        <v>0</v>
      </c>
      <c r="BE14" s="32">
        <f t="shared" si="69"/>
        <v>0</v>
      </c>
      <c r="BF14" s="32">
        <f t="shared" si="50"/>
        <v>0</v>
      </c>
      <c r="BG14" s="32">
        <f t="shared" si="51"/>
        <v>0</v>
      </c>
      <c r="BH14" s="32" t="str">
        <f t="shared" si="52"/>
        <v>OK</v>
      </c>
      <c r="BI14" s="32">
        <f t="shared" si="53"/>
        <v>5.0192999999999994</v>
      </c>
      <c r="BJ14" s="32">
        <f t="shared" si="54"/>
        <v>5.0537999999999998</v>
      </c>
      <c r="BK14" s="32">
        <f t="shared" si="55"/>
        <v>5.0882999999999994</v>
      </c>
      <c r="BL14" s="32">
        <f t="shared" si="56"/>
        <v>5.1227999999999998</v>
      </c>
      <c r="BM14" s="32">
        <f t="shared" si="57"/>
        <v>5.1573000000000002</v>
      </c>
      <c r="BN14" s="32">
        <f t="shared" si="58"/>
        <v>5.1917999999999997</v>
      </c>
      <c r="BO14" s="32">
        <f t="shared" si="59"/>
        <v>5.2263000000000002</v>
      </c>
      <c r="BP14" s="32" t="e">
        <f t="shared" si="60"/>
        <v>#N/A</v>
      </c>
      <c r="BQ14" s="32" t="e">
        <f t="shared" si="61"/>
        <v>#N/A</v>
      </c>
      <c r="BR14" s="32" t="e">
        <f t="shared" si="62"/>
        <v>#N/A</v>
      </c>
      <c r="BS14" s="32" t="e">
        <f t="shared" si="63"/>
        <v>#N/A</v>
      </c>
    </row>
    <row r="15" spans="1:85" x14ac:dyDescent="0.3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64"/>
        <v>0</v>
      </c>
      <c r="M15" s="32">
        <f t="shared" si="67"/>
        <v>0</v>
      </c>
      <c r="N15" s="32">
        <f t="shared" si="10"/>
        <v>0</v>
      </c>
      <c r="O15" s="32">
        <f t="shared" si="11"/>
        <v>0</v>
      </c>
      <c r="P15" s="32" t="str">
        <f t="shared" si="12"/>
        <v>OK</v>
      </c>
      <c r="Q15" s="32">
        <f t="shared" si="13"/>
        <v>2.2408999999999999</v>
      </c>
      <c r="R15" s="32">
        <f t="shared" si="14"/>
        <v>2.2627999999999999</v>
      </c>
      <c r="S15" s="32">
        <f t="shared" si="15"/>
        <v>2.2847</v>
      </c>
      <c r="T15" s="32">
        <f t="shared" si="16"/>
        <v>2.3066</v>
      </c>
      <c r="U15" s="32">
        <f t="shared" si="17"/>
        <v>2.3285</v>
      </c>
      <c r="V15" s="32">
        <f t="shared" si="18"/>
        <v>2.3504</v>
      </c>
      <c r="W15" s="32">
        <f t="shared" si="19"/>
        <v>2.3723000000000001</v>
      </c>
      <c r="X15" s="32" t="e">
        <f t="shared" si="20"/>
        <v>#N/A</v>
      </c>
      <c r="Y15" s="32" t="e">
        <f t="shared" si="21"/>
        <v>#N/A</v>
      </c>
      <c r="Z15" s="32" t="e">
        <f t="shared" si="22"/>
        <v>#N/A</v>
      </c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65"/>
        <v>0</v>
      </c>
      <c r="AI15" s="32">
        <f t="shared" si="68"/>
        <v>0</v>
      </c>
      <c r="AJ15" s="32">
        <f t="shared" si="30"/>
        <v>0</v>
      </c>
      <c r="AK15" s="32">
        <f t="shared" si="31"/>
        <v>0</v>
      </c>
      <c r="AL15" s="32" t="str">
        <f t="shared" si="32"/>
        <v>OK</v>
      </c>
      <c r="AM15" s="32">
        <f t="shared" si="33"/>
        <v>4.2718999999999996</v>
      </c>
      <c r="AN15" s="32">
        <f t="shared" si="34"/>
        <v>4.3068999999999997</v>
      </c>
      <c r="AO15" s="32">
        <f t="shared" si="35"/>
        <v>4.3418999999999999</v>
      </c>
      <c r="AP15" s="32">
        <f t="shared" si="36"/>
        <v>4.3769</v>
      </c>
      <c r="AQ15" s="32">
        <f t="shared" si="37"/>
        <v>4.4119000000000002</v>
      </c>
      <c r="AR15" s="32">
        <f t="shared" si="38"/>
        <v>4.4469000000000003</v>
      </c>
      <c r="AS15" s="32">
        <f t="shared" si="39"/>
        <v>4.4819000000000004</v>
      </c>
      <c r="AT15" s="32" t="e">
        <f t="shared" si="40"/>
        <v>#N/A</v>
      </c>
      <c r="AU15" s="32" t="e">
        <f t="shared" si="41"/>
        <v>#N/A</v>
      </c>
      <c r="AV15" s="32" t="e">
        <f t="shared" si="42"/>
        <v>#N/A</v>
      </c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66"/>
        <v>0</v>
      </c>
      <c r="BE15" s="32">
        <f t="shared" si="69"/>
        <v>0</v>
      </c>
      <c r="BF15" s="32">
        <f t="shared" si="50"/>
        <v>0</v>
      </c>
      <c r="BG15" s="32">
        <f t="shared" si="51"/>
        <v>0</v>
      </c>
      <c r="BH15" s="32" t="str">
        <f t="shared" si="52"/>
        <v>OK</v>
      </c>
      <c r="BI15" s="32">
        <f t="shared" si="53"/>
        <v>5.0192999999999994</v>
      </c>
      <c r="BJ15" s="32">
        <f t="shared" si="54"/>
        <v>5.0537999999999998</v>
      </c>
      <c r="BK15" s="32">
        <f t="shared" si="55"/>
        <v>5.0882999999999994</v>
      </c>
      <c r="BL15" s="32">
        <f t="shared" si="56"/>
        <v>5.1227999999999998</v>
      </c>
      <c r="BM15" s="32">
        <f t="shared" si="57"/>
        <v>5.1573000000000002</v>
      </c>
      <c r="BN15" s="32">
        <f t="shared" si="58"/>
        <v>5.1917999999999997</v>
      </c>
      <c r="BO15" s="32">
        <f t="shared" si="59"/>
        <v>5.2263000000000002</v>
      </c>
      <c r="BP15" s="32" t="e">
        <f t="shared" si="60"/>
        <v>#N/A</v>
      </c>
      <c r="BQ15" s="32" t="e">
        <f t="shared" si="61"/>
        <v>#N/A</v>
      </c>
      <c r="BR15" s="32" t="e">
        <f t="shared" si="62"/>
        <v>#N/A</v>
      </c>
      <c r="BS15" s="32" t="e">
        <f t="shared" si="63"/>
        <v>#N/A</v>
      </c>
    </row>
    <row r="16" spans="1:85" x14ac:dyDescent="0.3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64"/>
        <v>0</v>
      </c>
      <c r="M16" s="32">
        <f t="shared" si="67"/>
        <v>0</v>
      </c>
      <c r="N16" s="32">
        <f t="shared" si="10"/>
        <v>0</v>
      </c>
      <c r="O16" s="32">
        <f t="shared" si="11"/>
        <v>0</v>
      </c>
      <c r="P16" s="32" t="str">
        <f t="shared" si="12"/>
        <v>OK</v>
      </c>
      <c r="Q16" s="32">
        <f t="shared" si="13"/>
        <v>2.2408999999999999</v>
      </c>
      <c r="R16" s="32">
        <f t="shared" si="14"/>
        <v>2.2627999999999999</v>
      </c>
      <c r="S16" s="32">
        <f t="shared" si="15"/>
        <v>2.2847</v>
      </c>
      <c r="T16" s="32">
        <f t="shared" si="16"/>
        <v>2.3066</v>
      </c>
      <c r="U16" s="32">
        <f t="shared" si="17"/>
        <v>2.3285</v>
      </c>
      <c r="V16" s="32">
        <f t="shared" si="18"/>
        <v>2.3504</v>
      </c>
      <c r="W16" s="32">
        <f t="shared" si="19"/>
        <v>2.3723000000000001</v>
      </c>
      <c r="X16" s="32" t="e">
        <f t="shared" si="20"/>
        <v>#N/A</v>
      </c>
      <c r="Y16" s="32" t="e">
        <f t="shared" si="21"/>
        <v>#N/A</v>
      </c>
      <c r="Z16" s="32" t="e">
        <f t="shared" si="22"/>
        <v>#N/A</v>
      </c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65"/>
        <v>0</v>
      </c>
      <c r="AI16" s="32">
        <f t="shared" si="68"/>
        <v>0</v>
      </c>
      <c r="AJ16" s="32">
        <f t="shared" si="30"/>
        <v>0</v>
      </c>
      <c r="AK16" s="32">
        <f t="shared" si="31"/>
        <v>0</v>
      </c>
      <c r="AL16" s="32" t="str">
        <f t="shared" si="32"/>
        <v>OK</v>
      </c>
      <c r="AM16" s="32">
        <f t="shared" si="33"/>
        <v>4.2718999999999996</v>
      </c>
      <c r="AN16" s="32">
        <f t="shared" si="34"/>
        <v>4.3068999999999997</v>
      </c>
      <c r="AO16" s="32">
        <f t="shared" si="35"/>
        <v>4.3418999999999999</v>
      </c>
      <c r="AP16" s="32">
        <f t="shared" si="36"/>
        <v>4.3769</v>
      </c>
      <c r="AQ16" s="32">
        <f t="shared" si="37"/>
        <v>4.4119000000000002</v>
      </c>
      <c r="AR16" s="32">
        <f t="shared" si="38"/>
        <v>4.4469000000000003</v>
      </c>
      <c r="AS16" s="32">
        <f t="shared" si="39"/>
        <v>4.4819000000000004</v>
      </c>
      <c r="AT16" s="32" t="e">
        <f t="shared" si="40"/>
        <v>#N/A</v>
      </c>
      <c r="AU16" s="32" t="e">
        <f t="shared" si="41"/>
        <v>#N/A</v>
      </c>
      <c r="AV16" s="32" t="e">
        <f t="shared" si="42"/>
        <v>#N/A</v>
      </c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66"/>
        <v>0</v>
      </c>
      <c r="BE16" s="32">
        <f t="shared" si="69"/>
        <v>0</v>
      </c>
      <c r="BF16" s="32">
        <f t="shared" si="50"/>
        <v>0</v>
      </c>
      <c r="BG16" s="32">
        <f t="shared" si="51"/>
        <v>0</v>
      </c>
      <c r="BH16" s="32" t="str">
        <f t="shared" si="52"/>
        <v>OK</v>
      </c>
      <c r="BI16" s="32">
        <f t="shared" si="53"/>
        <v>5.0192999999999994</v>
      </c>
      <c r="BJ16" s="32">
        <f t="shared" si="54"/>
        <v>5.0537999999999998</v>
      </c>
      <c r="BK16" s="32">
        <f t="shared" si="55"/>
        <v>5.0882999999999994</v>
      </c>
      <c r="BL16" s="32">
        <f t="shared" si="56"/>
        <v>5.1227999999999998</v>
      </c>
      <c r="BM16" s="32">
        <f t="shared" si="57"/>
        <v>5.1573000000000002</v>
      </c>
      <c r="BN16" s="32">
        <f t="shared" si="58"/>
        <v>5.1917999999999997</v>
      </c>
      <c r="BO16" s="32">
        <f t="shared" si="59"/>
        <v>5.2263000000000002</v>
      </c>
      <c r="BP16" s="32" t="e">
        <f t="shared" si="60"/>
        <v>#N/A</v>
      </c>
      <c r="BQ16" s="32" t="e">
        <f t="shared" si="61"/>
        <v>#N/A</v>
      </c>
      <c r="BR16" s="32" t="e">
        <f t="shared" si="62"/>
        <v>#N/A</v>
      </c>
      <c r="BS16" s="32" t="e">
        <f t="shared" si="63"/>
        <v>#N/A</v>
      </c>
    </row>
    <row r="17" spans="1:71" x14ac:dyDescent="0.3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64"/>
        <v>0</v>
      </c>
      <c r="M17" s="32">
        <f t="shared" si="67"/>
        <v>0</v>
      </c>
      <c r="N17" s="32">
        <f t="shared" si="10"/>
        <v>0</v>
      </c>
      <c r="O17" s="32">
        <f t="shared" si="11"/>
        <v>0</v>
      </c>
      <c r="P17" s="32" t="str">
        <f t="shared" si="12"/>
        <v>OK</v>
      </c>
      <c r="Q17" s="32">
        <f t="shared" si="13"/>
        <v>2.2408999999999999</v>
      </c>
      <c r="R17" s="32">
        <f t="shared" si="14"/>
        <v>2.2627999999999999</v>
      </c>
      <c r="S17" s="32">
        <f t="shared" si="15"/>
        <v>2.2847</v>
      </c>
      <c r="T17" s="32">
        <f t="shared" si="16"/>
        <v>2.3066</v>
      </c>
      <c r="U17" s="32">
        <f t="shared" si="17"/>
        <v>2.3285</v>
      </c>
      <c r="V17" s="32">
        <f t="shared" si="18"/>
        <v>2.3504</v>
      </c>
      <c r="W17" s="32">
        <f t="shared" si="19"/>
        <v>2.3723000000000001</v>
      </c>
      <c r="X17" s="32" t="e">
        <f t="shared" si="20"/>
        <v>#N/A</v>
      </c>
      <c r="Y17" s="32" t="e">
        <f t="shared" si="21"/>
        <v>#N/A</v>
      </c>
      <c r="Z17" s="32" t="e">
        <f t="shared" si="22"/>
        <v>#N/A</v>
      </c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65"/>
        <v>0</v>
      </c>
      <c r="AI17" s="32">
        <f t="shared" si="68"/>
        <v>0</v>
      </c>
      <c r="AJ17" s="32">
        <f t="shared" si="30"/>
        <v>0</v>
      </c>
      <c r="AK17" s="32">
        <f t="shared" si="31"/>
        <v>0</v>
      </c>
      <c r="AL17" s="32" t="str">
        <f t="shared" si="32"/>
        <v>OK</v>
      </c>
      <c r="AM17" s="32">
        <f t="shared" si="33"/>
        <v>4.2718999999999996</v>
      </c>
      <c r="AN17" s="32">
        <f t="shared" si="34"/>
        <v>4.3068999999999997</v>
      </c>
      <c r="AO17" s="32">
        <f t="shared" si="35"/>
        <v>4.3418999999999999</v>
      </c>
      <c r="AP17" s="32">
        <f t="shared" si="36"/>
        <v>4.3769</v>
      </c>
      <c r="AQ17" s="32">
        <f t="shared" si="37"/>
        <v>4.4119000000000002</v>
      </c>
      <c r="AR17" s="32">
        <f t="shared" si="38"/>
        <v>4.4469000000000003</v>
      </c>
      <c r="AS17" s="32">
        <f t="shared" si="39"/>
        <v>4.4819000000000004</v>
      </c>
      <c r="AT17" s="32" t="e">
        <f t="shared" si="40"/>
        <v>#N/A</v>
      </c>
      <c r="AU17" s="32" t="e">
        <f t="shared" si="41"/>
        <v>#N/A</v>
      </c>
      <c r="AV17" s="32" t="e">
        <f t="shared" si="42"/>
        <v>#N/A</v>
      </c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66"/>
        <v>0</v>
      </c>
      <c r="BE17" s="32">
        <f t="shared" si="69"/>
        <v>0</v>
      </c>
      <c r="BF17" s="32">
        <f t="shared" si="50"/>
        <v>0</v>
      </c>
      <c r="BG17" s="32">
        <f t="shared" si="51"/>
        <v>0</v>
      </c>
      <c r="BH17" s="32" t="str">
        <f t="shared" si="52"/>
        <v>OK</v>
      </c>
      <c r="BI17" s="32">
        <f t="shared" si="53"/>
        <v>5.0192999999999994</v>
      </c>
      <c r="BJ17" s="32">
        <f t="shared" si="54"/>
        <v>5.0537999999999998</v>
      </c>
      <c r="BK17" s="32">
        <f t="shared" si="55"/>
        <v>5.0882999999999994</v>
      </c>
      <c r="BL17" s="32">
        <f t="shared" si="56"/>
        <v>5.1227999999999998</v>
      </c>
      <c r="BM17" s="32">
        <f t="shared" si="57"/>
        <v>5.1573000000000002</v>
      </c>
      <c r="BN17" s="32">
        <f t="shared" si="58"/>
        <v>5.1917999999999997</v>
      </c>
      <c r="BO17" s="32">
        <f t="shared" si="59"/>
        <v>5.2263000000000002</v>
      </c>
      <c r="BP17" s="32" t="e">
        <f t="shared" si="60"/>
        <v>#N/A</v>
      </c>
      <c r="BQ17" s="32" t="e">
        <f t="shared" si="61"/>
        <v>#N/A</v>
      </c>
      <c r="BR17" s="32" t="e">
        <f t="shared" si="62"/>
        <v>#N/A</v>
      </c>
      <c r="BS17" s="32" t="e">
        <f t="shared" si="63"/>
        <v>#N/A</v>
      </c>
    </row>
    <row r="18" spans="1:71" x14ac:dyDescent="0.3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64"/>
        <v>0</v>
      </c>
      <c r="M18" s="32">
        <f t="shared" si="67"/>
        <v>0</v>
      </c>
      <c r="N18" s="32">
        <f t="shared" si="10"/>
        <v>0</v>
      </c>
      <c r="O18" s="32">
        <f t="shared" si="11"/>
        <v>0</v>
      </c>
      <c r="P18" s="32" t="str">
        <f t="shared" si="12"/>
        <v>OK</v>
      </c>
      <c r="Q18" s="32">
        <f t="shared" si="13"/>
        <v>2.2408999999999999</v>
      </c>
      <c r="R18" s="32">
        <f t="shared" si="14"/>
        <v>2.2627999999999999</v>
      </c>
      <c r="S18" s="32">
        <f t="shared" si="15"/>
        <v>2.2847</v>
      </c>
      <c r="T18" s="32">
        <f t="shared" si="16"/>
        <v>2.3066</v>
      </c>
      <c r="U18" s="32">
        <f t="shared" si="17"/>
        <v>2.3285</v>
      </c>
      <c r="V18" s="32">
        <f t="shared" si="18"/>
        <v>2.3504</v>
      </c>
      <c r="W18" s="32">
        <f t="shared" si="19"/>
        <v>2.3723000000000001</v>
      </c>
      <c r="X18" s="32" t="e">
        <f t="shared" si="20"/>
        <v>#N/A</v>
      </c>
      <c r="Y18" s="32" t="e">
        <f t="shared" si="21"/>
        <v>#N/A</v>
      </c>
      <c r="Z18" s="32" t="e">
        <f t="shared" si="22"/>
        <v>#N/A</v>
      </c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65"/>
        <v>0</v>
      </c>
      <c r="AI18" s="32">
        <f t="shared" si="68"/>
        <v>0</v>
      </c>
      <c r="AJ18" s="32">
        <f t="shared" si="30"/>
        <v>0</v>
      </c>
      <c r="AK18" s="32">
        <f t="shared" si="31"/>
        <v>0</v>
      </c>
      <c r="AL18" s="32" t="str">
        <f t="shared" si="32"/>
        <v>OK</v>
      </c>
      <c r="AM18" s="32">
        <f t="shared" si="33"/>
        <v>4.2718999999999996</v>
      </c>
      <c r="AN18" s="32">
        <f t="shared" si="34"/>
        <v>4.3068999999999997</v>
      </c>
      <c r="AO18" s="32">
        <f t="shared" si="35"/>
        <v>4.3418999999999999</v>
      </c>
      <c r="AP18" s="32">
        <f t="shared" si="36"/>
        <v>4.3769</v>
      </c>
      <c r="AQ18" s="32">
        <f t="shared" si="37"/>
        <v>4.4119000000000002</v>
      </c>
      <c r="AR18" s="32">
        <f t="shared" si="38"/>
        <v>4.4469000000000003</v>
      </c>
      <c r="AS18" s="32">
        <f t="shared" si="39"/>
        <v>4.4819000000000004</v>
      </c>
      <c r="AT18" s="32" t="e">
        <f t="shared" si="40"/>
        <v>#N/A</v>
      </c>
      <c r="AU18" s="32" t="e">
        <f t="shared" si="41"/>
        <v>#N/A</v>
      </c>
      <c r="AV18" s="32" t="e">
        <f t="shared" si="42"/>
        <v>#N/A</v>
      </c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66"/>
        <v>0</v>
      </c>
      <c r="BE18" s="32">
        <f t="shared" si="69"/>
        <v>0</v>
      </c>
      <c r="BF18" s="32">
        <f t="shared" si="50"/>
        <v>0</v>
      </c>
      <c r="BG18" s="32">
        <f t="shared" si="51"/>
        <v>0</v>
      </c>
      <c r="BH18" s="32" t="str">
        <f t="shared" si="52"/>
        <v>OK</v>
      </c>
      <c r="BI18" s="32">
        <f t="shared" si="53"/>
        <v>5.0192999999999994</v>
      </c>
      <c r="BJ18" s="32">
        <f t="shared" si="54"/>
        <v>5.0537999999999998</v>
      </c>
      <c r="BK18" s="32">
        <f t="shared" si="55"/>
        <v>5.0882999999999994</v>
      </c>
      <c r="BL18" s="32">
        <f t="shared" si="56"/>
        <v>5.1227999999999998</v>
      </c>
      <c r="BM18" s="32">
        <f t="shared" si="57"/>
        <v>5.1573000000000002</v>
      </c>
      <c r="BN18" s="32">
        <f t="shared" si="58"/>
        <v>5.1917999999999997</v>
      </c>
      <c r="BO18" s="32">
        <f t="shared" si="59"/>
        <v>5.2263000000000002</v>
      </c>
      <c r="BP18" s="32" t="e">
        <f t="shared" si="60"/>
        <v>#N/A</v>
      </c>
      <c r="BQ18" s="32" t="e">
        <f t="shared" si="61"/>
        <v>#N/A</v>
      </c>
      <c r="BR18" s="32" t="e">
        <f t="shared" si="62"/>
        <v>#N/A</v>
      </c>
      <c r="BS18" s="32" t="e">
        <f t="shared" si="63"/>
        <v>#N/A</v>
      </c>
    </row>
    <row r="19" spans="1:71" x14ac:dyDescent="0.3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64"/>
        <v>0</v>
      </c>
      <c r="M19" s="32">
        <f t="shared" si="67"/>
        <v>0</v>
      </c>
      <c r="N19" s="32">
        <f t="shared" si="10"/>
        <v>0</v>
      </c>
      <c r="O19" s="32">
        <f t="shared" si="11"/>
        <v>0</v>
      </c>
      <c r="P19" s="32" t="str">
        <f t="shared" si="12"/>
        <v>OK</v>
      </c>
      <c r="Q19" s="32">
        <f t="shared" si="13"/>
        <v>2.2408999999999999</v>
      </c>
      <c r="R19" s="32">
        <f t="shared" si="14"/>
        <v>2.2627999999999999</v>
      </c>
      <c r="S19" s="32">
        <f t="shared" si="15"/>
        <v>2.2847</v>
      </c>
      <c r="T19" s="32">
        <f t="shared" si="16"/>
        <v>2.3066</v>
      </c>
      <c r="U19" s="32">
        <f t="shared" si="17"/>
        <v>2.3285</v>
      </c>
      <c r="V19" s="32">
        <f t="shared" si="18"/>
        <v>2.3504</v>
      </c>
      <c r="W19" s="32">
        <f t="shared" si="19"/>
        <v>2.3723000000000001</v>
      </c>
      <c r="X19" s="32" t="e">
        <f t="shared" si="20"/>
        <v>#N/A</v>
      </c>
      <c r="Y19" s="32" t="e">
        <f t="shared" si="21"/>
        <v>#N/A</v>
      </c>
      <c r="Z19" s="32" t="e">
        <f t="shared" si="22"/>
        <v>#N/A</v>
      </c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65"/>
        <v>0</v>
      </c>
      <c r="AI19" s="32">
        <f t="shared" si="68"/>
        <v>0</v>
      </c>
      <c r="AJ19" s="32">
        <f t="shared" si="30"/>
        <v>0</v>
      </c>
      <c r="AK19" s="32">
        <f t="shared" si="31"/>
        <v>0</v>
      </c>
      <c r="AL19" s="32" t="str">
        <f t="shared" si="32"/>
        <v>OK</v>
      </c>
      <c r="AM19" s="32">
        <f t="shared" si="33"/>
        <v>4.2718999999999996</v>
      </c>
      <c r="AN19" s="32">
        <f t="shared" si="34"/>
        <v>4.3068999999999997</v>
      </c>
      <c r="AO19" s="32">
        <f t="shared" si="35"/>
        <v>4.3418999999999999</v>
      </c>
      <c r="AP19" s="32">
        <f t="shared" si="36"/>
        <v>4.3769</v>
      </c>
      <c r="AQ19" s="32">
        <f t="shared" si="37"/>
        <v>4.4119000000000002</v>
      </c>
      <c r="AR19" s="32">
        <f t="shared" si="38"/>
        <v>4.4469000000000003</v>
      </c>
      <c r="AS19" s="32">
        <f t="shared" si="39"/>
        <v>4.4819000000000004</v>
      </c>
      <c r="AT19" s="32" t="e">
        <f t="shared" si="40"/>
        <v>#N/A</v>
      </c>
      <c r="AU19" s="32" t="e">
        <f t="shared" si="41"/>
        <v>#N/A</v>
      </c>
      <c r="AV19" s="32" t="e">
        <f t="shared" si="42"/>
        <v>#N/A</v>
      </c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66"/>
        <v>0</v>
      </c>
      <c r="BE19" s="32">
        <f t="shared" si="69"/>
        <v>0</v>
      </c>
      <c r="BF19" s="32">
        <f t="shared" si="50"/>
        <v>0</v>
      </c>
      <c r="BG19" s="32">
        <f t="shared" si="51"/>
        <v>0</v>
      </c>
      <c r="BH19" s="32" t="str">
        <f t="shared" si="52"/>
        <v>OK</v>
      </c>
      <c r="BI19" s="32">
        <f t="shared" si="53"/>
        <v>5.0192999999999994</v>
      </c>
      <c r="BJ19" s="32">
        <f t="shared" si="54"/>
        <v>5.0537999999999998</v>
      </c>
      <c r="BK19" s="32">
        <f t="shared" si="55"/>
        <v>5.0882999999999994</v>
      </c>
      <c r="BL19" s="32">
        <f t="shared" si="56"/>
        <v>5.1227999999999998</v>
      </c>
      <c r="BM19" s="32">
        <f t="shared" si="57"/>
        <v>5.1573000000000002</v>
      </c>
      <c r="BN19" s="32">
        <f t="shared" si="58"/>
        <v>5.1917999999999997</v>
      </c>
      <c r="BO19" s="32">
        <f t="shared" si="59"/>
        <v>5.2263000000000002</v>
      </c>
      <c r="BP19" s="32" t="e">
        <f t="shared" si="60"/>
        <v>#N/A</v>
      </c>
      <c r="BQ19" s="32" t="e">
        <f t="shared" si="61"/>
        <v>#N/A</v>
      </c>
      <c r="BR19" s="32" t="e">
        <f t="shared" si="62"/>
        <v>#N/A</v>
      </c>
      <c r="BS19" s="32" t="e">
        <f t="shared" si="63"/>
        <v>#N/A</v>
      </c>
    </row>
    <row r="20" spans="1:71" x14ac:dyDescent="0.3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64"/>
        <v>0</v>
      </c>
      <c r="M20" s="32">
        <f t="shared" si="67"/>
        <v>0</v>
      </c>
      <c r="N20" s="32">
        <f t="shared" si="10"/>
        <v>0</v>
      </c>
      <c r="O20" s="32">
        <f t="shared" si="11"/>
        <v>0</v>
      </c>
      <c r="P20" s="32" t="str">
        <f t="shared" si="12"/>
        <v>OK</v>
      </c>
      <c r="Q20" s="32">
        <f t="shared" si="13"/>
        <v>2.2408999999999999</v>
      </c>
      <c r="R20" s="32">
        <f t="shared" si="14"/>
        <v>2.2627999999999999</v>
      </c>
      <c r="S20" s="32">
        <f t="shared" si="15"/>
        <v>2.2847</v>
      </c>
      <c r="T20" s="32">
        <f t="shared" si="16"/>
        <v>2.3066</v>
      </c>
      <c r="U20" s="32">
        <f t="shared" si="17"/>
        <v>2.3285</v>
      </c>
      <c r="V20" s="32">
        <f t="shared" si="18"/>
        <v>2.3504</v>
      </c>
      <c r="W20" s="32">
        <f t="shared" si="19"/>
        <v>2.3723000000000001</v>
      </c>
      <c r="X20" s="32" t="e">
        <f t="shared" si="20"/>
        <v>#N/A</v>
      </c>
      <c r="Y20" s="32" t="e">
        <f t="shared" si="21"/>
        <v>#N/A</v>
      </c>
      <c r="Z20" s="32" t="e">
        <f t="shared" si="22"/>
        <v>#N/A</v>
      </c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65"/>
        <v>0</v>
      </c>
      <c r="AI20" s="32">
        <f t="shared" si="68"/>
        <v>0</v>
      </c>
      <c r="AJ20" s="32">
        <f t="shared" si="30"/>
        <v>0</v>
      </c>
      <c r="AK20" s="32">
        <f t="shared" si="31"/>
        <v>0</v>
      </c>
      <c r="AL20" s="32" t="str">
        <f t="shared" si="32"/>
        <v>OK</v>
      </c>
      <c r="AM20" s="32">
        <f t="shared" si="33"/>
        <v>4.2718999999999996</v>
      </c>
      <c r="AN20" s="32">
        <f t="shared" si="34"/>
        <v>4.3068999999999997</v>
      </c>
      <c r="AO20" s="32">
        <f t="shared" si="35"/>
        <v>4.3418999999999999</v>
      </c>
      <c r="AP20" s="32">
        <f t="shared" si="36"/>
        <v>4.3769</v>
      </c>
      <c r="AQ20" s="32">
        <f t="shared" si="37"/>
        <v>4.4119000000000002</v>
      </c>
      <c r="AR20" s="32">
        <f t="shared" si="38"/>
        <v>4.4469000000000003</v>
      </c>
      <c r="AS20" s="32">
        <f t="shared" si="39"/>
        <v>4.4819000000000004</v>
      </c>
      <c r="AT20" s="32" t="e">
        <f t="shared" si="40"/>
        <v>#N/A</v>
      </c>
      <c r="AU20" s="32" t="e">
        <f t="shared" si="41"/>
        <v>#N/A</v>
      </c>
      <c r="AV20" s="32" t="e">
        <f t="shared" si="42"/>
        <v>#N/A</v>
      </c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66"/>
        <v>0</v>
      </c>
      <c r="BE20" s="32">
        <f t="shared" si="69"/>
        <v>0</v>
      </c>
      <c r="BF20" s="32">
        <f t="shared" si="50"/>
        <v>0</v>
      </c>
      <c r="BG20" s="32">
        <f t="shared" si="51"/>
        <v>0</v>
      </c>
      <c r="BH20" s="32" t="str">
        <f t="shared" si="52"/>
        <v>OK</v>
      </c>
      <c r="BI20" s="32">
        <f t="shared" si="53"/>
        <v>5.0192999999999994</v>
      </c>
      <c r="BJ20" s="32">
        <f t="shared" si="54"/>
        <v>5.0537999999999998</v>
      </c>
      <c r="BK20" s="32">
        <f t="shared" si="55"/>
        <v>5.0882999999999994</v>
      </c>
      <c r="BL20" s="32">
        <f t="shared" si="56"/>
        <v>5.1227999999999998</v>
      </c>
      <c r="BM20" s="32">
        <f t="shared" si="57"/>
        <v>5.1573000000000002</v>
      </c>
      <c r="BN20" s="32">
        <f t="shared" si="58"/>
        <v>5.1917999999999997</v>
      </c>
      <c r="BO20" s="32">
        <f t="shared" si="59"/>
        <v>5.2263000000000002</v>
      </c>
      <c r="BP20" s="32" t="e">
        <f t="shared" si="60"/>
        <v>#N/A</v>
      </c>
      <c r="BQ20" s="32" t="e">
        <f t="shared" si="61"/>
        <v>#N/A</v>
      </c>
      <c r="BR20" s="32" t="e">
        <f t="shared" si="62"/>
        <v>#N/A</v>
      </c>
      <c r="BS20" s="32" t="e">
        <f t="shared" si="63"/>
        <v>#N/A</v>
      </c>
    </row>
    <row r="21" spans="1:71" x14ac:dyDescent="0.3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64"/>
        <v>0</v>
      </c>
      <c r="M21" s="32">
        <f t="shared" si="67"/>
        <v>0</v>
      </c>
      <c r="N21" s="32">
        <f t="shared" si="10"/>
        <v>0</v>
      </c>
      <c r="O21" s="32">
        <f t="shared" si="11"/>
        <v>0</v>
      </c>
      <c r="P21" s="32" t="str">
        <f t="shared" si="12"/>
        <v>OK</v>
      </c>
      <c r="Q21" s="32">
        <f t="shared" si="13"/>
        <v>2.2408999999999999</v>
      </c>
      <c r="R21" s="32">
        <f t="shared" si="14"/>
        <v>2.2627999999999999</v>
      </c>
      <c r="S21" s="32">
        <f t="shared" si="15"/>
        <v>2.2847</v>
      </c>
      <c r="T21" s="32">
        <f t="shared" si="16"/>
        <v>2.3066</v>
      </c>
      <c r="U21" s="32">
        <f t="shared" si="17"/>
        <v>2.3285</v>
      </c>
      <c r="V21" s="32">
        <f t="shared" si="18"/>
        <v>2.3504</v>
      </c>
      <c r="W21" s="32">
        <f t="shared" si="19"/>
        <v>2.3723000000000001</v>
      </c>
      <c r="X21" s="32" t="e">
        <f t="shared" si="20"/>
        <v>#N/A</v>
      </c>
      <c r="Y21" s="32" t="e">
        <f t="shared" si="21"/>
        <v>#N/A</v>
      </c>
      <c r="Z21" s="32" t="e">
        <f t="shared" si="22"/>
        <v>#N/A</v>
      </c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65"/>
        <v>0</v>
      </c>
      <c r="AI21" s="32">
        <f t="shared" si="68"/>
        <v>0</v>
      </c>
      <c r="AJ21" s="32">
        <f t="shared" si="30"/>
        <v>0</v>
      </c>
      <c r="AK21" s="32">
        <f t="shared" si="31"/>
        <v>0</v>
      </c>
      <c r="AL21" s="32" t="str">
        <f t="shared" si="32"/>
        <v>OK</v>
      </c>
      <c r="AM21" s="32">
        <f t="shared" si="33"/>
        <v>4.2718999999999996</v>
      </c>
      <c r="AN21" s="32">
        <f t="shared" si="34"/>
        <v>4.3068999999999997</v>
      </c>
      <c r="AO21" s="32">
        <f t="shared" si="35"/>
        <v>4.3418999999999999</v>
      </c>
      <c r="AP21" s="32">
        <f t="shared" si="36"/>
        <v>4.3769</v>
      </c>
      <c r="AQ21" s="32">
        <f t="shared" si="37"/>
        <v>4.4119000000000002</v>
      </c>
      <c r="AR21" s="32">
        <f t="shared" si="38"/>
        <v>4.4469000000000003</v>
      </c>
      <c r="AS21" s="32">
        <f t="shared" si="39"/>
        <v>4.4819000000000004</v>
      </c>
      <c r="AT21" s="32" t="e">
        <f t="shared" si="40"/>
        <v>#N/A</v>
      </c>
      <c r="AU21" s="32" t="e">
        <f t="shared" si="41"/>
        <v>#N/A</v>
      </c>
      <c r="AV21" s="32" t="e">
        <f t="shared" si="42"/>
        <v>#N/A</v>
      </c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66"/>
        <v>0</v>
      </c>
      <c r="BE21" s="32">
        <f t="shared" si="69"/>
        <v>0</v>
      </c>
      <c r="BF21" s="32">
        <f t="shared" si="50"/>
        <v>0</v>
      </c>
      <c r="BG21" s="32">
        <f t="shared" si="51"/>
        <v>0</v>
      </c>
      <c r="BH21" s="32" t="str">
        <f t="shared" si="52"/>
        <v>OK</v>
      </c>
      <c r="BI21" s="32">
        <f t="shared" si="53"/>
        <v>5.0192999999999994</v>
      </c>
      <c r="BJ21" s="32">
        <f t="shared" si="54"/>
        <v>5.0537999999999998</v>
      </c>
      <c r="BK21" s="32">
        <f t="shared" si="55"/>
        <v>5.0882999999999994</v>
      </c>
      <c r="BL21" s="32">
        <f t="shared" si="56"/>
        <v>5.1227999999999998</v>
      </c>
      <c r="BM21" s="32">
        <f t="shared" si="57"/>
        <v>5.1573000000000002</v>
      </c>
      <c r="BN21" s="32">
        <f t="shared" si="58"/>
        <v>5.1917999999999997</v>
      </c>
      <c r="BO21" s="32">
        <f t="shared" si="59"/>
        <v>5.2263000000000002</v>
      </c>
      <c r="BP21" s="32" t="e">
        <f t="shared" si="60"/>
        <v>#N/A</v>
      </c>
      <c r="BQ21" s="32" t="e">
        <f t="shared" si="61"/>
        <v>#N/A</v>
      </c>
      <c r="BR21" s="32" t="e">
        <f t="shared" si="62"/>
        <v>#N/A</v>
      </c>
      <c r="BS21" s="32" t="e">
        <f t="shared" si="63"/>
        <v>#N/A</v>
      </c>
    </row>
    <row r="22" spans="1:71" x14ac:dyDescent="0.3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64"/>
        <v>0</v>
      </c>
      <c r="M22" s="32">
        <f t="shared" si="67"/>
        <v>0</v>
      </c>
      <c r="N22" s="32">
        <f t="shared" si="10"/>
        <v>0</v>
      </c>
      <c r="O22" s="32">
        <f t="shared" si="11"/>
        <v>0</v>
      </c>
      <c r="P22" s="32" t="str">
        <f t="shared" si="12"/>
        <v>OK</v>
      </c>
      <c r="Q22" s="32">
        <f t="shared" si="13"/>
        <v>2.2408999999999999</v>
      </c>
      <c r="R22" s="32">
        <f t="shared" si="14"/>
        <v>2.2627999999999999</v>
      </c>
      <c r="S22" s="32">
        <f t="shared" si="15"/>
        <v>2.2847</v>
      </c>
      <c r="T22" s="32">
        <f t="shared" si="16"/>
        <v>2.3066</v>
      </c>
      <c r="U22" s="32">
        <f t="shared" si="17"/>
        <v>2.3285</v>
      </c>
      <c r="V22" s="32">
        <f t="shared" si="18"/>
        <v>2.3504</v>
      </c>
      <c r="W22" s="32">
        <f t="shared" si="19"/>
        <v>2.3723000000000001</v>
      </c>
      <c r="X22" s="32" t="e">
        <f t="shared" si="20"/>
        <v>#N/A</v>
      </c>
      <c r="Y22" s="32" t="e">
        <f t="shared" si="21"/>
        <v>#N/A</v>
      </c>
      <c r="Z22" s="32" t="e">
        <f t="shared" si="22"/>
        <v>#N/A</v>
      </c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65"/>
        <v>0</v>
      </c>
      <c r="AI22" s="32">
        <f t="shared" si="68"/>
        <v>0</v>
      </c>
      <c r="AJ22" s="32">
        <f t="shared" si="30"/>
        <v>0</v>
      </c>
      <c r="AK22" s="32">
        <f t="shared" si="31"/>
        <v>0</v>
      </c>
      <c r="AL22" s="32" t="str">
        <f t="shared" si="32"/>
        <v>OK</v>
      </c>
      <c r="AM22" s="32">
        <f t="shared" si="33"/>
        <v>4.2718999999999996</v>
      </c>
      <c r="AN22" s="32">
        <f t="shared" si="34"/>
        <v>4.3068999999999997</v>
      </c>
      <c r="AO22" s="32">
        <f t="shared" si="35"/>
        <v>4.3418999999999999</v>
      </c>
      <c r="AP22" s="32">
        <f t="shared" si="36"/>
        <v>4.3769</v>
      </c>
      <c r="AQ22" s="32">
        <f t="shared" si="37"/>
        <v>4.4119000000000002</v>
      </c>
      <c r="AR22" s="32">
        <f t="shared" si="38"/>
        <v>4.4469000000000003</v>
      </c>
      <c r="AS22" s="32">
        <f t="shared" si="39"/>
        <v>4.4819000000000004</v>
      </c>
      <c r="AT22" s="32" t="e">
        <f t="shared" si="40"/>
        <v>#N/A</v>
      </c>
      <c r="AU22" s="32" t="e">
        <f t="shared" si="41"/>
        <v>#N/A</v>
      </c>
      <c r="AV22" s="32" t="e">
        <f t="shared" si="42"/>
        <v>#N/A</v>
      </c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66"/>
        <v>0</v>
      </c>
      <c r="BE22" s="32">
        <f t="shared" si="69"/>
        <v>0</v>
      </c>
      <c r="BF22" s="32">
        <f t="shared" si="50"/>
        <v>0</v>
      </c>
      <c r="BG22" s="32">
        <f t="shared" si="51"/>
        <v>0</v>
      </c>
      <c r="BH22" s="32" t="str">
        <f t="shared" si="52"/>
        <v>OK</v>
      </c>
      <c r="BI22" s="32">
        <f t="shared" si="53"/>
        <v>5.0192999999999994</v>
      </c>
      <c r="BJ22" s="32">
        <f t="shared" si="54"/>
        <v>5.0537999999999998</v>
      </c>
      <c r="BK22" s="32">
        <f t="shared" si="55"/>
        <v>5.0882999999999994</v>
      </c>
      <c r="BL22" s="32">
        <f t="shared" si="56"/>
        <v>5.1227999999999998</v>
      </c>
      <c r="BM22" s="32">
        <f t="shared" si="57"/>
        <v>5.1573000000000002</v>
      </c>
      <c r="BN22" s="32">
        <f t="shared" si="58"/>
        <v>5.1917999999999997</v>
      </c>
      <c r="BO22" s="32">
        <f t="shared" si="59"/>
        <v>5.2263000000000002</v>
      </c>
      <c r="BP22" s="32" t="e">
        <f t="shared" si="60"/>
        <v>#N/A</v>
      </c>
      <c r="BQ22" s="32" t="e">
        <f t="shared" si="61"/>
        <v>#N/A</v>
      </c>
      <c r="BR22" s="32" t="e">
        <f t="shared" si="62"/>
        <v>#N/A</v>
      </c>
      <c r="BS22" s="32" t="e">
        <f t="shared" si="63"/>
        <v>#N/A</v>
      </c>
    </row>
    <row r="23" spans="1:71" x14ac:dyDescent="0.3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64"/>
        <v>0</v>
      </c>
      <c r="M23" s="32">
        <f t="shared" si="67"/>
        <v>0</v>
      </c>
      <c r="N23" s="32">
        <f t="shared" si="10"/>
        <v>0</v>
      </c>
      <c r="O23" s="32">
        <f t="shared" si="11"/>
        <v>0</v>
      </c>
      <c r="P23" s="32" t="str">
        <f t="shared" si="12"/>
        <v>OK</v>
      </c>
      <c r="Q23" s="32">
        <f t="shared" si="13"/>
        <v>2.2408999999999999</v>
      </c>
      <c r="R23" s="32">
        <f t="shared" si="14"/>
        <v>2.2627999999999999</v>
      </c>
      <c r="S23" s="32">
        <f t="shared" si="15"/>
        <v>2.2847</v>
      </c>
      <c r="T23" s="32">
        <f t="shared" si="16"/>
        <v>2.3066</v>
      </c>
      <c r="U23" s="32">
        <f t="shared" si="17"/>
        <v>2.3285</v>
      </c>
      <c r="V23" s="32">
        <f t="shared" si="18"/>
        <v>2.3504</v>
      </c>
      <c r="W23" s="32">
        <f t="shared" si="19"/>
        <v>2.3723000000000001</v>
      </c>
      <c r="X23" s="32" t="e">
        <f t="shared" si="20"/>
        <v>#N/A</v>
      </c>
      <c r="Y23" s="32" t="e">
        <f t="shared" si="21"/>
        <v>#N/A</v>
      </c>
      <c r="Z23" s="32" t="e">
        <f t="shared" si="22"/>
        <v>#N/A</v>
      </c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65"/>
        <v>0</v>
      </c>
      <c r="AI23" s="32">
        <f t="shared" si="68"/>
        <v>0</v>
      </c>
      <c r="AJ23" s="32">
        <f t="shared" si="30"/>
        <v>0</v>
      </c>
      <c r="AK23" s="32">
        <f t="shared" si="31"/>
        <v>0</v>
      </c>
      <c r="AL23" s="32" t="str">
        <f t="shared" si="32"/>
        <v>OK</v>
      </c>
      <c r="AM23" s="32">
        <f t="shared" si="33"/>
        <v>4.2718999999999996</v>
      </c>
      <c r="AN23" s="32">
        <f t="shared" si="34"/>
        <v>4.3068999999999997</v>
      </c>
      <c r="AO23" s="32">
        <f t="shared" si="35"/>
        <v>4.3418999999999999</v>
      </c>
      <c r="AP23" s="32">
        <f t="shared" si="36"/>
        <v>4.3769</v>
      </c>
      <c r="AQ23" s="32">
        <f t="shared" si="37"/>
        <v>4.4119000000000002</v>
      </c>
      <c r="AR23" s="32">
        <f t="shared" si="38"/>
        <v>4.4469000000000003</v>
      </c>
      <c r="AS23" s="32">
        <f t="shared" si="39"/>
        <v>4.4819000000000004</v>
      </c>
      <c r="AT23" s="32" t="e">
        <f t="shared" si="40"/>
        <v>#N/A</v>
      </c>
      <c r="AU23" s="32" t="e">
        <f t="shared" si="41"/>
        <v>#N/A</v>
      </c>
      <c r="AV23" s="32" t="e">
        <f t="shared" si="42"/>
        <v>#N/A</v>
      </c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66"/>
        <v>0</v>
      </c>
      <c r="BE23" s="32">
        <f t="shared" si="69"/>
        <v>0</v>
      </c>
      <c r="BF23" s="32">
        <f t="shared" si="50"/>
        <v>0</v>
      </c>
      <c r="BG23" s="32">
        <f t="shared" si="51"/>
        <v>0</v>
      </c>
      <c r="BH23" s="32" t="str">
        <f t="shared" si="52"/>
        <v>OK</v>
      </c>
      <c r="BI23" s="32">
        <f t="shared" si="53"/>
        <v>5.0192999999999994</v>
      </c>
      <c r="BJ23" s="32">
        <f t="shared" si="54"/>
        <v>5.0537999999999998</v>
      </c>
      <c r="BK23" s="32">
        <f t="shared" si="55"/>
        <v>5.0882999999999994</v>
      </c>
      <c r="BL23" s="32">
        <f t="shared" si="56"/>
        <v>5.1227999999999998</v>
      </c>
      <c r="BM23" s="32">
        <f t="shared" si="57"/>
        <v>5.1573000000000002</v>
      </c>
      <c r="BN23" s="32">
        <f t="shared" si="58"/>
        <v>5.1917999999999997</v>
      </c>
      <c r="BO23" s="32">
        <f t="shared" si="59"/>
        <v>5.2263000000000002</v>
      </c>
      <c r="BP23" s="32" t="e">
        <f t="shared" si="60"/>
        <v>#N/A</v>
      </c>
      <c r="BQ23" s="32" t="e">
        <f t="shared" si="61"/>
        <v>#N/A</v>
      </c>
      <c r="BR23" s="32" t="e">
        <f t="shared" si="62"/>
        <v>#N/A</v>
      </c>
      <c r="BS23" s="32" t="e">
        <f t="shared" si="63"/>
        <v>#N/A</v>
      </c>
    </row>
    <row r="24" spans="1:71" x14ac:dyDescent="0.3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64"/>
        <v>0</v>
      </c>
      <c r="M24" s="32">
        <f t="shared" si="67"/>
        <v>0</v>
      </c>
      <c r="N24" s="32">
        <f t="shared" si="10"/>
        <v>0</v>
      </c>
      <c r="O24" s="32">
        <f t="shared" si="11"/>
        <v>0</v>
      </c>
      <c r="P24" s="32" t="str">
        <f t="shared" si="12"/>
        <v>OK</v>
      </c>
      <c r="Q24" s="32">
        <f t="shared" si="13"/>
        <v>2.2408999999999999</v>
      </c>
      <c r="R24" s="32">
        <f t="shared" si="14"/>
        <v>2.2627999999999999</v>
      </c>
      <c r="S24" s="32">
        <f t="shared" si="15"/>
        <v>2.2847</v>
      </c>
      <c r="T24" s="32">
        <f t="shared" si="16"/>
        <v>2.3066</v>
      </c>
      <c r="U24" s="32">
        <f t="shared" si="17"/>
        <v>2.3285</v>
      </c>
      <c r="V24" s="32">
        <f t="shared" si="18"/>
        <v>2.3504</v>
      </c>
      <c r="W24" s="32">
        <f t="shared" si="19"/>
        <v>2.3723000000000001</v>
      </c>
      <c r="X24" s="32" t="e">
        <f t="shared" si="20"/>
        <v>#N/A</v>
      </c>
      <c r="Y24" s="32" t="e">
        <f t="shared" si="21"/>
        <v>#N/A</v>
      </c>
      <c r="Z24" s="32" t="e">
        <f t="shared" si="22"/>
        <v>#N/A</v>
      </c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65"/>
        <v>0</v>
      </c>
      <c r="AI24" s="32">
        <f t="shared" si="68"/>
        <v>0</v>
      </c>
      <c r="AJ24" s="32">
        <f t="shared" si="30"/>
        <v>0</v>
      </c>
      <c r="AK24" s="32">
        <f t="shared" si="31"/>
        <v>0</v>
      </c>
      <c r="AL24" s="32" t="str">
        <f t="shared" si="32"/>
        <v>OK</v>
      </c>
      <c r="AM24" s="32">
        <f t="shared" si="33"/>
        <v>4.2718999999999996</v>
      </c>
      <c r="AN24" s="32">
        <f t="shared" si="34"/>
        <v>4.3068999999999997</v>
      </c>
      <c r="AO24" s="32">
        <f t="shared" si="35"/>
        <v>4.3418999999999999</v>
      </c>
      <c r="AP24" s="32">
        <f t="shared" si="36"/>
        <v>4.3769</v>
      </c>
      <c r="AQ24" s="32">
        <f t="shared" si="37"/>
        <v>4.4119000000000002</v>
      </c>
      <c r="AR24" s="32">
        <f t="shared" si="38"/>
        <v>4.4469000000000003</v>
      </c>
      <c r="AS24" s="32">
        <f t="shared" si="39"/>
        <v>4.4819000000000004</v>
      </c>
      <c r="AT24" s="32" t="e">
        <f t="shared" si="40"/>
        <v>#N/A</v>
      </c>
      <c r="AU24" s="32" t="e">
        <f t="shared" si="41"/>
        <v>#N/A</v>
      </c>
      <c r="AV24" s="32" t="e">
        <f t="shared" si="42"/>
        <v>#N/A</v>
      </c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66"/>
        <v>0</v>
      </c>
      <c r="BE24" s="32">
        <f t="shared" si="69"/>
        <v>0</v>
      </c>
      <c r="BF24" s="32">
        <f t="shared" si="50"/>
        <v>0</v>
      </c>
      <c r="BG24" s="32">
        <f t="shared" si="51"/>
        <v>0</v>
      </c>
      <c r="BH24" s="32" t="str">
        <f t="shared" si="52"/>
        <v>OK</v>
      </c>
      <c r="BI24" s="32">
        <f t="shared" si="53"/>
        <v>5.0192999999999994</v>
      </c>
      <c r="BJ24" s="32">
        <f t="shared" si="54"/>
        <v>5.0537999999999998</v>
      </c>
      <c r="BK24" s="32">
        <f t="shared" si="55"/>
        <v>5.0882999999999994</v>
      </c>
      <c r="BL24" s="32">
        <f t="shared" si="56"/>
        <v>5.1227999999999998</v>
      </c>
      <c r="BM24" s="32">
        <f t="shared" si="57"/>
        <v>5.1573000000000002</v>
      </c>
      <c r="BN24" s="32">
        <f t="shared" si="58"/>
        <v>5.1917999999999997</v>
      </c>
      <c r="BO24" s="32">
        <f t="shared" si="59"/>
        <v>5.2263000000000002</v>
      </c>
      <c r="BP24" s="32" t="e">
        <f t="shared" si="60"/>
        <v>#N/A</v>
      </c>
      <c r="BQ24" s="32" t="e">
        <f t="shared" si="61"/>
        <v>#N/A</v>
      </c>
      <c r="BR24" s="32" t="e">
        <f t="shared" si="62"/>
        <v>#N/A</v>
      </c>
      <c r="BS24" s="32" t="e">
        <f t="shared" si="63"/>
        <v>#N/A</v>
      </c>
    </row>
    <row r="25" spans="1:71" x14ac:dyDescent="0.3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64"/>
        <v>0</v>
      </c>
      <c r="M25" s="32">
        <f t="shared" si="67"/>
        <v>0</v>
      </c>
      <c r="N25" s="32">
        <f t="shared" si="10"/>
        <v>0</v>
      </c>
      <c r="O25" s="32">
        <f t="shared" si="11"/>
        <v>0</v>
      </c>
      <c r="P25" s="32" t="str">
        <f t="shared" si="12"/>
        <v>OK</v>
      </c>
      <c r="Q25" s="32">
        <f t="shared" si="13"/>
        <v>2.2408999999999999</v>
      </c>
      <c r="R25" s="32">
        <f t="shared" si="14"/>
        <v>2.2627999999999999</v>
      </c>
      <c r="S25" s="32">
        <f t="shared" si="15"/>
        <v>2.2847</v>
      </c>
      <c r="T25" s="32">
        <f t="shared" si="16"/>
        <v>2.3066</v>
      </c>
      <c r="U25" s="32">
        <f t="shared" si="17"/>
        <v>2.3285</v>
      </c>
      <c r="V25" s="32">
        <f t="shared" si="18"/>
        <v>2.3504</v>
      </c>
      <c r="W25" s="32">
        <f t="shared" si="19"/>
        <v>2.3723000000000001</v>
      </c>
      <c r="X25" s="32" t="e">
        <f t="shared" si="20"/>
        <v>#N/A</v>
      </c>
      <c r="Y25" s="32" t="e">
        <f t="shared" si="21"/>
        <v>#N/A</v>
      </c>
      <c r="Z25" s="32" t="e">
        <f t="shared" si="22"/>
        <v>#N/A</v>
      </c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65"/>
        <v>0</v>
      </c>
      <c r="AI25" s="32">
        <f t="shared" si="68"/>
        <v>0</v>
      </c>
      <c r="AJ25" s="32">
        <f t="shared" si="30"/>
        <v>0</v>
      </c>
      <c r="AK25" s="32">
        <f t="shared" si="31"/>
        <v>0</v>
      </c>
      <c r="AL25" s="32" t="str">
        <f t="shared" si="32"/>
        <v>OK</v>
      </c>
      <c r="AM25" s="32">
        <f t="shared" si="33"/>
        <v>4.2718999999999996</v>
      </c>
      <c r="AN25" s="32">
        <f t="shared" si="34"/>
        <v>4.3068999999999997</v>
      </c>
      <c r="AO25" s="32">
        <f t="shared" si="35"/>
        <v>4.3418999999999999</v>
      </c>
      <c r="AP25" s="32">
        <f t="shared" si="36"/>
        <v>4.3769</v>
      </c>
      <c r="AQ25" s="32">
        <f t="shared" si="37"/>
        <v>4.4119000000000002</v>
      </c>
      <c r="AR25" s="32">
        <f t="shared" si="38"/>
        <v>4.4469000000000003</v>
      </c>
      <c r="AS25" s="32">
        <f t="shared" si="39"/>
        <v>4.4819000000000004</v>
      </c>
      <c r="AT25" s="32" t="e">
        <f t="shared" si="40"/>
        <v>#N/A</v>
      </c>
      <c r="AU25" s="32" t="e">
        <f t="shared" si="41"/>
        <v>#N/A</v>
      </c>
      <c r="AV25" s="32" t="e">
        <f t="shared" si="42"/>
        <v>#N/A</v>
      </c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66"/>
        <v>0</v>
      </c>
      <c r="BE25" s="32">
        <f t="shared" si="69"/>
        <v>0</v>
      </c>
      <c r="BF25" s="32">
        <f t="shared" si="50"/>
        <v>0</v>
      </c>
      <c r="BG25" s="32">
        <f t="shared" si="51"/>
        <v>0</v>
      </c>
      <c r="BH25" s="32" t="str">
        <f t="shared" si="52"/>
        <v>OK</v>
      </c>
      <c r="BI25" s="32">
        <f t="shared" si="53"/>
        <v>5.0192999999999994</v>
      </c>
      <c r="BJ25" s="32">
        <f t="shared" si="54"/>
        <v>5.0537999999999998</v>
      </c>
      <c r="BK25" s="32">
        <f t="shared" si="55"/>
        <v>5.0882999999999994</v>
      </c>
      <c r="BL25" s="32">
        <f t="shared" si="56"/>
        <v>5.1227999999999998</v>
      </c>
      <c r="BM25" s="32">
        <f t="shared" si="57"/>
        <v>5.1573000000000002</v>
      </c>
      <c r="BN25" s="32">
        <f t="shared" si="58"/>
        <v>5.1917999999999997</v>
      </c>
      <c r="BO25" s="32">
        <f t="shared" si="59"/>
        <v>5.2263000000000002</v>
      </c>
      <c r="BP25" s="32" t="e">
        <f t="shared" si="60"/>
        <v>#N/A</v>
      </c>
      <c r="BQ25" s="32" t="e">
        <f t="shared" si="61"/>
        <v>#N/A</v>
      </c>
      <c r="BR25" s="32" t="e">
        <f t="shared" si="62"/>
        <v>#N/A</v>
      </c>
      <c r="BS25" s="32" t="e">
        <f t="shared" si="63"/>
        <v>#N/A</v>
      </c>
    </row>
    <row r="26" spans="1:71" x14ac:dyDescent="0.3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64"/>
        <v>0</v>
      </c>
      <c r="M26" s="32">
        <f t="shared" si="67"/>
        <v>0</v>
      </c>
      <c r="N26" s="32">
        <f t="shared" si="10"/>
        <v>0</v>
      </c>
      <c r="O26" s="32">
        <f t="shared" si="11"/>
        <v>0</v>
      </c>
      <c r="P26" s="32" t="str">
        <f t="shared" si="12"/>
        <v>OK</v>
      </c>
      <c r="Q26" s="32">
        <f t="shared" si="13"/>
        <v>2.2408999999999999</v>
      </c>
      <c r="R26" s="32">
        <f t="shared" si="14"/>
        <v>2.2627999999999999</v>
      </c>
      <c r="S26" s="32">
        <f t="shared" si="15"/>
        <v>2.2847</v>
      </c>
      <c r="T26" s="32">
        <f t="shared" si="16"/>
        <v>2.3066</v>
      </c>
      <c r="U26" s="32">
        <f t="shared" si="17"/>
        <v>2.3285</v>
      </c>
      <c r="V26" s="32">
        <f t="shared" si="18"/>
        <v>2.3504</v>
      </c>
      <c r="W26" s="32">
        <f t="shared" si="19"/>
        <v>2.3723000000000001</v>
      </c>
      <c r="X26" s="32" t="e">
        <f t="shared" si="20"/>
        <v>#N/A</v>
      </c>
      <c r="Y26" s="32" t="e">
        <f t="shared" si="21"/>
        <v>#N/A</v>
      </c>
      <c r="Z26" s="32" t="e">
        <f t="shared" si="22"/>
        <v>#N/A</v>
      </c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65"/>
        <v>0</v>
      </c>
      <c r="AI26" s="32">
        <f t="shared" si="68"/>
        <v>0</v>
      </c>
      <c r="AJ26" s="32">
        <f t="shared" si="30"/>
        <v>0</v>
      </c>
      <c r="AK26" s="32">
        <f t="shared" si="31"/>
        <v>0</v>
      </c>
      <c r="AL26" s="32" t="str">
        <f t="shared" si="32"/>
        <v>OK</v>
      </c>
      <c r="AM26" s="32">
        <f t="shared" si="33"/>
        <v>4.2718999999999996</v>
      </c>
      <c r="AN26" s="32">
        <f t="shared" si="34"/>
        <v>4.3068999999999997</v>
      </c>
      <c r="AO26" s="32">
        <f t="shared" si="35"/>
        <v>4.3418999999999999</v>
      </c>
      <c r="AP26" s="32">
        <f t="shared" si="36"/>
        <v>4.3769</v>
      </c>
      <c r="AQ26" s="32">
        <f t="shared" si="37"/>
        <v>4.4119000000000002</v>
      </c>
      <c r="AR26" s="32">
        <f t="shared" si="38"/>
        <v>4.4469000000000003</v>
      </c>
      <c r="AS26" s="32">
        <f t="shared" si="39"/>
        <v>4.4819000000000004</v>
      </c>
      <c r="AT26" s="32" t="e">
        <f t="shared" si="40"/>
        <v>#N/A</v>
      </c>
      <c r="AU26" s="32" t="e">
        <f t="shared" si="41"/>
        <v>#N/A</v>
      </c>
      <c r="AV26" s="32" t="e">
        <f t="shared" si="42"/>
        <v>#N/A</v>
      </c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66"/>
        <v>0</v>
      </c>
      <c r="BE26" s="32">
        <f t="shared" si="69"/>
        <v>0</v>
      </c>
      <c r="BF26" s="32">
        <f t="shared" si="50"/>
        <v>0</v>
      </c>
      <c r="BG26" s="32">
        <f t="shared" si="51"/>
        <v>0</v>
      </c>
      <c r="BH26" s="32" t="str">
        <f t="shared" si="52"/>
        <v>OK</v>
      </c>
      <c r="BI26" s="32">
        <f t="shared" si="53"/>
        <v>5.0192999999999994</v>
      </c>
      <c r="BJ26" s="32">
        <f t="shared" si="54"/>
        <v>5.0537999999999998</v>
      </c>
      <c r="BK26" s="32">
        <f t="shared" si="55"/>
        <v>5.0882999999999994</v>
      </c>
      <c r="BL26" s="32">
        <f t="shared" si="56"/>
        <v>5.1227999999999998</v>
      </c>
      <c r="BM26" s="32">
        <f t="shared" si="57"/>
        <v>5.1573000000000002</v>
      </c>
      <c r="BN26" s="32">
        <f t="shared" si="58"/>
        <v>5.1917999999999997</v>
      </c>
      <c r="BO26" s="32">
        <f t="shared" si="59"/>
        <v>5.2263000000000002</v>
      </c>
      <c r="BP26" s="32" t="e">
        <f t="shared" si="60"/>
        <v>#N/A</v>
      </c>
      <c r="BQ26" s="32" t="e">
        <f t="shared" si="61"/>
        <v>#N/A</v>
      </c>
      <c r="BR26" s="32" t="e">
        <f t="shared" si="62"/>
        <v>#N/A</v>
      </c>
      <c r="BS26" s="32" t="e">
        <f t="shared" si="63"/>
        <v>#N/A</v>
      </c>
    </row>
    <row r="27" spans="1:71" x14ac:dyDescent="0.3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64"/>
        <v>0</v>
      </c>
      <c r="M27" s="32">
        <f t="shared" si="67"/>
        <v>0</v>
      </c>
      <c r="N27" s="32">
        <f t="shared" si="10"/>
        <v>0</v>
      </c>
      <c r="O27" s="32">
        <f t="shared" si="11"/>
        <v>0</v>
      </c>
      <c r="P27" s="32" t="str">
        <f t="shared" si="12"/>
        <v>OK</v>
      </c>
      <c r="Q27" s="32">
        <f t="shared" si="13"/>
        <v>2.2408999999999999</v>
      </c>
      <c r="R27" s="32">
        <f t="shared" si="14"/>
        <v>2.2627999999999999</v>
      </c>
      <c r="S27" s="32">
        <f t="shared" si="15"/>
        <v>2.2847</v>
      </c>
      <c r="T27" s="32">
        <f t="shared" si="16"/>
        <v>2.3066</v>
      </c>
      <c r="U27" s="32">
        <f t="shared" si="17"/>
        <v>2.3285</v>
      </c>
      <c r="V27" s="32">
        <f t="shared" si="18"/>
        <v>2.3504</v>
      </c>
      <c r="W27" s="32">
        <f t="shared" si="19"/>
        <v>2.3723000000000001</v>
      </c>
      <c r="X27" s="32" t="e">
        <f t="shared" si="20"/>
        <v>#N/A</v>
      </c>
      <c r="Y27" s="32" t="e">
        <f t="shared" si="21"/>
        <v>#N/A</v>
      </c>
      <c r="Z27" s="32" t="e">
        <f t="shared" si="22"/>
        <v>#N/A</v>
      </c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65"/>
        <v>0</v>
      </c>
      <c r="AI27" s="32">
        <f t="shared" si="68"/>
        <v>0</v>
      </c>
      <c r="AJ27" s="32">
        <f t="shared" si="30"/>
        <v>0</v>
      </c>
      <c r="AK27" s="32">
        <f t="shared" si="31"/>
        <v>0</v>
      </c>
      <c r="AL27" s="32" t="str">
        <f t="shared" si="32"/>
        <v>OK</v>
      </c>
      <c r="AM27" s="32">
        <f t="shared" si="33"/>
        <v>4.2718999999999996</v>
      </c>
      <c r="AN27" s="32">
        <f t="shared" si="34"/>
        <v>4.3068999999999997</v>
      </c>
      <c r="AO27" s="32">
        <f t="shared" si="35"/>
        <v>4.3418999999999999</v>
      </c>
      <c r="AP27" s="32">
        <f t="shared" si="36"/>
        <v>4.3769</v>
      </c>
      <c r="AQ27" s="32">
        <f t="shared" si="37"/>
        <v>4.4119000000000002</v>
      </c>
      <c r="AR27" s="32">
        <f t="shared" si="38"/>
        <v>4.4469000000000003</v>
      </c>
      <c r="AS27" s="32">
        <f t="shared" si="39"/>
        <v>4.4819000000000004</v>
      </c>
      <c r="AT27" s="32" t="e">
        <f t="shared" si="40"/>
        <v>#N/A</v>
      </c>
      <c r="AU27" s="32" t="e">
        <f t="shared" si="41"/>
        <v>#N/A</v>
      </c>
      <c r="AV27" s="32" t="e">
        <f t="shared" si="42"/>
        <v>#N/A</v>
      </c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66"/>
        <v>0</v>
      </c>
      <c r="BE27" s="32">
        <f t="shared" si="69"/>
        <v>0</v>
      </c>
      <c r="BF27" s="32">
        <f t="shared" si="50"/>
        <v>0</v>
      </c>
      <c r="BG27" s="32">
        <f t="shared" si="51"/>
        <v>0</v>
      </c>
      <c r="BH27" s="32" t="str">
        <f t="shared" si="52"/>
        <v>OK</v>
      </c>
      <c r="BI27" s="32">
        <f t="shared" si="53"/>
        <v>5.0192999999999994</v>
      </c>
      <c r="BJ27" s="32">
        <f t="shared" si="54"/>
        <v>5.0537999999999998</v>
      </c>
      <c r="BK27" s="32">
        <f t="shared" si="55"/>
        <v>5.0882999999999994</v>
      </c>
      <c r="BL27" s="32">
        <f t="shared" si="56"/>
        <v>5.1227999999999998</v>
      </c>
      <c r="BM27" s="32">
        <f t="shared" si="57"/>
        <v>5.1573000000000002</v>
      </c>
      <c r="BN27" s="32">
        <f t="shared" si="58"/>
        <v>5.1917999999999997</v>
      </c>
      <c r="BO27" s="32">
        <f t="shared" si="59"/>
        <v>5.2263000000000002</v>
      </c>
      <c r="BP27" s="32" t="e">
        <f t="shared" si="60"/>
        <v>#N/A</v>
      </c>
      <c r="BQ27" s="32" t="e">
        <f t="shared" si="61"/>
        <v>#N/A</v>
      </c>
      <c r="BR27" s="32" t="e">
        <f t="shared" si="62"/>
        <v>#N/A</v>
      </c>
      <c r="BS27" s="32" t="e">
        <f t="shared" si="63"/>
        <v>#N/A</v>
      </c>
    </row>
    <row r="28" spans="1:71" x14ac:dyDescent="0.3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64"/>
        <v>0</v>
      </c>
      <c r="M28" s="32">
        <f t="shared" si="67"/>
        <v>0</v>
      </c>
      <c r="N28" s="32">
        <f t="shared" si="10"/>
        <v>0</v>
      </c>
      <c r="O28" s="32">
        <f t="shared" si="11"/>
        <v>0</v>
      </c>
      <c r="P28" s="32" t="str">
        <f t="shared" si="12"/>
        <v/>
      </c>
      <c r="Q28" s="32" t="e">
        <f t="shared" si="13"/>
        <v>#N/A</v>
      </c>
      <c r="R28" s="32" t="e">
        <f t="shared" si="14"/>
        <v>#N/A</v>
      </c>
      <c r="S28" s="32" t="e">
        <f t="shared" si="15"/>
        <v>#N/A</v>
      </c>
      <c r="T28" s="32" t="e">
        <f t="shared" si="16"/>
        <v>#N/A</v>
      </c>
      <c r="U28" s="32" t="e">
        <f t="shared" si="17"/>
        <v>#N/A</v>
      </c>
      <c r="V28" s="32" t="e">
        <f t="shared" si="18"/>
        <v>#N/A</v>
      </c>
      <c r="W28" s="32" t="e">
        <f t="shared" si="19"/>
        <v>#N/A</v>
      </c>
      <c r="X28" s="32" t="e">
        <f t="shared" si="20"/>
        <v>#N/A</v>
      </c>
      <c r="Y28" s="32" t="e">
        <f t="shared" si="21"/>
        <v>#N/A</v>
      </c>
      <c r="Z28" s="32" t="e">
        <f t="shared" si="22"/>
        <v>#N/A</v>
      </c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65"/>
        <v>0</v>
      </c>
      <c r="AI28" s="32">
        <f t="shared" si="68"/>
        <v>0</v>
      </c>
      <c r="AJ28" s="32">
        <f t="shared" si="30"/>
        <v>0</v>
      </c>
      <c r="AK28" s="32">
        <f t="shared" si="31"/>
        <v>0</v>
      </c>
      <c r="AL28" s="32" t="str">
        <f t="shared" si="32"/>
        <v/>
      </c>
      <c r="AM28" s="32" t="e">
        <f t="shared" si="33"/>
        <v>#N/A</v>
      </c>
      <c r="AN28" s="32" t="e">
        <f t="shared" si="34"/>
        <v>#N/A</v>
      </c>
      <c r="AO28" s="32" t="e">
        <f t="shared" si="35"/>
        <v>#N/A</v>
      </c>
      <c r="AP28" s="32" t="e">
        <f t="shared" si="36"/>
        <v>#N/A</v>
      </c>
      <c r="AQ28" s="32" t="e">
        <f t="shared" si="37"/>
        <v>#N/A</v>
      </c>
      <c r="AR28" s="32" t="e">
        <f t="shared" si="38"/>
        <v>#N/A</v>
      </c>
      <c r="AS28" s="32" t="e">
        <f t="shared" si="39"/>
        <v>#N/A</v>
      </c>
      <c r="AT28" s="32" t="e">
        <f t="shared" si="40"/>
        <v>#N/A</v>
      </c>
      <c r="AU28" s="32" t="e">
        <f t="shared" si="41"/>
        <v>#N/A</v>
      </c>
      <c r="AV28" s="32" t="e">
        <f t="shared" si="42"/>
        <v>#N/A</v>
      </c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66"/>
        <v>0</v>
      </c>
      <c r="BE28" s="32">
        <f t="shared" si="69"/>
        <v>0</v>
      </c>
      <c r="BF28" s="32">
        <f t="shared" si="50"/>
        <v>0</v>
      </c>
      <c r="BG28" s="32">
        <f t="shared" si="51"/>
        <v>0</v>
      </c>
      <c r="BH28" s="32" t="str">
        <f t="shared" si="52"/>
        <v/>
      </c>
      <c r="BI28" s="32" t="e">
        <f t="shared" si="53"/>
        <v>#N/A</v>
      </c>
      <c r="BJ28" s="32" t="e">
        <f t="shared" si="54"/>
        <v>#N/A</v>
      </c>
      <c r="BK28" s="32" t="e">
        <f t="shared" si="55"/>
        <v>#N/A</v>
      </c>
      <c r="BL28" s="32" t="e">
        <f t="shared" si="56"/>
        <v>#N/A</v>
      </c>
      <c r="BM28" s="32" t="e">
        <f t="shared" si="57"/>
        <v>#N/A</v>
      </c>
      <c r="BN28" s="32" t="e">
        <f t="shared" si="58"/>
        <v>#N/A</v>
      </c>
      <c r="BO28" s="32" t="e">
        <f t="shared" si="59"/>
        <v>#N/A</v>
      </c>
      <c r="BP28" s="32" t="e">
        <f t="shared" si="60"/>
        <v>#N/A</v>
      </c>
      <c r="BQ28" s="32" t="e">
        <f t="shared" si="61"/>
        <v>#N/A</v>
      </c>
      <c r="BR28" s="32" t="e">
        <f t="shared" si="62"/>
        <v>#N/A</v>
      </c>
      <c r="BS28" s="32" t="e">
        <f t="shared" si="63"/>
        <v>#N/A</v>
      </c>
    </row>
    <row r="29" spans="1:71" x14ac:dyDescent="0.3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64"/>
        <v>0</v>
      </c>
      <c r="M29" s="32">
        <f t="shared" si="67"/>
        <v>0</v>
      </c>
      <c r="N29" s="32">
        <f t="shared" si="10"/>
        <v>0</v>
      </c>
      <c r="O29" s="32">
        <f t="shared" si="11"/>
        <v>0</v>
      </c>
      <c r="P29" s="32" t="str">
        <f t="shared" si="12"/>
        <v/>
      </c>
      <c r="Q29" s="32" t="e">
        <f t="shared" si="13"/>
        <v>#N/A</v>
      </c>
      <c r="R29" s="32" t="e">
        <f t="shared" si="14"/>
        <v>#N/A</v>
      </c>
      <c r="S29" s="32" t="e">
        <f t="shared" si="15"/>
        <v>#N/A</v>
      </c>
      <c r="T29" s="32" t="e">
        <f t="shared" si="16"/>
        <v>#N/A</v>
      </c>
      <c r="U29" s="32" t="e">
        <f t="shared" si="17"/>
        <v>#N/A</v>
      </c>
      <c r="V29" s="32" t="e">
        <f t="shared" si="18"/>
        <v>#N/A</v>
      </c>
      <c r="W29" s="32" t="e">
        <f t="shared" si="19"/>
        <v>#N/A</v>
      </c>
      <c r="X29" s="32" t="e">
        <f t="shared" si="20"/>
        <v>#N/A</v>
      </c>
      <c r="Y29" s="32" t="e">
        <f t="shared" si="21"/>
        <v>#N/A</v>
      </c>
      <c r="Z29" s="32" t="e">
        <f t="shared" si="22"/>
        <v>#N/A</v>
      </c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65"/>
        <v>0</v>
      </c>
      <c r="AI29" s="32">
        <f t="shared" si="68"/>
        <v>0</v>
      </c>
      <c r="AJ29" s="32">
        <f t="shared" si="30"/>
        <v>0</v>
      </c>
      <c r="AK29" s="32">
        <f t="shared" si="31"/>
        <v>0</v>
      </c>
      <c r="AL29" s="32" t="str">
        <f t="shared" si="32"/>
        <v/>
      </c>
      <c r="AM29" s="32" t="e">
        <f t="shared" si="33"/>
        <v>#N/A</v>
      </c>
      <c r="AN29" s="32" t="e">
        <f t="shared" si="34"/>
        <v>#N/A</v>
      </c>
      <c r="AO29" s="32" t="e">
        <f t="shared" si="35"/>
        <v>#N/A</v>
      </c>
      <c r="AP29" s="32" t="e">
        <f t="shared" si="36"/>
        <v>#N/A</v>
      </c>
      <c r="AQ29" s="32" t="e">
        <f t="shared" si="37"/>
        <v>#N/A</v>
      </c>
      <c r="AR29" s="32" t="e">
        <f t="shared" si="38"/>
        <v>#N/A</v>
      </c>
      <c r="AS29" s="32" t="e">
        <f t="shared" si="39"/>
        <v>#N/A</v>
      </c>
      <c r="AT29" s="32" t="e">
        <f t="shared" si="40"/>
        <v>#N/A</v>
      </c>
      <c r="AU29" s="32" t="e">
        <f t="shared" si="41"/>
        <v>#N/A</v>
      </c>
      <c r="AV29" s="32" t="e">
        <f t="shared" si="42"/>
        <v>#N/A</v>
      </c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66"/>
        <v>0</v>
      </c>
      <c r="BE29" s="32">
        <f t="shared" si="69"/>
        <v>0</v>
      </c>
      <c r="BF29" s="32">
        <f t="shared" si="50"/>
        <v>0</v>
      </c>
      <c r="BG29" s="32">
        <f t="shared" si="51"/>
        <v>0</v>
      </c>
      <c r="BH29" s="32" t="str">
        <f t="shared" si="52"/>
        <v/>
      </c>
      <c r="BI29" s="32" t="e">
        <f t="shared" si="53"/>
        <v>#N/A</v>
      </c>
      <c r="BJ29" s="32" t="e">
        <f t="shared" si="54"/>
        <v>#N/A</v>
      </c>
      <c r="BK29" s="32" t="e">
        <f t="shared" si="55"/>
        <v>#N/A</v>
      </c>
      <c r="BL29" s="32" t="e">
        <f t="shared" si="56"/>
        <v>#N/A</v>
      </c>
      <c r="BM29" s="32" t="e">
        <f t="shared" si="57"/>
        <v>#N/A</v>
      </c>
      <c r="BN29" s="32" t="e">
        <f t="shared" si="58"/>
        <v>#N/A</v>
      </c>
      <c r="BO29" s="32" t="e">
        <f t="shared" si="59"/>
        <v>#N/A</v>
      </c>
      <c r="BP29" s="32" t="e">
        <f t="shared" si="60"/>
        <v>#N/A</v>
      </c>
      <c r="BQ29" s="32" t="e">
        <f t="shared" si="61"/>
        <v>#N/A</v>
      </c>
      <c r="BR29" s="32" t="e">
        <f t="shared" si="62"/>
        <v>#N/A</v>
      </c>
      <c r="BS29" s="32" t="e">
        <f t="shared" si="63"/>
        <v>#N/A</v>
      </c>
    </row>
    <row r="30" spans="1:71" x14ac:dyDescent="0.3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64"/>
        <v>0</v>
      </c>
      <c r="M30" s="32">
        <f t="shared" si="67"/>
        <v>0</v>
      </c>
      <c r="N30" s="32">
        <f t="shared" si="10"/>
        <v>0</v>
      </c>
      <c r="O30" s="32">
        <f t="shared" si="11"/>
        <v>0</v>
      </c>
      <c r="P30" s="32" t="str">
        <f t="shared" si="12"/>
        <v/>
      </c>
      <c r="Q30" s="32" t="e">
        <f t="shared" si="13"/>
        <v>#N/A</v>
      </c>
      <c r="R30" s="32" t="e">
        <f t="shared" si="14"/>
        <v>#N/A</v>
      </c>
      <c r="S30" s="32" t="e">
        <f t="shared" si="15"/>
        <v>#N/A</v>
      </c>
      <c r="T30" s="32" t="e">
        <f t="shared" si="16"/>
        <v>#N/A</v>
      </c>
      <c r="U30" s="32" t="e">
        <f t="shared" si="17"/>
        <v>#N/A</v>
      </c>
      <c r="V30" s="32" t="e">
        <f t="shared" si="18"/>
        <v>#N/A</v>
      </c>
      <c r="W30" s="32" t="e">
        <f t="shared" si="19"/>
        <v>#N/A</v>
      </c>
      <c r="X30" s="32" t="e">
        <f t="shared" si="20"/>
        <v>#N/A</v>
      </c>
      <c r="Y30" s="32" t="e">
        <f t="shared" si="21"/>
        <v>#N/A</v>
      </c>
      <c r="Z30" s="32" t="e">
        <f t="shared" si="22"/>
        <v>#N/A</v>
      </c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65"/>
        <v>0</v>
      </c>
      <c r="AI30" s="32">
        <f t="shared" si="68"/>
        <v>0</v>
      </c>
      <c r="AJ30" s="32">
        <f t="shared" si="30"/>
        <v>0</v>
      </c>
      <c r="AK30" s="32">
        <f t="shared" si="31"/>
        <v>0</v>
      </c>
      <c r="AL30" s="32" t="str">
        <f t="shared" si="32"/>
        <v/>
      </c>
      <c r="AM30" s="32" t="e">
        <f t="shared" si="33"/>
        <v>#N/A</v>
      </c>
      <c r="AN30" s="32" t="e">
        <f t="shared" si="34"/>
        <v>#N/A</v>
      </c>
      <c r="AO30" s="32" t="e">
        <f t="shared" si="35"/>
        <v>#N/A</v>
      </c>
      <c r="AP30" s="32" t="e">
        <f t="shared" si="36"/>
        <v>#N/A</v>
      </c>
      <c r="AQ30" s="32" t="e">
        <f t="shared" si="37"/>
        <v>#N/A</v>
      </c>
      <c r="AR30" s="32" t="e">
        <f t="shared" si="38"/>
        <v>#N/A</v>
      </c>
      <c r="AS30" s="32" t="e">
        <f t="shared" si="39"/>
        <v>#N/A</v>
      </c>
      <c r="AT30" s="32" t="e">
        <f t="shared" si="40"/>
        <v>#N/A</v>
      </c>
      <c r="AU30" s="32" t="e">
        <f t="shared" si="41"/>
        <v>#N/A</v>
      </c>
      <c r="AV30" s="32" t="e">
        <f t="shared" si="42"/>
        <v>#N/A</v>
      </c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66"/>
        <v>0</v>
      </c>
      <c r="BE30" s="32">
        <f t="shared" si="69"/>
        <v>0</v>
      </c>
      <c r="BF30" s="32">
        <f t="shared" si="50"/>
        <v>0</v>
      </c>
      <c r="BG30" s="32">
        <f t="shared" si="51"/>
        <v>0</v>
      </c>
      <c r="BH30" s="32" t="str">
        <f t="shared" si="52"/>
        <v/>
      </c>
      <c r="BI30" s="32" t="e">
        <f t="shared" si="53"/>
        <v>#N/A</v>
      </c>
      <c r="BJ30" s="32" t="e">
        <f t="shared" si="54"/>
        <v>#N/A</v>
      </c>
      <c r="BK30" s="32" t="e">
        <f t="shared" si="55"/>
        <v>#N/A</v>
      </c>
      <c r="BL30" s="32" t="e">
        <f t="shared" si="56"/>
        <v>#N/A</v>
      </c>
      <c r="BM30" s="32" t="e">
        <f t="shared" si="57"/>
        <v>#N/A</v>
      </c>
      <c r="BN30" s="32" t="e">
        <f t="shared" si="58"/>
        <v>#N/A</v>
      </c>
      <c r="BO30" s="32" t="e">
        <f t="shared" si="59"/>
        <v>#N/A</v>
      </c>
      <c r="BP30" s="32" t="e">
        <f t="shared" si="60"/>
        <v>#N/A</v>
      </c>
      <c r="BQ30" s="32" t="e">
        <f t="shared" si="61"/>
        <v>#N/A</v>
      </c>
      <c r="BR30" s="32" t="e">
        <f t="shared" si="62"/>
        <v>#N/A</v>
      </c>
      <c r="BS30" s="32" t="e">
        <f t="shared" si="63"/>
        <v>#N/A</v>
      </c>
    </row>
    <row r="31" spans="1:71" x14ac:dyDescent="0.3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64"/>
        <v>0</v>
      </c>
      <c r="M31" s="32">
        <f t="shared" si="67"/>
        <v>0</v>
      </c>
      <c r="N31" s="32">
        <f t="shared" si="10"/>
        <v>0</v>
      </c>
      <c r="O31" s="32">
        <f t="shared" si="11"/>
        <v>0</v>
      </c>
      <c r="P31" s="32" t="str">
        <f t="shared" si="12"/>
        <v/>
      </c>
      <c r="Q31" s="32" t="e">
        <f t="shared" si="13"/>
        <v>#N/A</v>
      </c>
      <c r="R31" s="32" t="e">
        <f t="shared" si="14"/>
        <v>#N/A</v>
      </c>
      <c r="S31" s="32" t="e">
        <f t="shared" si="15"/>
        <v>#N/A</v>
      </c>
      <c r="T31" s="32" t="e">
        <f t="shared" si="16"/>
        <v>#N/A</v>
      </c>
      <c r="U31" s="32" t="e">
        <f t="shared" si="17"/>
        <v>#N/A</v>
      </c>
      <c r="V31" s="32" t="e">
        <f t="shared" si="18"/>
        <v>#N/A</v>
      </c>
      <c r="W31" s="32" t="e">
        <f t="shared" si="19"/>
        <v>#N/A</v>
      </c>
      <c r="X31" s="32" t="e">
        <f t="shared" si="20"/>
        <v>#N/A</v>
      </c>
      <c r="Y31" s="32" t="e">
        <f t="shared" si="21"/>
        <v>#N/A</v>
      </c>
      <c r="Z31" s="32" t="e">
        <f t="shared" si="22"/>
        <v>#N/A</v>
      </c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65"/>
        <v>0</v>
      </c>
      <c r="AI31" s="32">
        <f t="shared" si="68"/>
        <v>0</v>
      </c>
      <c r="AJ31" s="32">
        <f t="shared" si="30"/>
        <v>0</v>
      </c>
      <c r="AK31" s="32">
        <f t="shared" si="31"/>
        <v>0</v>
      </c>
      <c r="AL31" s="32" t="str">
        <f t="shared" si="32"/>
        <v/>
      </c>
      <c r="AM31" s="32" t="e">
        <f t="shared" si="33"/>
        <v>#N/A</v>
      </c>
      <c r="AN31" s="32" t="e">
        <f t="shared" si="34"/>
        <v>#N/A</v>
      </c>
      <c r="AO31" s="32" t="e">
        <f t="shared" si="35"/>
        <v>#N/A</v>
      </c>
      <c r="AP31" s="32" t="e">
        <f t="shared" si="36"/>
        <v>#N/A</v>
      </c>
      <c r="AQ31" s="32" t="e">
        <f t="shared" si="37"/>
        <v>#N/A</v>
      </c>
      <c r="AR31" s="32" t="e">
        <f t="shared" si="38"/>
        <v>#N/A</v>
      </c>
      <c r="AS31" s="32" t="e">
        <f t="shared" si="39"/>
        <v>#N/A</v>
      </c>
      <c r="AT31" s="32" t="e">
        <f t="shared" si="40"/>
        <v>#N/A</v>
      </c>
      <c r="AU31" s="32" t="e">
        <f t="shared" si="41"/>
        <v>#N/A</v>
      </c>
      <c r="AV31" s="32" t="e">
        <f t="shared" si="42"/>
        <v>#N/A</v>
      </c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66"/>
        <v>0</v>
      </c>
      <c r="BE31" s="32">
        <f t="shared" si="69"/>
        <v>0</v>
      </c>
      <c r="BF31" s="32">
        <f t="shared" si="50"/>
        <v>0</v>
      </c>
      <c r="BG31" s="32">
        <f t="shared" si="51"/>
        <v>0</v>
      </c>
      <c r="BH31" s="32" t="str">
        <f t="shared" si="52"/>
        <v/>
      </c>
      <c r="BI31" s="32" t="e">
        <f t="shared" si="53"/>
        <v>#N/A</v>
      </c>
      <c r="BJ31" s="32" t="e">
        <f t="shared" si="54"/>
        <v>#N/A</v>
      </c>
      <c r="BK31" s="32" t="e">
        <f t="shared" si="55"/>
        <v>#N/A</v>
      </c>
      <c r="BL31" s="32" t="e">
        <f t="shared" si="56"/>
        <v>#N/A</v>
      </c>
      <c r="BM31" s="32" t="e">
        <f t="shared" si="57"/>
        <v>#N/A</v>
      </c>
      <c r="BN31" s="32" t="e">
        <f t="shared" si="58"/>
        <v>#N/A</v>
      </c>
      <c r="BO31" s="32" t="e">
        <f t="shared" si="59"/>
        <v>#N/A</v>
      </c>
      <c r="BP31" s="32" t="e">
        <f t="shared" si="60"/>
        <v>#N/A</v>
      </c>
      <c r="BQ31" s="32" t="e">
        <f t="shared" si="61"/>
        <v>#N/A</v>
      </c>
      <c r="BR31" s="32" t="e">
        <f t="shared" si="62"/>
        <v>#N/A</v>
      </c>
      <c r="BS31" s="32" t="e">
        <f t="shared" si="63"/>
        <v>#N/A</v>
      </c>
    </row>
    <row r="32" spans="1:71" x14ac:dyDescent="0.3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64"/>
        <v>0</v>
      </c>
      <c r="M32" s="32">
        <f t="shared" si="67"/>
        <v>0</v>
      </c>
      <c r="N32" s="32">
        <f t="shared" si="10"/>
        <v>0</v>
      </c>
      <c r="O32" s="32">
        <f t="shared" si="11"/>
        <v>0</v>
      </c>
      <c r="P32" s="32" t="str">
        <f t="shared" si="12"/>
        <v/>
      </c>
      <c r="Q32" s="32" t="e">
        <f t="shared" si="13"/>
        <v>#N/A</v>
      </c>
      <c r="R32" s="32" t="e">
        <f t="shared" si="14"/>
        <v>#N/A</v>
      </c>
      <c r="S32" s="32" t="e">
        <f t="shared" si="15"/>
        <v>#N/A</v>
      </c>
      <c r="T32" s="32" t="e">
        <f t="shared" si="16"/>
        <v>#N/A</v>
      </c>
      <c r="U32" s="32" t="e">
        <f t="shared" si="17"/>
        <v>#N/A</v>
      </c>
      <c r="V32" s="32" t="e">
        <f t="shared" si="18"/>
        <v>#N/A</v>
      </c>
      <c r="W32" s="32" t="e">
        <f t="shared" si="19"/>
        <v>#N/A</v>
      </c>
      <c r="X32" s="32" t="e">
        <f t="shared" si="20"/>
        <v>#N/A</v>
      </c>
      <c r="Y32" s="32" t="e">
        <f t="shared" si="21"/>
        <v>#N/A</v>
      </c>
      <c r="Z32" s="32" t="e">
        <f t="shared" si="22"/>
        <v>#N/A</v>
      </c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65"/>
        <v>0</v>
      </c>
      <c r="AI32" s="32">
        <f t="shared" si="68"/>
        <v>0</v>
      </c>
      <c r="AJ32" s="32">
        <f t="shared" si="30"/>
        <v>0</v>
      </c>
      <c r="AK32" s="32">
        <f t="shared" si="31"/>
        <v>0</v>
      </c>
      <c r="AL32" s="32" t="str">
        <f t="shared" si="32"/>
        <v/>
      </c>
      <c r="AM32" s="32" t="e">
        <f t="shared" si="33"/>
        <v>#N/A</v>
      </c>
      <c r="AN32" s="32" t="e">
        <f t="shared" si="34"/>
        <v>#N/A</v>
      </c>
      <c r="AO32" s="32" t="e">
        <f t="shared" si="35"/>
        <v>#N/A</v>
      </c>
      <c r="AP32" s="32" t="e">
        <f t="shared" si="36"/>
        <v>#N/A</v>
      </c>
      <c r="AQ32" s="32" t="e">
        <f t="shared" si="37"/>
        <v>#N/A</v>
      </c>
      <c r="AR32" s="32" t="e">
        <f t="shared" si="38"/>
        <v>#N/A</v>
      </c>
      <c r="AS32" s="32" t="e">
        <f t="shared" si="39"/>
        <v>#N/A</v>
      </c>
      <c r="AT32" s="32" t="e">
        <f t="shared" si="40"/>
        <v>#N/A</v>
      </c>
      <c r="AU32" s="32" t="e">
        <f t="shared" si="41"/>
        <v>#N/A</v>
      </c>
      <c r="AV32" s="32" t="e">
        <f t="shared" si="42"/>
        <v>#N/A</v>
      </c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66"/>
        <v>0</v>
      </c>
      <c r="BE32" s="32">
        <f t="shared" si="69"/>
        <v>0</v>
      </c>
      <c r="BF32" s="32">
        <f t="shared" si="50"/>
        <v>0</v>
      </c>
      <c r="BG32" s="32">
        <f t="shared" si="51"/>
        <v>0</v>
      </c>
      <c r="BH32" s="32" t="str">
        <f t="shared" si="52"/>
        <v/>
      </c>
      <c r="BI32" s="32" t="e">
        <f t="shared" si="53"/>
        <v>#N/A</v>
      </c>
      <c r="BJ32" s="32" t="e">
        <f t="shared" si="54"/>
        <v>#N/A</v>
      </c>
      <c r="BK32" s="32" t="e">
        <f t="shared" si="55"/>
        <v>#N/A</v>
      </c>
      <c r="BL32" s="32" t="e">
        <f t="shared" si="56"/>
        <v>#N/A</v>
      </c>
      <c r="BM32" s="32" t="e">
        <f t="shared" si="57"/>
        <v>#N/A</v>
      </c>
      <c r="BN32" s="32" t="e">
        <f t="shared" si="58"/>
        <v>#N/A</v>
      </c>
      <c r="BO32" s="32" t="e">
        <f t="shared" si="59"/>
        <v>#N/A</v>
      </c>
      <c r="BP32" s="32" t="e">
        <f t="shared" si="60"/>
        <v>#N/A</v>
      </c>
      <c r="BQ32" s="32" t="e">
        <f t="shared" si="61"/>
        <v>#N/A</v>
      </c>
      <c r="BR32" s="32" t="e">
        <f t="shared" si="62"/>
        <v>#N/A</v>
      </c>
      <c r="BS32" s="32" t="e">
        <f t="shared" si="63"/>
        <v>#N/A</v>
      </c>
    </row>
    <row r="33" spans="1:71" x14ac:dyDescent="0.3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64"/>
        <v>0</v>
      </c>
      <c r="M33" s="32">
        <f t="shared" si="67"/>
        <v>0</v>
      </c>
      <c r="N33" s="32">
        <f t="shared" si="10"/>
        <v>0</v>
      </c>
      <c r="O33" s="32">
        <f t="shared" si="11"/>
        <v>0</v>
      </c>
      <c r="P33" s="32" t="str">
        <f t="shared" si="12"/>
        <v/>
      </c>
      <c r="Q33" s="32" t="e">
        <f t="shared" si="13"/>
        <v>#N/A</v>
      </c>
      <c r="R33" s="32" t="e">
        <f t="shared" si="14"/>
        <v>#N/A</v>
      </c>
      <c r="S33" s="32" t="e">
        <f t="shared" si="15"/>
        <v>#N/A</v>
      </c>
      <c r="T33" s="32" t="e">
        <f t="shared" si="16"/>
        <v>#N/A</v>
      </c>
      <c r="U33" s="32" t="e">
        <f t="shared" si="17"/>
        <v>#N/A</v>
      </c>
      <c r="V33" s="32" t="e">
        <f t="shared" si="18"/>
        <v>#N/A</v>
      </c>
      <c r="W33" s="32" t="e">
        <f t="shared" si="19"/>
        <v>#N/A</v>
      </c>
      <c r="X33" s="32" t="e">
        <f t="shared" si="20"/>
        <v>#N/A</v>
      </c>
      <c r="Y33" s="32" t="e">
        <f t="shared" si="21"/>
        <v>#N/A</v>
      </c>
      <c r="Z33" s="32" t="e">
        <f t="shared" si="22"/>
        <v>#N/A</v>
      </c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65"/>
        <v>0</v>
      </c>
      <c r="AI33" s="32">
        <f t="shared" si="68"/>
        <v>0</v>
      </c>
      <c r="AJ33" s="32">
        <f t="shared" si="30"/>
        <v>0</v>
      </c>
      <c r="AK33" s="32">
        <f t="shared" si="31"/>
        <v>0</v>
      </c>
      <c r="AL33" s="32" t="str">
        <f t="shared" si="32"/>
        <v/>
      </c>
      <c r="AM33" s="32" t="e">
        <f t="shared" si="33"/>
        <v>#N/A</v>
      </c>
      <c r="AN33" s="32" t="e">
        <f t="shared" si="34"/>
        <v>#N/A</v>
      </c>
      <c r="AO33" s="32" t="e">
        <f t="shared" si="35"/>
        <v>#N/A</v>
      </c>
      <c r="AP33" s="32" t="e">
        <f t="shared" si="36"/>
        <v>#N/A</v>
      </c>
      <c r="AQ33" s="32" t="e">
        <f t="shared" si="37"/>
        <v>#N/A</v>
      </c>
      <c r="AR33" s="32" t="e">
        <f t="shared" si="38"/>
        <v>#N/A</v>
      </c>
      <c r="AS33" s="32" t="e">
        <f t="shared" si="39"/>
        <v>#N/A</v>
      </c>
      <c r="AT33" s="32" t="e">
        <f t="shared" si="40"/>
        <v>#N/A</v>
      </c>
      <c r="AU33" s="32" t="e">
        <f t="shared" si="41"/>
        <v>#N/A</v>
      </c>
      <c r="AV33" s="32" t="e">
        <f t="shared" si="42"/>
        <v>#N/A</v>
      </c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66"/>
        <v>0</v>
      </c>
      <c r="BE33" s="32">
        <f t="shared" si="69"/>
        <v>0</v>
      </c>
      <c r="BF33" s="32">
        <f t="shared" si="50"/>
        <v>0</v>
      </c>
      <c r="BG33" s="32">
        <f t="shared" si="51"/>
        <v>0</v>
      </c>
      <c r="BH33" s="32" t="str">
        <f t="shared" si="52"/>
        <v/>
      </c>
      <c r="BI33" s="32" t="e">
        <f t="shared" si="53"/>
        <v>#N/A</v>
      </c>
      <c r="BJ33" s="32" t="e">
        <f t="shared" si="54"/>
        <v>#N/A</v>
      </c>
      <c r="BK33" s="32" t="e">
        <f t="shared" si="55"/>
        <v>#N/A</v>
      </c>
      <c r="BL33" s="32" t="e">
        <f t="shared" si="56"/>
        <v>#N/A</v>
      </c>
      <c r="BM33" s="32" t="e">
        <f t="shared" si="57"/>
        <v>#N/A</v>
      </c>
      <c r="BN33" s="32" t="e">
        <f t="shared" si="58"/>
        <v>#N/A</v>
      </c>
      <c r="BO33" s="32" t="e">
        <f t="shared" si="59"/>
        <v>#N/A</v>
      </c>
      <c r="BP33" s="32" t="e">
        <f t="shared" si="60"/>
        <v>#N/A</v>
      </c>
      <c r="BQ33" s="32" t="e">
        <f t="shared" si="61"/>
        <v>#N/A</v>
      </c>
      <c r="BR33" s="32" t="e">
        <f t="shared" si="62"/>
        <v>#N/A</v>
      </c>
      <c r="BS33" s="32" t="e">
        <f t="shared" si="63"/>
        <v>#N/A</v>
      </c>
    </row>
    <row r="34" spans="1:71" x14ac:dyDescent="0.3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64"/>
        <v>0</v>
      </c>
      <c r="M34" s="32">
        <f t="shared" si="67"/>
        <v>0</v>
      </c>
      <c r="N34" s="32">
        <f t="shared" si="10"/>
        <v>0</v>
      </c>
      <c r="O34" s="32">
        <f t="shared" si="11"/>
        <v>0</v>
      </c>
      <c r="P34" s="32" t="str">
        <f t="shared" si="12"/>
        <v/>
      </c>
      <c r="Q34" s="32" t="e">
        <f t="shared" si="13"/>
        <v>#N/A</v>
      </c>
      <c r="R34" s="32" t="e">
        <f t="shared" si="14"/>
        <v>#N/A</v>
      </c>
      <c r="S34" s="32" t="e">
        <f t="shared" si="15"/>
        <v>#N/A</v>
      </c>
      <c r="T34" s="32" t="e">
        <f t="shared" si="16"/>
        <v>#N/A</v>
      </c>
      <c r="U34" s="32" t="e">
        <f t="shared" si="17"/>
        <v>#N/A</v>
      </c>
      <c r="V34" s="32" t="e">
        <f t="shared" si="18"/>
        <v>#N/A</v>
      </c>
      <c r="W34" s="32" t="e">
        <f t="shared" si="19"/>
        <v>#N/A</v>
      </c>
      <c r="X34" s="32" t="e">
        <f t="shared" si="20"/>
        <v>#N/A</v>
      </c>
      <c r="Y34" s="32" t="e">
        <f t="shared" si="21"/>
        <v>#N/A</v>
      </c>
      <c r="Z34" s="32" t="e">
        <f t="shared" si="22"/>
        <v>#N/A</v>
      </c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65"/>
        <v>0</v>
      </c>
      <c r="AI34" s="32">
        <f t="shared" si="68"/>
        <v>0</v>
      </c>
      <c r="AJ34" s="32">
        <f t="shared" si="30"/>
        <v>0</v>
      </c>
      <c r="AK34" s="32">
        <f t="shared" si="31"/>
        <v>0</v>
      </c>
      <c r="AL34" s="32" t="str">
        <f t="shared" si="32"/>
        <v/>
      </c>
      <c r="AM34" s="32" t="e">
        <f t="shared" si="33"/>
        <v>#N/A</v>
      </c>
      <c r="AN34" s="32" t="e">
        <f t="shared" si="34"/>
        <v>#N/A</v>
      </c>
      <c r="AO34" s="32" t="e">
        <f t="shared" si="35"/>
        <v>#N/A</v>
      </c>
      <c r="AP34" s="32" t="e">
        <f t="shared" si="36"/>
        <v>#N/A</v>
      </c>
      <c r="AQ34" s="32" t="e">
        <f t="shared" si="37"/>
        <v>#N/A</v>
      </c>
      <c r="AR34" s="32" t="e">
        <f t="shared" si="38"/>
        <v>#N/A</v>
      </c>
      <c r="AS34" s="32" t="e">
        <f t="shared" si="39"/>
        <v>#N/A</v>
      </c>
      <c r="AT34" s="32" t="e">
        <f t="shared" si="40"/>
        <v>#N/A</v>
      </c>
      <c r="AU34" s="32" t="e">
        <f t="shared" si="41"/>
        <v>#N/A</v>
      </c>
      <c r="AV34" s="32" t="e">
        <f t="shared" si="42"/>
        <v>#N/A</v>
      </c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66"/>
        <v>0</v>
      </c>
      <c r="BE34" s="32">
        <f t="shared" si="69"/>
        <v>0</v>
      </c>
      <c r="BF34" s="32">
        <f t="shared" si="50"/>
        <v>0</v>
      </c>
      <c r="BG34" s="32">
        <f t="shared" si="51"/>
        <v>0</v>
      </c>
      <c r="BH34" s="32" t="str">
        <f t="shared" si="52"/>
        <v/>
      </c>
      <c r="BI34" s="32" t="e">
        <f t="shared" si="53"/>
        <v>#N/A</v>
      </c>
      <c r="BJ34" s="32" t="e">
        <f t="shared" si="54"/>
        <v>#N/A</v>
      </c>
      <c r="BK34" s="32" t="e">
        <f t="shared" si="55"/>
        <v>#N/A</v>
      </c>
      <c r="BL34" s="32" t="e">
        <f t="shared" si="56"/>
        <v>#N/A</v>
      </c>
      <c r="BM34" s="32" t="e">
        <f t="shared" si="57"/>
        <v>#N/A</v>
      </c>
      <c r="BN34" s="32" t="e">
        <f t="shared" si="58"/>
        <v>#N/A</v>
      </c>
      <c r="BO34" s="32" t="e">
        <f t="shared" si="59"/>
        <v>#N/A</v>
      </c>
      <c r="BP34" s="32" t="e">
        <f t="shared" si="60"/>
        <v>#N/A</v>
      </c>
      <c r="BQ34" s="32" t="e">
        <f t="shared" si="61"/>
        <v>#N/A</v>
      </c>
      <c r="BR34" s="32" t="e">
        <f t="shared" si="62"/>
        <v>#N/A</v>
      </c>
      <c r="BS34" s="32" t="e">
        <f t="shared" si="63"/>
        <v>#N/A</v>
      </c>
    </row>
    <row r="35" spans="1:71" x14ac:dyDescent="0.3">
      <c r="A35" s="32">
        <v>33</v>
      </c>
      <c r="B35" s="32" t="str">
        <f t="shared" ref="B35:B66" si="70">IF(selAnalito="","",IFERROR(_xlfn.AGGREGATE(15,6,rRUN/((rAnalito=selAnalito)*(rFirst=1)*((""&amp;rLote)=(""&amp;loteAtivo))),$A35),""))</f>
        <v/>
      </c>
      <c r="C35" s="45" t="str">
        <f t="shared" ref="C35:C66" si="71">IF($B35="","",_xlfn.MAXIFS(rData,rAnalito,selAnalito,rRUN,$B35,rLote,loteAtivo,rStatus,"Ativo"))</f>
        <v/>
      </c>
      <c r="D35" s="32">
        <f t="shared" ref="D35:D66" si="72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73">IF(OR($B35="",$D35=0),NA(),$A35)</f>
        <v>#N/A</v>
      </c>
      <c r="F35" s="32" t="str">
        <f t="shared" ref="F35:F66" si="74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75">IF(OR($F35="",$BU$1=""),"",($F35-$BT$1)/$BU$1)</f>
        <v/>
      </c>
      <c r="H35" s="32" t="e">
        <f t="shared" ref="H35:H66" si="76">IF(AND($F35&lt;&gt;"",$D35=1),$F35,NA())</f>
        <v>#N/A</v>
      </c>
      <c r="I35" s="32" t="e">
        <f t="shared" ref="I35:I66" si="77">IF(AND($F35&lt;&gt;"",$D35=1,$P35="OK"),$F35,NA())</f>
        <v>#N/A</v>
      </c>
      <c r="J35" s="32" t="e">
        <f t="shared" ref="J35:J66" si="78">IF(AND($F35&lt;&gt;"",$D35=1,$P35&lt;&gt;"OK",$P35&lt;&gt;""),$F35,NA())</f>
        <v>#N/A</v>
      </c>
      <c r="K35" s="32">
        <f t="shared" ref="K35:K66" si="79">IF($F35="",0,IF(ABS($G35)&gt;3,1,0))</f>
        <v>0</v>
      </c>
      <c r="L35" s="32">
        <f t="shared" si="64"/>
        <v>0</v>
      </c>
      <c r="M35" s="32">
        <f t="shared" si="67"/>
        <v>0</v>
      </c>
      <c r="N35" s="32">
        <f t="shared" ref="N35:N66" si="80">IF($F35="",0,IF(OR(((ISNUMBER($G35)*($G35&gt;2))+(ISNUMBER($AC35)*($AC35&gt;2))+(ISNUMBER($AY35)*($AY35&gt;2)))&gt;=2,((ISNUMBER($G35)*($G35&lt;-2))+(ISNUMBER($AC35)*($AC35&lt;-2))+(ISNUMBER($AY35)*($AY35&lt;-2)))&gt;=2),1,0))</f>
        <v>0</v>
      </c>
      <c r="O35" s="32">
        <f t="shared" ref="O35:O66" si="81">IF($F35="",0,IF(AND(COUNT($G35,$AC35,$AY35)&gt;=2,MAX($G35,$AC35,$AY35)&gt;2,MIN($G35,$AC35,$AY35)&lt;-2),1,0))</f>
        <v>0</v>
      </c>
      <c r="P35" s="32" t="str">
        <f t="shared" ref="P35:P66" si="82">IF($F35="","",IF(SUM($K35,$L35,$M35,$N35,$O35)&gt;0,"REJEITADO","OK"))</f>
        <v/>
      </c>
      <c r="Q35" s="32" t="e">
        <f t="shared" ref="Q35:Q66" si="83">IF(AND($D35=1,$BT$1&lt;&gt;""),$BT$1+(-3)*$BU$1,NA())</f>
        <v>#N/A</v>
      </c>
      <c r="R35" s="32" t="e">
        <f t="shared" ref="R35:R66" si="84">IF(AND($D35=1,$BT$1&lt;&gt;""),$BT$1+(-2)*$BU$1,NA())</f>
        <v>#N/A</v>
      </c>
      <c r="S35" s="32" t="e">
        <f t="shared" ref="S35:S66" si="85">IF(AND($D35=1,$BT$1&lt;&gt;""),$BT$1+(-1)*$BU$1,NA())</f>
        <v>#N/A</v>
      </c>
      <c r="T35" s="32" t="e">
        <f t="shared" ref="T35:T66" si="86">IF(AND($D35=1,$BT$1&lt;&gt;""),$BT$1,NA())</f>
        <v>#N/A</v>
      </c>
      <c r="U35" s="32" t="e">
        <f t="shared" ref="U35:U66" si="87">IF(AND($D35=1,$BT$1&lt;&gt;""),$BT$1+(1)*$BU$1,NA())</f>
        <v>#N/A</v>
      </c>
      <c r="V35" s="32" t="e">
        <f t="shared" ref="V35:V66" si="88">IF(AND($D35=1,$BT$1&lt;&gt;""),$BT$1+(2)*$BU$1,NA())</f>
        <v>#N/A</v>
      </c>
      <c r="W35" s="32" t="e">
        <f t="shared" ref="W35:W66" si="89">IF(AND($D35=1,$BT$1&lt;&gt;""),$BT$1+(3)*$BU$1,NA())</f>
        <v>#N/A</v>
      </c>
      <c r="X35" s="32" t="e">
        <f t="shared" ref="X35:X66" si="90">IF(AND($D35=1,COUNTIFS(regAnalito,selAnalito,regNivel,1,regData,$C35,regRep1,"&lt;&gt;")&gt;0),SUMIFS(regRep1,regAnalito,selAnalito,regNivel,1,regData,$C35),NA())</f>
        <v>#N/A</v>
      </c>
      <c r="Y35" s="32" t="e">
        <f t="shared" ref="Y35:Y66" si="91">IF(AND($D35=1,COUNTIFS(regAnalito,selAnalito,regNivel,1,regData,$C35,regRep2,"&lt;&gt;")&gt;0),SUMIFS(regRep2,regAnalito,selAnalito,regNivel,1,regData,$C35),NA())</f>
        <v>#N/A</v>
      </c>
      <c r="Z35" s="32" t="e">
        <f t="shared" ref="Z35:Z66" si="92">IF(AND($D35=1,COUNTIFS(regAnalito,selAnalito,regNivel,1,regData,$C35,regRep3,"&lt;&gt;")&gt;0),SUMIFS(regRep3,regAnalito,selAnalito,regNivel,1,regData,$C35),NA())</f>
        <v>#N/A</v>
      </c>
      <c r="AA35" s="32" t="e">
        <f t="shared" ref="AA35:AA66" si="93">IF(AND($D35=1,COUNTIFS(regAnalito,selAnalito,regData,$C35,regCalib,"Sim")&gt;0),$BT$1,NA())</f>
        <v>#N/A</v>
      </c>
      <c r="AB35" s="32" t="str">
        <f t="shared" ref="AB35:AB66" si="94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95">IF(OR($AB35="",$BW$1=""),"",($AB35-$BV$1)/$BW$1)</f>
        <v/>
      </c>
      <c r="AD35" s="32" t="e">
        <f t="shared" ref="AD35:AD66" si="96">IF(AND($AB35&lt;&gt;"",$D35=1),$AB35,NA())</f>
        <v>#N/A</v>
      </c>
      <c r="AE35" s="32" t="e">
        <f t="shared" ref="AE35:AE66" si="97">IF(AND($AB35&lt;&gt;"",$D35=1,$AL35="OK"),$AB35,NA())</f>
        <v>#N/A</v>
      </c>
      <c r="AF35" s="32" t="e">
        <f t="shared" ref="AF35:AF66" si="98">IF(AND($AB35&lt;&gt;"",$D35=1,$AL35&lt;&gt;"OK",$AL35&lt;&gt;""),$AB35,NA())</f>
        <v>#N/A</v>
      </c>
      <c r="AG35" s="32">
        <f t="shared" ref="AG35:AG66" si="99">IF($AB35="",0,IF(ABS($AC35)&gt;3,1,0))</f>
        <v>0</v>
      </c>
      <c r="AH35" s="32">
        <f t="shared" si="65"/>
        <v>0</v>
      </c>
      <c r="AI35" s="32">
        <f t="shared" si="68"/>
        <v>0</v>
      </c>
      <c r="AJ35" s="32">
        <f t="shared" ref="AJ35:AJ66" si="100">IF($AB35="",0,IF(OR(((ISNUMBER($G35)*($G35&gt;2))+(ISNUMBER($AC35)*($AC35&gt;2))+(ISNUMBER($AY35)*($AY35&gt;2)))&gt;=2,((ISNUMBER($G35)*($G35&lt;-2))+(ISNUMBER($AC35)*($AC35&lt;-2))+(ISNUMBER($AY35)*($AY35&lt;-2)))&gt;=2),1,0))</f>
        <v>0</v>
      </c>
      <c r="AK35" s="32">
        <f t="shared" ref="AK35:AK66" si="101">IF($AB35="",0,IF(AND(COUNT($G35,$AC35,$AY35)&gt;=2,MAX($G35,$AC35,$AY35)&gt;2,MIN($G35,$AC35,$AY35)&lt;-2),1,0))</f>
        <v>0</v>
      </c>
      <c r="AL35" s="32" t="str">
        <f t="shared" ref="AL35:AL66" si="102">IF($AB35="","",IF(SUM($AG35,$AH35,$AI35,$AJ35,$AK35)&gt;0,"REJEITADO","OK"))</f>
        <v/>
      </c>
      <c r="AM35" s="32" t="e">
        <f t="shared" ref="AM35:AM66" si="103">IF(AND($D35=1,$BV$1&lt;&gt;""),$BV$1+(-3)*$BW$1,NA())</f>
        <v>#N/A</v>
      </c>
      <c r="AN35" s="32" t="e">
        <f t="shared" ref="AN35:AN66" si="104">IF(AND($D35=1,$BV$1&lt;&gt;""),$BV$1+(-2)*$BW$1,NA())</f>
        <v>#N/A</v>
      </c>
      <c r="AO35" s="32" t="e">
        <f t="shared" ref="AO35:AO66" si="105">IF(AND($D35=1,$BV$1&lt;&gt;""),$BV$1+(-1)*$BW$1,NA())</f>
        <v>#N/A</v>
      </c>
      <c r="AP35" s="32" t="e">
        <f t="shared" ref="AP35:AP66" si="106">IF(AND($D35=1,$BV$1&lt;&gt;""),$BV$1,NA())</f>
        <v>#N/A</v>
      </c>
      <c r="AQ35" s="32" t="e">
        <f t="shared" ref="AQ35:AQ66" si="107">IF(AND($D35=1,$BV$1&lt;&gt;""),$BV$1+(1)*$BW$1,NA())</f>
        <v>#N/A</v>
      </c>
      <c r="AR35" s="32" t="e">
        <f t="shared" ref="AR35:AR66" si="108">IF(AND($D35=1,$BV$1&lt;&gt;""),$BV$1+(2)*$BW$1,NA())</f>
        <v>#N/A</v>
      </c>
      <c r="AS35" s="32" t="e">
        <f t="shared" ref="AS35:AS66" si="109">IF(AND($D35=1,$BV$1&lt;&gt;""),$BV$1+(3)*$BW$1,NA())</f>
        <v>#N/A</v>
      </c>
      <c r="AT35" s="32" t="e">
        <f t="shared" ref="AT35:AT66" si="110">IF(AND($D35=1,COUNTIFS(regAnalito,selAnalito,regNivel,2,regData,$C35,regRep1,"&lt;&gt;")&gt;0),SUMIFS(regRep1,regAnalito,selAnalito,regNivel,2,regData,$C35),NA())</f>
        <v>#N/A</v>
      </c>
      <c r="AU35" s="32" t="e">
        <f t="shared" ref="AU35:AU66" si="111">IF(AND($D35=1,COUNTIFS(regAnalito,selAnalito,regNivel,2,regData,$C35,regRep2,"&lt;&gt;")&gt;0),SUMIFS(regRep2,regAnalito,selAnalito,regNivel,2,regData,$C35),NA())</f>
        <v>#N/A</v>
      </c>
      <c r="AV35" s="32" t="e">
        <f t="shared" ref="AV35:AV66" si="112">IF(AND($D35=1,COUNTIFS(regAnalito,selAnalito,regNivel,2,regData,$C35,regRep3,"&lt;&gt;")&gt;0),SUMIFS(regRep3,regAnalito,selAnalito,regNivel,2,regData,$C35),NA())</f>
        <v>#N/A</v>
      </c>
      <c r="AW35" s="32" t="e">
        <f t="shared" ref="AW35:AW66" si="113">IF(AND($D35=1,COUNTIFS(regAnalito,selAnalito,regData,$C35,regCalib,"Sim")&gt;0),$BV$1,NA())</f>
        <v>#N/A</v>
      </c>
      <c r="AX35" s="32" t="str">
        <f t="shared" ref="AX35:AX66" si="114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15">IF(OR($AX35="",$BY$1=""),"",($AX35-$BX$1)/$BY$1)</f>
        <v/>
      </c>
      <c r="AZ35" s="32" t="e">
        <f t="shared" ref="AZ35:AZ66" si="116">IF(AND($AX35&lt;&gt;"",$D35=1),$AX35,NA())</f>
        <v>#N/A</v>
      </c>
      <c r="BA35" s="32" t="e">
        <f t="shared" ref="BA35:BA66" si="117">IF(AND($AX35&lt;&gt;"",$D35=1,$BH35="OK"),$AX35,NA())</f>
        <v>#N/A</v>
      </c>
      <c r="BB35" s="32" t="e">
        <f t="shared" ref="BB35:BB66" si="118">IF(AND($AX35&lt;&gt;"",$D35=1,$BH35&lt;&gt;"OK",$BH35&lt;&gt;""),$AX35,NA())</f>
        <v>#N/A</v>
      </c>
      <c r="BC35" s="32">
        <f t="shared" ref="BC35:BC66" si="119">IF($AX35="",0,IF(ABS($AY35)&gt;3,1,0))</f>
        <v>0</v>
      </c>
      <c r="BD35" s="32">
        <f t="shared" si="66"/>
        <v>0</v>
      </c>
      <c r="BE35" s="32">
        <f t="shared" si="69"/>
        <v>0</v>
      </c>
      <c r="BF35" s="32">
        <f t="shared" ref="BF35:BF66" si="120">IF($AX35="",0,IF(OR(((ISNUMBER($G35)*($G35&gt;2))+(ISNUMBER($AC35)*($AC35&gt;2))+(ISNUMBER($AY35)*($AY35&gt;2)))&gt;=2,((ISNUMBER($G35)*($G35&lt;-2))+(ISNUMBER($AC35)*($AC35&lt;-2))+(ISNUMBER($AY35)*($AY35&lt;-2)))&gt;=2),1,0))</f>
        <v>0</v>
      </c>
      <c r="BG35" s="32">
        <f t="shared" ref="BG35:BG66" si="121">IF($AX35="",0,IF(AND(COUNT($G35,$AC35,$AY35)&gt;=2,MAX($G35,$AC35,$AY35)&gt;2,MIN($G35,$AC35,$AY35)&lt;-2),1,0))</f>
        <v>0</v>
      </c>
      <c r="BH35" s="32" t="str">
        <f t="shared" ref="BH35:BH66" si="122">IF($AX35="","",IF(SUM($BC35,$BD35,$BE35,$BF35,$BG35)&gt;0,"REJEITADO","OK"))</f>
        <v/>
      </c>
      <c r="BI35" s="32" t="e">
        <f t="shared" ref="BI35:BI66" si="123">IF(AND($D35=1,$BX$1&lt;&gt;""),$BX$1+(-3)*$BY$1,NA())</f>
        <v>#N/A</v>
      </c>
      <c r="BJ35" s="32" t="e">
        <f t="shared" ref="BJ35:BJ66" si="124">IF(AND($D35=1,$BX$1&lt;&gt;""),$BX$1+(-2)*$BY$1,NA())</f>
        <v>#N/A</v>
      </c>
      <c r="BK35" s="32" t="e">
        <f t="shared" ref="BK35:BK66" si="125">IF(AND($D35=1,$BX$1&lt;&gt;""),$BX$1+(-1)*$BY$1,NA())</f>
        <v>#N/A</v>
      </c>
      <c r="BL35" s="32" t="e">
        <f t="shared" ref="BL35:BL66" si="126">IF(AND($D35=1,$BX$1&lt;&gt;""),$BX$1,NA())</f>
        <v>#N/A</v>
      </c>
      <c r="BM35" s="32" t="e">
        <f t="shared" ref="BM35:BM66" si="127">IF(AND($D35=1,$BX$1&lt;&gt;""),$BX$1+(1)*$BY$1,NA())</f>
        <v>#N/A</v>
      </c>
      <c r="BN35" s="32" t="e">
        <f t="shared" ref="BN35:BN66" si="128">IF(AND($D35=1,$BX$1&lt;&gt;""),$BX$1+(2)*$BY$1,NA())</f>
        <v>#N/A</v>
      </c>
      <c r="BO35" s="32" t="e">
        <f t="shared" ref="BO35:BO66" si="129">IF(AND($D35=1,$BX$1&lt;&gt;""),$BX$1+(3)*$BY$1,NA())</f>
        <v>#N/A</v>
      </c>
      <c r="BP35" s="32" t="e">
        <f t="shared" ref="BP35:BP66" si="130">IF(AND($D35=1,COUNTIFS(regAnalito,selAnalito,regNivel,3,regData,$C35,regRep1,"&lt;&gt;")&gt;0),SUMIFS(regRep1,regAnalito,selAnalito,regNivel,3,regData,$C35),NA())</f>
        <v>#N/A</v>
      </c>
      <c r="BQ35" s="32" t="e">
        <f t="shared" ref="BQ35:BQ66" si="131">IF(AND($D35=1,COUNTIFS(regAnalito,selAnalito,regNivel,3,regData,$C35,regRep2,"&lt;&gt;")&gt;0),SUMIFS(regRep2,regAnalito,selAnalito,regNivel,3,regData,$C35),NA())</f>
        <v>#N/A</v>
      </c>
      <c r="BR35" s="32" t="e">
        <f t="shared" ref="BR35:BR66" si="132">IF(AND($D35=1,COUNTIFS(regAnalito,selAnalito,regNivel,3,regData,$C35,regRep3,"&lt;&gt;")&gt;0),SUMIFS(regRep3,regAnalito,selAnalito,regNivel,3,regData,$C35),NA())</f>
        <v>#N/A</v>
      </c>
      <c r="BS35" s="32" t="e">
        <f t="shared" ref="BS35:BS66" si="133">IF(AND($D35=1,COUNTIFS(regAnalito,selAnalito,regData,$C35,regCalib,"Sim")&gt;0),$BX$1,NA())</f>
        <v>#N/A</v>
      </c>
    </row>
    <row r="36" spans="1:71" x14ac:dyDescent="0.3">
      <c r="A36" s="32">
        <v>34</v>
      </c>
      <c r="B36" s="32" t="str">
        <f t="shared" si="70"/>
        <v/>
      </c>
      <c r="C36" s="45" t="str">
        <f t="shared" si="71"/>
        <v/>
      </c>
      <c r="D36" s="32">
        <f t="shared" si="72"/>
        <v>0</v>
      </c>
      <c r="E36" s="32" t="e">
        <f t="shared" si="73"/>
        <v>#N/A</v>
      </c>
      <c r="F36" s="32" t="str">
        <f t="shared" si="74"/>
        <v/>
      </c>
      <c r="G36" s="32" t="str">
        <f t="shared" si="75"/>
        <v/>
      </c>
      <c r="H36" s="32" t="e">
        <f t="shared" si="76"/>
        <v>#N/A</v>
      </c>
      <c r="I36" s="32" t="e">
        <f t="shared" si="77"/>
        <v>#N/A</v>
      </c>
      <c r="J36" s="32" t="e">
        <f t="shared" si="78"/>
        <v>#N/A</v>
      </c>
      <c r="K36" s="32">
        <f t="shared" si="79"/>
        <v>0</v>
      </c>
      <c r="L36" s="32">
        <f t="shared" si="64"/>
        <v>0</v>
      </c>
      <c r="M36" s="32">
        <f t="shared" si="67"/>
        <v>0</v>
      </c>
      <c r="N36" s="32">
        <f t="shared" si="80"/>
        <v>0</v>
      </c>
      <c r="O36" s="32">
        <f t="shared" si="81"/>
        <v>0</v>
      </c>
      <c r="P36" s="32" t="str">
        <f t="shared" si="82"/>
        <v/>
      </c>
      <c r="Q36" s="32" t="e">
        <f t="shared" si="83"/>
        <v>#N/A</v>
      </c>
      <c r="R36" s="32" t="e">
        <f t="shared" si="84"/>
        <v>#N/A</v>
      </c>
      <c r="S36" s="32" t="e">
        <f t="shared" si="85"/>
        <v>#N/A</v>
      </c>
      <c r="T36" s="32" t="e">
        <f t="shared" si="86"/>
        <v>#N/A</v>
      </c>
      <c r="U36" s="32" t="e">
        <f t="shared" si="87"/>
        <v>#N/A</v>
      </c>
      <c r="V36" s="32" t="e">
        <f t="shared" si="88"/>
        <v>#N/A</v>
      </c>
      <c r="W36" s="32" t="e">
        <f t="shared" si="89"/>
        <v>#N/A</v>
      </c>
      <c r="X36" s="32" t="e">
        <f t="shared" si="90"/>
        <v>#N/A</v>
      </c>
      <c r="Y36" s="32" t="e">
        <f t="shared" si="91"/>
        <v>#N/A</v>
      </c>
      <c r="Z36" s="32" t="e">
        <f t="shared" si="92"/>
        <v>#N/A</v>
      </c>
      <c r="AA36" s="32" t="e">
        <f t="shared" si="93"/>
        <v>#N/A</v>
      </c>
      <c r="AB36" s="32" t="str">
        <f t="shared" si="94"/>
        <v/>
      </c>
      <c r="AC36" s="32" t="str">
        <f t="shared" si="95"/>
        <v/>
      </c>
      <c r="AD36" s="32" t="e">
        <f t="shared" si="96"/>
        <v>#N/A</v>
      </c>
      <c r="AE36" s="32" t="e">
        <f t="shared" si="97"/>
        <v>#N/A</v>
      </c>
      <c r="AF36" s="32" t="e">
        <f t="shared" si="98"/>
        <v>#N/A</v>
      </c>
      <c r="AG36" s="32">
        <f t="shared" si="99"/>
        <v>0</v>
      </c>
      <c r="AH36" s="32">
        <f t="shared" si="65"/>
        <v>0</v>
      </c>
      <c r="AI36" s="32">
        <f t="shared" si="68"/>
        <v>0</v>
      </c>
      <c r="AJ36" s="32">
        <f t="shared" si="100"/>
        <v>0</v>
      </c>
      <c r="AK36" s="32">
        <f t="shared" si="101"/>
        <v>0</v>
      </c>
      <c r="AL36" s="32" t="str">
        <f t="shared" si="102"/>
        <v/>
      </c>
      <c r="AM36" s="32" t="e">
        <f t="shared" si="103"/>
        <v>#N/A</v>
      </c>
      <c r="AN36" s="32" t="e">
        <f t="shared" si="104"/>
        <v>#N/A</v>
      </c>
      <c r="AO36" s="32" t="e">
        <f t="shared" si="105"/>
        <v>#N/A</v>
      </c>
      <c r="AP36" s="32" t="e">
        <f t="shared" si="106"/>
        <v>#N/A</v>
      </c>
      <c r="AQ36" s="32" t="e">
        <f t="shared" si="107"/>
        <v>#N/A</v>
      </c>
      <c r="AR36" s="32" t="e">
        <f t="shared" si="108"/>
        <v>#N/A</v>
      </c>
      <c r="AS36" s="32" t="e">
        <f t="shared" si="109"/>
        <v>#N/A</v>
      </c>
      <c r="AT36" s="32" t="e">
        <f t="shared" si="110"/>
        <v>#N/A</v>
      </c>
      <c r="AU36" s="32" t="e">
        <f t="shared" si="111"/>
        <v>#N/A</v>
      </c>
      <c r="AV36" s="32" t="e">
        <f t="shared" si="112"/>
        <v>#N/A</v>
      </c>
      <c r="AW36" s="32" t="e">
        <f t="shared" si="113"/>
        <v>#N/A</v>
      </c>
      <c r="AX36" s="32" t="str">
        <f t="shared" si="114"/>
        <v/>
      </c>
      <c r="AY36" s="32" t="str">
        <f t="shared" si="115"/>
        <v/>
      </c>
      <c r="AZ36" s="32" t="e">
        <f t="shared" si="116"/>
        <v>#N/A</v>
      </c>
      <c r="BA36" s="32" t="e">
        <f t="shared" si="117"/>
        <v>#N/A</v>
      </c>
      <c r="BB36" s="32" t="e">
        <f t="shared" si="118"/>
        <v>#N/A</v>
      </c>
      <c r="BC36" s="32">
        <f t="shared" si="119"/>
        <v>0</v>
      </c>
      <c r="BD36" s="32">
        <f t="shared" si="66"/>
        <v>0</v>
      </c>
      <c r="BE36" s="32">
        <f t="shared" si="69"/>
        <v>0</v>
      </c>
      <c r="BF36" s="32">
        <f t="shared" si="120"/>
        <v>0</v>
      </c>
      <c r="BG36" s="32">
        <f t="shared" si="121"/>
        <v>0</v>
      </c>
      <c r="BH36" s="32" t="str">
        <f t="shared" si="122"/>
        <v/>
      </c>
      <c r="BI36" s="32" t="e">
        <f t="shared" si="123"/>
        <v>#N/A</v>
      </c>
      <c r="BJ36" s="32" t="e">
        <f t="shared" si="124"/>
        <v>#N/A</v>
      </c>
      <c r="BK36" s="32" t="e">
        <f t="shared" si="125"/>
        <v>#N/A</v>
      </c>
      <c r="BL36" s="32" t="e">
        <f t="shared" si="126"/>
        <v>#N/A</v>
      </c>
      <c r="BM36" s="32" t="e">
        <f t="shared" si="127"/>
        <v>#N/A</v>
      </c>
      <c r="BN36" s="32" t="e">
        <f t="shared" si="128"/>
        <v>#N/A</v>
      </c>
      <c r="BO36" s="32" t="e">
        <f t="shared" si="129"/>
        <v>#N/A</v>
      </c>
      <c r="BP36" s="32" t="e">
        <f t="shared" si="130"/>
        <v>#N/A</v>
      </c>
      <c r="BQ36" s="32" t="e">
        <f t="shared" si="131"/>
        <v>#N/A</v>
      </c>
      <c r="BR36" s="32" t="e">
        <f t="shared" si="132"/>
        <v>#N/A</v>
      </c>
      <c r="BS36" s="32" t="e">
        <f t="shared" si="133"/>
        <v>#N/A</v>
      </c>
    </row>
    <row r="37" spans="1:71" x14ac:dyDescent="0.3">
      <c r="A37" s="32">
        <v>35</v>
      </c>
      <c r="B37" s="32" t="str">
        <f t="shared" si="70"/>
        <v/>
      </c>
      <c r="C37" s="45" t="str">
        <f t="shared" si="71"/>
        <v/>
      </c>
      <c r="D37" s="32">
        <f t="shared" si="72"/>
        <v>0</v>
      </c>
      <c r="E37" s="32" t="e">
        <f t="shared" si="73"/>
        <v>#N/A</v>
      </c>
      <c r="F37" s="32" t="str">
        <f t="shared" si="74"/>
        <v/>
      </c>
      <c r="G37" s="32" t="str">
        <f t="shared" si="75"/>
        <v/>
      </c>
      <c r="H37" s="32" t="e">
        <f t="shared" si="76"/>
        <v>#N/A</v>
      </c>
      <c r="I37" s="32" t="e">
        <f t="shared" si="77"/>
        <v>#N/A</v>
      </c>
      <c r="J37" s="32" t="e">
        <f t="shared" si="78"/>
        <v>#N/A</v>
      </c>
      <c r="K37" s="32">
        <f t="shared" si="79"/>
        <v>0</v>
      </c>
      <c r="L37" s="32">
        <f t="shared" ref="L37:L68" si="134">IF($F37="",0,IF(AND(AND(ISNUMBER($G35),ISNUMBER($G36),ISNUMBER($G37)),OR(AND($G35&gt;1,$G36&gt;1,$G37&gt;1),AND($G35&lt;-1,$G36&lt;-1,$G37&lt;-1))),1,0))</f>
        <v>0</v>
      </c>
      <c r="M37" s="32">
        <f t="shared" si="67"/>
        <v>0</v>
      </c>
      <c r="N37" s="32">
        <f t="shared" si="80"/>
        <v>0</v>
      </c>
      <c r="O37" s="32">
        <f t="shared" si="81"/>
        <v>0</v>
      </c>
      <c r="P37" s="32" t="str">
        <f t="shared" si="82"/>
        <v/>
      </c>
      <c r="Q37" s="32" t="e">
        <f t="shared" si="83"/>
        <v>#N/A</v>
      </c>
      <c r="R37" s="32" t="e">
        <f t="shared" si="84"/>
        <v>#N/A</v>
      </c>
      <c r="S37" s="32" t="e">
        <f t="shared" si="85"/>
        <v>#N/A</v>
      </c>
      <c r="T37" s="32" t="e">
        <f t="shared" si="86"/>
        <v>#N/A</v>
      </c>
      <c r="U37" s="32" t="e">
        <f t="shared" si="87"/>
        <v>#N/A</v>
      </c>
      <c r="V37" s="32" t="e">
        <f t="shared" si="88"/>
        <v>#N/A</v>
      </c>
      <c r="W37" s="32" t="e">
        <f t="shared" si="89"/>
        <v>#N/A</v>
      </c>
      <c r="X37" s="32" t="e">
        <f t="shared" si="90"/>
        <v>#N/A</v>
      </c>
      <c r="Y37" s="32" t="e">
        <f t="shared" si="91"/>
        <v>#N/A</v>
      </c>
      <c r="Z37" s="32" t="e">
        <f t="shared" si="92"/>
        <v>#N/A</v>
      </c>
      <c r="AA37" s="32" t="e">
        <f t="shared" si="93"/>
        <v>#N/A</v>
      </c>
      <c r="AB37" s="32" t="str">
        <f t="shared" si="94"/>
        <v/>
      </c>
      <c r="AC37" s="32" t="str">
        <f t="shared" si="95"/>
        <v/>
      </c>
      <c r="AD37" s="32" t="e">
        <f t="shared" si="96"/>
        <v>#N/A</v>
      </c>
      <c r="AE37" s="32" t="e">
        <f t="shared" si="97"/>
        <v>#N/A</v>
      </c>
      <c r="AF37" s="32" t="e">
        <f t="shared" si="98"/>
        <v>#N/A</v>
      </c>
      <c r="AG37" s="32">
        <f t="shared" si="99"/>
        <v>0</v>
      </c>
      <c r="AH37" s="32">
        <f t="shared" ref="AH37:AH68" si="135">IF($AB37="",0,IF(AND(AND(ISNUMBER($AC35),ISNUMBER($AC36),ISNUMBER($AC37)),OR(AND($AC35&gt;1,$AC36&gt;1,$AC37&gt;1),AND($AC35&lt;-1,$AC36&lt;-1,$AC37&lt;-1))),1,0))</f>
        <v>0</v>
      </c>
      <c r="AI37" s="32">
        <f t="shared" si="68"/>
        <v>0</v>
      </c>
      <c r="AJ37" s="32">
        <f t="shared" si="100"/>
        <v>0</v>
      </c>
      <c r="AK37" s="32">
        <f t="shared" si="101"/>
        <v>0</v>
      </c>
      <c r="AL37" s="32" t="str">
        <f t="shared" si="102"/>
        <v/>
      </c>
      <c r="AM37" s="32" t="e">
        <f t="shared" si="103"/>
        <v>#N/A</v>
      </c>
      <c r="AN37" s="32" t="e">
        <f t="shared" si="104"/>
        <v>#N/A</v>
      </c>
      <c r="AO37" s="32" t="e">
        <f t="shared" si="105"/>
        <v>#N/A</v>
      </c>
      <c r="AP37" s="32" t="e">
        <f t="shared" si="106"/>
        <v>#N/A</v>
      </c>
      <c r="AQ37" s="32" t="e">
        <f t="shared" si="107"/>
        <v>#N/A</v>
      </c>
      <c r="AR37" s="32" t="e">
        <f t="shared" si="108"/>
        <v>#N/A</v>
      </c>
      <c r="AS37" s="32" t="e">
        <f t="shared" si="109"/>
        <v>#N/A</v>
      </c>
      <c r="AT37" s="32" t="e">
        <f t="shared" si="110"/>
        <v>#N/A</v>
      </c>
      <c r="AU37" s="32" t="e">
        <f t="shared" si="111"/>
        <v>#N/A</v>
      </c>
      <c r="AV37" s="32" t="e">
        <f t="shared" si="112"/>
        <v>#N/A</v>
      </c>
      <c r="AW37" s="32" t="e">
        <f t="shared" si="113"/>
        <v>#N/A</v>
      </c>
      <c r="AX37" s="32" t="str">
        <f t="shared" si="114"/>
        <v/>
      </c>
      <c r="AY37" s="32" t="str">
        <f t="shared" si="115"/>
        <v/>
      </c>
      <c r="AZ37" s="32" t="e">
        <f t="shared" si="116"/>
        <v>#N/A</v>
      </c>
      <c r="BA37" s="32" t="e">
        <f t="shared" si="117"/>
        <v>#N/A</v>
      </c>
      <c r="BB37" s="32" t="e">
        <f t="shared" si="118"/>
        <v>#N/A</v>
      </c>
      <c r="BC37" s="32">
        <f t="shared" si="119"/>
        <v>0</v>
      </c>
      <c r="BD37" s="32">
        <f t="shared" ref="BD37:BD68" si="136">IF($AX37="",0,IF(AND(AND(ISNUMBER($AY35),ISNUMBER($AY36),ISNUMBER($AY37)),OR(AND($AY35&gt;1,$AY36&gt;1,$AY37&gt;1),AND($AY35&lt;-1,$AY36&lt;-1,$AY37&lt;-1))),1,0))</f>
        <v>0</v>
      </c>
      <c r="BE37" s="32">
        <f t="shared" si="69"/>
        <v>0</v>
      </c>
      <c r="BF37" s="32">
        <f t="shared" si="120"/>
        <v>0</v>
      </c>
      <c r="BG37" s="32">
        <f t="shared" si="121"/>
        <v>0</v>
      </c>
      <c r="BH37" s="32" t="str">
        <f t="shared" si="122"/>
        <v/>
      </c>
      <c r="BI37" s="32" t="e">
        <f t="shared" si="123"/>
        <v>#N/A</v>
      </c>
      <c r="BJ37" s="32" t="e">
        <f t="shared" si="124"/>
        <v>#N/A</v>
      </c>
      <c r="BK37" s="32" t="e">
        <f t="shared" si="125"/>
        <v>#N/A</v>
      </c>
      <c r="BL37" s="32" t="e">
        <f t="shared" si="126"/>
        <v>#N/A</v>
      </c>
      <c r="BM37" s="32" t="e">
        <f t="shared" si="127"/>
        <v>#N/A</v>
      </c>
      <c r="BN37" s="32" t="e">
        <f t="shared" si="128"/>
        <v>#N/A</v>
      </c>
      <c r="BO37" s="32" t="e">
        <f t="shared" si="129"/>
        <v>#N/A</v>
      </c>
      <c r="BP37" s="32" t="e">
        <f t="shared" si="130"/>
        <v>#N/A</v>
      </c>
      <c r="BQ37" s="32" t="e">
        <f t="shared" si="131"/>
        <v>#N/A</v>
      </c>
      <c r="BR37" s="32" t="e">
        <f t="shared" si="132"/>
        <v>#N/A</v>
      </c>
      <c r="BS37" s="32" t="e">
        <f t="shared" si="133"/>
        <v>#N/A</v>
      </c>
    </row>
    <row r="38" spans="1:71" x14ac:dyDescent="0.3">
      <c r="A38" s="32">
        <v>36</v>
      </c>
      <c r="B38" s="32" t="str">
        <f t="shared" si="70"/>
        <v/>
      </c>
      <c r="C38" s="45" t="str">
        <f t="shared" si="71"/>
        <v/>
      </c>
      <c r="D38" s="32">
        <f t="shared" si="72"/>
        <v>0</v>
      </c>
      <c r="E38" s="32" t="e">
        <f t="shared" si="73"/>
        <v>#N/A</v>
      </c>
      <c r="F38" s="32" t="str">
        <f t="shared" si="74"/>
        <v/>
      </c>
      <c r="G38" s="32" t="str">
        <f t="shared" si="75"/>
        <v/>
      </c>
      <c r="H38" s="32" t="e">
        <f t="shared" si="76"/>
        <v>#N/A</v>
      </c>
      <c r="I38" s="32" t="e">
        <f t="shared" si="77"/>
        <v>#N/A</v>
      </c>
      <c r="J38" s="32" t="e">
        <f t="shared" si="78"/>
        <v>#N/A</v>
      </c>
      <c r="K38" s="32">
        <f t="shared" si="79"/>
        <v>0</v>
      </c>
      <c r="L38" s="32">
        <f t="shared" si="134"/>
        <v>0</v>
      </c>
      <c r="M38" s="32">
        <f t="shared" si="67"/>
        <v>0</v>
      </c>
      <c r="N38" s="32">
        <f t="shared" si="80"/>
        <v>0</v>
      </c>
      <c r="O38" s="32">
        <f t="shared" si="81"/>
        <v>0</v>
      </c>
      <c r="P38" s="32" t="str">
        <f t="shared" si="82"/>
        <v/>
      </c>
      <c r="Q38" s="32" t="e">
        <f t="shared" si="83"/>
        <v>#N/A</v>
      </c>
      <c r="R38" s="32" t="e">
        <f t="shared" si="84"/>
        <v>#N/A</v>
      </c>
      <c r="S38" s="32" t="e">
        <f t="shared" si="85"/>
        <v>#N/A</v>
      </c>
      <c r="T38" s="32" t="e">
        <f t="shared" si="86"/>
        <v>#N/A</v>
      </c>
      <c r="U38" s="32" t="e">
        <f t="shared" si="87"/>
        <v>#N/A</v>
      </c>
      <c r="V38" s="32" t="e">
        <f t="shared" si="88"/>
        <v>#N/A</v>
      </c>
      <c r="W38" s="32" t="e">
        <f t="shared" si="89"/>
        <v>#N/A</v>
      </c>
      <c r="X38" s="32" t="e">
        <f t="shared" si="90"/>
        <v>#N/A</v>
      </c>
      <c r="Y38" s="32" t="e">
        <f t="shared" si="91"/>
        <v>#N/A</v>
      </c>
      <c r="Z38" s="32" t="e">
        <f t="shared" si="92"/>
        <v>#N/A</v>
      </c>
      <c r="AA38" s="32" t="e">
        <f t="shared" si="93"/>
        <v>#N/A</v>
      </c>
      <c r="AB38" s="32" t="str">
        <f t="shared" si="94"/>
        <v/>
      </c>
      <c r="AC38" s="32" t="str">
        <f t="shared" si="95"/>
        <v/>
      </c>
      <c r="AD38" s="32" t="e">
        <f t="shared" si="96"/>
        <v>#N/A</v>
      </c>
      <c r="AE38" s="32" t="e">
        <f t="shared" si="97"/>
        <v>#N/A</v>
      </c>
      <c r="AF38" s="32" t="e">
        <f t="shared" si="98"/>
        <v>#N/A</v>
      </c>
      <c r="AG38" s="32">
        <f t="shared" si="99"/>
        <v>0</v>
      </c>
      <c r="AH38" s="32">
        <f t="shared" si="135"/>
        <v>0</v>
      </c>
      <c r="AI38" s="32">
        <f t="shared" si="68"/>
        <v>0</v>
      </c>
      <c r="AJ38" s="32">
        <f t="shared" si="100"/>
        <v>0</v>
      </c>
      <c r="AK38" s="32">
        <f t="shared" si="101"/>
        <v>0</v>
      </c>
      <c r="AL38" s="32" t="str">
        <f t="shared" si="102"/>
        <v/>
      </c>
      <c r="AM38" s="32" t="e">
        <f t="shared" si="103"/>
        <v>#N/A</v>
      </c>
      <c r="AN38" s="32" t="e">
        <f t="shared" si="104"/>
        <v>#N/A</v>
      </c>
      <c r="AO38" s="32" t="e">
        <f t="shared" si="105"/>
        <v>#N/A</v>
      </c>
      <c r="AP38" s="32" t="e">
        <f t="shared" si="106"/>
        <v>#N/A</v>
      </c>
      <c r="AQ38" s="32" t="e">
        <f t="shared" si="107"/>
        <v>#N/A</v>
      </c>
      <c r="AR38" s="32" t="e">
        <f t="shared" si="108"/>
        <v>#N/A</v>
      </c>
      <c r="AS38" s="32" t="e">
        <f t="shared" si="109"/>
        <v>#N/A</v>
      </c>
      <c r="AT38" s="32" t="e">
        <f t="shared" si="110"/>
        <v>#N/A</v>
      </c>
      <c r="AU38" s="32" t="e">
        <f t="shared" si="111"/>
        <v>#N/A</v>
      </c>
      <c r="AV38" s="32" t="e">
        <f t="shared" si="112"/>
        <v>#N/A</v>
      </c>
      <c r="AW38" s="32" t="e">
        <f t="shared" si="113"/>
        <v>#N/A</v>
      </c>
      <c r="AX38" s="32" t="str">
        <f t="shared" si="114"/>
        <v/>
      </c>
      <c r="AY38" s="32" t="str">
        <f t="shared" si="115"/>
        <v/>
      </c>
      <c r="AZ38" s="32" t="e">
        <f t="shared" si="116"/>
        <v>#N/A</v>
      </c>
      <c r="BA38" s="32" t="e">
        <f t="shared" si="117"/>
        <v>#N/A</v>
      </c>
      <c r="BB38" s="32" t="e">
        <f t="shared" si="118"/>
        <v>#N/A</v>
      </c>
      <c r="BC38" s="32">
        <f t="shared" si="119"/>
        <v>0</v>
      </c>
      <c r="BD38" s="32">
        <f t="shared" si="136"/>
        <v>0</v>
      </c>
      <c r="BE38" s="32">
        <f t="shared" si="69"/>
        <v>0</v>
      </c>
      <c r="BF38" s="32">
        <f t="shared" si="120"/>
        <v>0</v>
      </c>
      <c r="BG38" s="32">
        <f t="shared" si="121"/>
        <v>0</v>
      </c>
      <c r="BH38" s="32" t="str">
        <f t="shared" si="122"/>
        <v/>
      </c>
      <c r="BI38" s="32" t="e">
        <f t="shared" si="123"/>
        <v>#N/A</v>
      </c>
      <c r="BJ38" s="32" t="e">
        <f t="shared" si="124"/>
        <v>#N/A</v>
      </c>
      <c r="BK38" s="32" t="e">
        <f t="shared" si="125"/>
        <v>#N/A</v>
      </c>
      <c r="BL38" s="32" t="e">
        <f t="shared" si="126"/>
        <v>#N/A</v>
      </c>
      <c r="BM38" s="32" t="e">
        <f t="shared" si="127"/>
        <v>#N/A</v>
      </c>
      <c r="BN38" s="32" t="e">
        <f t="shared" si="128"/>
        <v>#N/A</v>
      </c>
      <c r="BO38" s="32" t="e">
        <f t="shared" si="129"/>
        <v>#N/A</v>
      </c>
      <c r="BP38" s="32" t="e">
        <f t="shared" si="130"/>
        <v>#N/A</v>
      </c>
      <c r="BQ38" s="32" t="e">
        <f t="shared" si="131"/>
        <v>#N/A</v>
      </c>
      <c r="BR38" s="32" t="e">
        <f t="shared" si="132"/>
        <v>#N/A</v>
      </c>
      <c r="BS38" s="32" t="e">
        <f t="shared" si="133"/>
        <v>#N/A</v>
      </c>
    </row>
    <row r="39" spans="1:71" x14ac:dyDescent="0.3">
      <c r="A39" s="32">
        <v>37</v>
      </c>
      <c r="B39" s="32" t="str">
        <f t="shared" si="70"/>
        <v/>
      </c>
      <c r="C39" s="45" t="str">
        <f t="shared" si="71"/>
        <v/>
      </c>
      <c r="D39" s="32">
        <f t="shared" si="72"/>
        <v>0</v>
      </c>
      <c r="E39" s="32" t="e">
        <f t="shared" si="73"/>
        <v>#N/A</v>
      </c>
      <c r="F39" s="32" t="str">
        <f t="shared" si="74"/>
        <v/>
      </c>
      <c r="G39" s="32" t="str">
        <f t="shared" si="75"/>
        <v/>
      </c>
      <c r="H39" s="32" t="e">
        <f t="shared" si="76"/>
        <v>#N/A</v>
      </c>
      <c r="I39" s="32" t="e">
        <f t="shared" si="77"/>
        <v>#N/A</v>
      </c>
      <c r="J39" s="32" t="e">
        <f t="shared" si="78"/>
        <v>#N/A</v>
      </c>
      <c r="K39" s="32">
        <f t="shared" si="79"/>
        <v>0</v>
      </c>
      <c r="L39" s="32">
        <f t="shared" si="134"/>
        <v>0</v>
      </c>
      <c r="M39" s="32">
        <f t="shared" si="67"/>
        <v>0</v>
      </c>
      <c r="N39" s="32">
        <f t="shared" si="80"/>
        <v>0</v>
      </c>
      <c r="O39" s="32">
        <f t="shared" si="81"/>
        <v>0</v>
      </c>
      <c r="P39" s="32" t="str">
        <f t="shared" si="82"/>
        <v/>
      </c>
      <c r="Q39" s="32" t="e">
        <f t="shared" si="83"/>
        <v>#N/A</v>
      </c>
      <c r="R39" s="32" t="e">
        <f t="shared" si="84"/>
        <v>#N/A</v>
      </c>
      <c r="S39" s="32" t="e">
        <f t="shared" si="85"/>
        <v>#N/A</v>
      </c>
      <c r="T39" s="32" t="e">
        <f t="shared" si="86"/>
        <v>#N/A</v>
      </c>
      <c r="U39" s="32" t="e">
        <f t="shared" si="87"/>
        <v>#N/A</v>
      </c>
      <c r="V39" s="32" t="e">
        <f t="shared" si="88"/>
        <v>#N/A</v>
      </c>
      <c r="W39" s="32" t="e">
        <f t="shared" si="89"/>
        <v>#N/A</v>
      </c>
      <c r="X39" s="32" t="e">
        <f t="shared" si="90"/>
        <v>#N/A</v>
      </c>
      <c r="Y39" s="32" t="e">
        <f t="shared" si="91"/>
        <v>#N/A</v>
      </c>
      <c r="Z39" s="32" t="e">
        <f t="shared" si="92"/>
        <v>#N/A</v>
      </c>
      <c r="AA39" s="32" t="e">
        <f t="shared" si="93"/>
        <v>#N/A</v>
      </c>
      <c r="AB39" s="32" t="str">
        <f t="shared" si="94"/>
        <v/>
      </c>
      <c r="AC39" s="32" t="str">
        <f t="shared" si="95"/>
        <v/>
      </c>
      <c r="AD39" s="32" t="e">
        <f t="shared" si="96"/>
        <v>#N/A</v>
      </c>
      <c r="AE39" s="32" t="e">
        <f t="shared" si="97"/>
        <v>#N/A</v>
      </c>
      <c r="AF39" s="32" t="e">
        <f t="shared" si="98"/>
        <v>#N/A</v>
      </c>
      <c r="AG39" s="32">
        <f t="shared" si="99"/>
        <v>0</v>
      </c>
      <c r="AH39" s="32">
        <f t="shared" si="135"/>
        <v>0</v>
      </c>
      <c r="AI39" s="32">
        <f t="shared" si="68"/>
        <v>0</v>
      </c>
      <c r="AJ39" s="32">
        <f t="shared" si="100"/>
        <v>0</v>
      </c>
      <c r="AK39" s="32">
        <f t="shared" si="101"/>
        <v>0</v>
      </c>
      <c r="AL39" s="32" t="str">
        <f t="shared" si="102"/>
        <v/>
      </c>
      <c r="AM39" s="32" t="e">
        <f t="shared" si="103"/>
        <v>#N/A</v>
      </c>
      <c r="AN39" s="32" t="e">
        <f t="shared" si="104"/>
        <v>#N/A</v>
      </c>
      <c r="AO39" s="32" t="e">
        <f t="shared" si="105"/>
        <v>#N/A</v>
      </c>
      <c r="AP39" s="32" t="e">
        <f t="shared" si="106"/>
        <v>#N/A</v>
      </c>
      <c r="AQ39" s="32" t="e">
        <f t="shared" si="107"/>
        <v>#N/A</v>
      </c>
      <c r="AR39" s="32" t="e">
        <f t="shared" si="108"/>
        <v>#N/A</v>
      </c>
      <c r="AS39" s="32" t="e">
        <f t="shared" si="109"/>
        <v>#N/A</v>
      </c>
      <c r="AT39" s="32" t="e">
        <f t="shared" si="110"/>
        <v>#N/A</v>
      </c>
      <c r="AU39" s="32" t="e">
        <f t="shared" si="111"/>
        <v>#N/A</v>
      </c>
      <c r="AV39" s="32" t="e">
        <f t="shared" si="112"/>
        <v>#N/A</v>
      </c>
      <c r="AW39" s="32" t="e">
        <f t="shared" si="113"/>
        <v>#N/A</v>
      </c>
      <c r="AX39" s="32" t="str">
        <f t="shared" si="114"/>
        <v/>
      </c>
      <c r="AY39" s="32" t="str">
        <f t="shared" si="115"/>
        <v/>
      </c>
      <c r="AZ39" s="32" t="e">
        <f t="shared" si="116"/>
        <v>#N/A</v>
      </c>
      <c r="BA39" s="32" t="e">
        <f t="shared" si="117"/>
        <v>#N/A</v>
      </c>
      <c r="BB39" s="32" t="e">
        <f t="shared" si="118"/>
        <v>#N/A</v>
      </c>
      <c r="BC39" s="32">
        <f t="shared" si="119"/>
        <v>0</v>
      </c>
      <c r="BD39" s="32">
        <f t="shared" si="136"/>
        <v>0</v>
      </c>
      <c r="BE39" s="32">
        <f t="shared" si="69"/>
        <v>0</v>
      </c>
      <c r="BF39" s="32">
        <f t="shared" si="120"/>
        <v>0</v>
      </c>
      <c r="BG39" s="32">
        <f t="shared" si="121"/>
        <v>0</v>
      </c>
      <c r="BH39" s="32" t="str">
        <f t="shared" si="122"/>
        <v/>
      </c>
      <c r="BI39" s="32" t="e">
        <f t="shared" si="123"/>
        <v>#N/A</v>
      </c>
      <c r="BJ39" s="32" t="e">
        <f t="shared" si="124"/>
        <v>#N/A</v>
      </c>
      <c r="BK39" s="32" t="e">
        <f t="shared" si="125"/>
        <v>#N/A</v>
      </c>
      <c r="BL39" s="32" t="e">
        <f t="shared" si="126"/>
        <v>#N/A</v>
      </c>
      <c r="BM39" s="32" t="e">
        <f t="shared" si="127"/>
        <v>#N/A</v>
      </c>
      <c r="BN39" s="32" t="e">
        <f t="shared" si="128"/>
        <v>#N/A</v>
      </c>
      <c r="BO39" s="32" t="e">
        <f t="shared" si="129"/>
        <v>#N/A</v>
      </c>
      <c r="BP39" s="32" t="e">
        <f t="shared" si="130"/>
        <v>#N/A</v>
      </c>
      <c r="BQ39" s="32" t="e">
        <f t="shared" si="131"/>
        <v>#N/A</v>
      </c>
      <c r="BR39" s="32" t="e">
        <f t="shared" si="132"/>
        <v>#N/A</v>
      </c>
      <c r="BS39" s="32" t="e">
        <f t="shared" si="133"/>
        <v>#N/A</v>
      </c>
    </row>
    <row r="40" spans="1:71" x14ac:dyDescent="0.3">
      <c r="A40" s="32">
        <v>38</v>
      </c>
      <c r="B40" s="32" t="str">
        <f t="shared" si="70"/>
        <v/>
      </c>
      <c r="C40" s="45" t="str">
        <f t="shared" si="71"/>
        <v/>
      </c>
      <c r="D40" s="32">
        <f t="shared" si="72"/>
        <v>0</v>
      </c>
      <c r="E40" s="32" t="e">
        <f t="shared" si="73"/>
        <v>#N/A</v>
      </c>
      <c r="F40" s="32" t="str">
        <f t="shared" si="74"/>
        <v/>
      </c>
      <c r="G40" s="32" t="str">
        <f t="shared" si="75"/>
        <v/>
      </c>
      <c r="H40" s="32" t="e">
        <f t="shared" si="76"/>
        <v>#N/A</v>
      </c>
      <c r="I40" s="32" t="e">
        <f t="shared" si="77"/>
        <v>#N/A</v>
      </c>
      <c r="J40" s="32" t="e">
        <f t="shared" si="78"/>
        <v>#N/A</v>
      </c>
      <c r="K40" s="32">
        <f t="shared" si="79"/>
        <v>0</v>
      </c>
      <c r="L40" s="32">
        <f t="shared" si="134"/>
        <v>0</v>
      </c>
      <c r="M40" s="32">
        <f t="shared" ref="M40:M71" si="137">IF($F40="",0,IF(AND(AND(ISNUMBER($G40),ISNUMBER($G39),ISNUMBER($G38),ISNUMBER($G37),ISNUMBER($G36),ISNUMBER($G35)),OR(AND($G40&gt;0,$G39&gt;0,$G38&gt;0,$G37&gt;0,$G36&gt;0,$G35&gt;0),AND($G40&lt;0,$G39&lt;0,$G38&lt;0,$G37&lt;0,$G36&lt;0,$G35&lt;0))),1,0))</f>
        <v>0</v>
      </c>
      <c r="N40" s="32">
        <f t="shared" si="80"/>
        <v>0</v>
      </c>
      <c r="O40" s="32">
        <f t="shared" si="81"/>
        <v>0</v>
      </c>
      <c r="P40" s="32" t="str">
        <f t="shared" si="82"/>
        <v/>
      </c>
      <c r="Q40" s="32" t="e">
        <f t="shared" si="83"/>
        <v>#N/A</v>
      </c>
      <c r="R40" s="32" t="e">
        <f t="shared" si="84"/>
        <v>#N/A</v>
      </c>
      <c r="S40" s="32" t="e">
        <f t="shared" si="85"/>
        <v>#N/A</v>
      </c>
      <c r="T40" s="32" t="e">
        <f t="shared" si="86"/>
        <v>#N/A</v>
      </c>
      <c r="U40" s="32" t="e">
        <f t="shared" si="87"/>
        <v>#N/A</v>
      </c>
      <c r="V40" s="32" t="e">
        <f t="shared" si="88"/>
        <v>#N/A</v>
      </c>
      <c r="W40" s="32" t="e">
        <f t="shared" si="89"/>
        <v>#N/A</v>
      </c>
      <c r="X40" s="32" t="e">
        <f t="shared" si="90"/>
        <v>#N/A</v>
      </c>
      <c r="Y40" s="32" t="e">
        <f t="shared" si="91"/>
        <v>#N/A</v>
      </c>
      <c r="Z40" s="32" t="e">
        <f t="shared" si="92"/>
        <v>#N/A</v>
      </c>
      <c r="AA40" s="32" t="e">
        <f t="shared" si="93"/>
        <v>#N/A</v>
      </c>
      <c r="AB40" s="32" t="str">
        <f t="shared" si="94"/>
        <v/>
      </c>
      <c r="AC40" s="32" t="str">
        <f t="shared" si="95"/>
        <v/>
      </c>
      <c r="AD40" s="32" t="e">
        <f t="shared" si="96"/>
        <v>#N/A</v>
      </c>
      <c r="AE40" s="32" t="e">
        <f t="shared" si="97"/>
        <v>#N/A</v>
      </c>
      <c r="AF40" s="32" t="e">
        <f t="shared" si="98"/>
        <v>#N/A</v>
      </c>
      <c r="AG40" s="32">
        <f t="shared" si="99"/>
        <v>0</v>
      </c>
      <c r="AH40" s="32">
        <f t="shared" si="135"/>
        <v>0</v>
      </c>
      <c r="AI40" s="32">
        <f t="shared" ref="AI40:AI71" si="138">IF($AB40="",0,IF(AND(AND(ISNUMBER($AC40),ISNUMBER($AC39),ISNUMBER($AC38),ISNUMBER($AC37),ISNUMBER($AC36),ISNUMBER($AC35)),OR(AND($AC40&gt;0,$AC39&gt;0,$AC38&gt;0,$AC37&gt;0,$AC36&gt;0,$AC35&gt;0),AND($AC40&lt;0,$AC39&lt;0,$AC38&lt;0,$AC37&lt;0,$AC36&lt;0,$AC35&lt;0))),1,0))</f>
        <v>0</v>
      </c>
      <c r="AJ40" s="32">
        <f t="shared" si="100"/>
        <v>0</v>
      </c>
      <c r="AK40" s="32">
        <f t="shared" si="101"/>
        <v>0</v>
      </c>
      <c r="AL40" s="32" t="str">
        <f t="shared" si="102"/>
        <v/>
      </c>
      <c r="AM40" s="32" t="e">
        <f t="shared" si="103"/>
        <v>#N/A</v>
      </c>
      <c r="AN40" s="32" t="e">
        <f t="shared" si="104"/>
        <v>#N/A</v>
      </c>
      <c r="AO40" s="32" t="e">
        <f t="shared" si="105"/>
        <v>#N/A</v>
      </c>
      <c r="AP40" s="32" t="e">
        <f t="shared" si="106"/>
        <v>#N/A</v>
      </c>
      <c r="AQ40" s="32" t="e">
        <f t="shared" si="107"/>
        <v>#N/A</v>
      </c>
      <c r="AR40" s="32" t="e">
        <f t="shared" si="108"/>
        <v>#N/A</v>
      </c>
      <c r="AS40" s="32" t="e">
        <f t="shared" si="109"/>
        <v>#N/A</v>
      </c>
      <c r="AT40" s="32" t="e">
        <f t="shared" si="110"/>
        <v>#N/A</v>
      </c>
      <c r="AU40" s="32" t="e">
        <f t="shared" si="111"/>
        <v>#N/A</v>
      </c>
      <c r="AV40" s="32" t="e">
        <f t="shared" si="112"/>
        <v>#N/A</v>
      </c>
      <c r="AW40" s="32" t="e">
        <f t="shared" si="113"/>
        <v>#N/A</v>
      </c>
      <c r="AX40" s="32" t="str">
        <f t="shared" si="114"/>
        <v/>
      </c>
      <c r="AY40" s="32" t="str">
        <f t="shared" si="115"/>
        <v/>
      </c>
      <c r="AZ40" s="32" t="e">
        <f t="shared" si="116"/>
        <v>#N/A</v>
      </c>
      <c r="BA40" s="32" t="e">
        <f t="shared" si="117"/>
        <v>#N/A</v>
      </c>
      <c r="BB40" s="32" t="e">
        <f t="shared" si="118"/>
        <v>#N/A</v>
      </c>
      <c r="BC40" s="32">
        <f t="shared" si="119"/>
        <v>0</v>
      </c>
      <c r="BD40" s="32">
        <f t="shared" si="136"/>
        <v>0</v>
      </c>
      <c r="BE40" s="32">
        <f t="shared" ref="BE40:BE71" si="139">IF($AX40="",0,IF(AND(AND(ISNUMBER($AY40),ISNUMBER($AY39),ISNUMBER($AY38),ISNUMBER($AY37),ISNUMBER($AY36),ISNUMBER($AY35)),OR(AND($AY40&gt;0,$AY39&gt;0,$AY38&gt;0,$AY37&gt;0,$AY36&gt;0,$AY35&gt;0),AND($AY40&lt;0,$AY39&lt;0,$AY38&lt;0,$AY37&lt;0,$AY36&lt;0,$AY35&lt;0))),1,0))</f>
        <v>0</v>
      </c>
      <c r="BF40" s="32">
        <f t="shared" si="120"/>
        <v>0</v>
      </c>
      <c r="BG40" s="32">
        <f t="shared" si="121"/>
        <v>0</v>
      </c>
      <c r="BH40" s="32" t="str">
        <f t="shared" si="122"/>
        <v/>
      </c>
      <c r="BI40" s="32" t="e">
        <f t="shared" si="123"/>
        <v>#N/A</v>
      </c>
      <c r="BJ40" s="32" t="e">
        <f t="shared" si="124"/>
        <v>#N/A</v>
      </c>
      <c r="BK40" s="32" t="e">
        <f t="shared" si="125"/>
        <v>#N/A</v>
      </c>
      <c r="BL40" s="32" t="e">
        <f t="shared" si="126"/>
        <v>#N/A</v>
      </c>
      <c r="BM40" s="32" t="e">
        <f t="shared" si="127"/>
        <v>#N/A</v>
      </c>
      <c r="BN40" s="32" t="e">
        <f t="shared" si="128"/>
        <v>#N/A</v>
      </c>
      <c r="BO40" s="32" t="e">
        <f t="shared" si="129"/>
        <v>#N/A</v>
      </c>
      <c r="BP40" s="32" t="e">
        <f t="shared" si="130"/>
        <v>#N/A</v>
      </c>
      <c r="BQ40" s="32" t="e">
        <f t="shared" si="131"/>
        <v>#N/A</v>
      </c>
      <c r="BR40" s="32" t="e">
        <f t="shared" si="132"/>
        <v>#N/A</v>
      </c>
      <c r="BS40" s="32" t="e">
        <f t="shared" si="133"/>
        <v>#N/A</v>
      </c>
    </row>
    <row r="41" spans="1:71" x14ac:dyDescent="0.3">
      <c r="A41" s="32">
        <v>39</v>
      </c>
      <c r="B41" s="32" t="str">
        <f t="shared" si="70"/>
        <v/>
      </c>
      <c r="C41" s="45" t="str">
        <f t="shared" si="71"/>
        <v/>
      </c>
      <c r="D41" s="32">
        <f t="shared" si="72"/>
        <v>0</v>
      </c>
      <c r="E41" s="32" t="e">
        <f t="shared" si="73"/>
        <v>#N/A</v>
      </c>
      <c r="F41" s="32" t="str">
        <f t="shared" si="74"/>
        <v/>
      </c>
      <c r="G41" s="32" t="str">
        <f t="shared" si="75"/>
        <v/>
      </c>
      <c r="H41" s="32" t="e">
        <f t="shared" si="76"/>
        <v>#N/A</v>
      </c>
      <c r="I41" s="32" t="e">
        <f t="shared" si="77"/>
        <v>#N/A</v>
      </c>
      <c r="J41" s="32" t="e">
        <f t="shared" si="78"/>
        <v>#N/A</v>
      </c>
      <c r="K41" s="32">
        <f t="shared" si="79"/>
        <v>0</v>
      </c>
      <c r="L41" s="32">
        <f t="shared" si="134"/>
        <v>0</v>
      </c>
      <c r="M41" s="32">
        <f t="shared" si="137"/>
        <v>0</v>
      </c>
      <c r="N41" s="32">
        <f t="shared" si="80"/>
        <v>0</v>
      </c>
      <c r="O41" s="32">
        <f t="shared" si="81"/>
        <v>0</v>
      </c>
      <c r="P41" s="32" t="str">
        <f t="shared" si="82"/>
        <v/>
      </c>
      <c r="Q41" s="32" t="e">
        <f t="shared" si="83"/>
        <v>#N/A</v>
      </c>
      <c r="R41" s="32" t="e">
        <f t="shared" si="84"/>
        <v>#N/A</v>
      </c>
      <c r="S41" s="32" t="e">
        <f t="shared" si="85"/>
        <v>#N/A</v>
      </c>
      <c r="T41" s="32" t="e">
        <f t="shared" si="86"/>
        <v>#N/A</v>
      </c>
      <c r="U41" s="32" t="e">
        <f t="shared" si="87"/>
        <v>#N/A</v>
      </c>
      <c r="V41" s="32" t="e">
        <f t="shared" si="88"/>
        <v>#N/A</v>
      </c>
      <c r="W41" s="32" t="e">
        <f t="shared" si="89"/>
        <v>#N/A</v>
      </c>
      <c r="X41" s="32" t="e">
        <f t="shared" si="90"/>
        <v>#N/A</v>
      </c>
      <c r="Y41" s="32" t="e">
        <f t="shared" si="91"/>
        <v>#N/A</v>
      </c>
      <c r="Z41" s="32" t="e">
        <f t="shared" si="92"/>
        <v>#N/A</v>
      </c>
      <c r="AA41" s="32" t="e">
        <f t="shared" si="93"/>
        <v>#N/A</v>
      </c>
      <c r="AB41" s="32" t="str">
        <f t="shared" si="94"/>
        <v/>
      </c>
      <c r="AC41" s="32" t="str">
        <f t="shared" si="95"/>
        <v/>
      </c>
      <c r="AD41" s="32" t="e">
        <f t="shared" si="96"/>
        <v>#N/A</v>
      </c>
      <c r="AE41" s="32" t="e">
        <f t="shared" si="97"/>
        <v>#N/A</v>
      </c>
      <c r="AF41" s="32" t="e">
        <f t="shared" si="98"/>
        <v>#N/A</v>
      </c>
      <c r="AG41" s="32">
        <f t="shared" si="99"/>
        <v>0</v>
      </c>
      <c r="AH41" s="32">
        <f t="shared" si="135"/>
        <v>0</v>
      </c>
      <c r="AI41" s="32">
        <f t="shared" si="138"/>
        <v>0</v>
      </c>
      <c r="AJ41" s="32">
        <f t="shared" si="100"/>
        <v>0</v>
      </c>
      <c r="AK41" s="32">
        <f t="shared" si="101"/>
        <v>0</v>
      </c>
      <c r="AL41" s="32" t="str">
        <f t="shared" si="102"/>
        <v/>
      </c>
      <c r="AM41" s="32" t="e">
        <f t="shared" si="103"/>
        <v>#N/A</v>
      </c>
      <c r="AN41" s="32" t="e">
        <f t="shared" si="104"/>
        <v>#N/A</v>
      </c>
      <c r="AO41" s="32" t="e">
        <f t="shared" si="105"/>
        <v>#N/A</v>
      </c>
      <c r="AP41" s="32" t="e">
        <f t="shared" si="106"/>
        <v>#N/A</v>
      </c>
      <c r="AQ41" s="32" t="e">
        <f t="shared" si="107"/>
        <v>#N/A</v>
      </c>
      <c r="AR41" s="32" t="e">
        <f t="shared" si="108"/>
        <v>#N/A</v>
      </c>
      <c r="AS41" s="32" t="e">
        <f t="shared" si="109"/>
        <v>#N/A</v>
      </c>
      <c r="AT41" s="32" t="e">
        <f t="shared" si="110"/>
        <v>#N/A</v>
      </c>
      <c r="AU41" s="32" t="e">
        <f t="shared" si="111"/>
        <v>#N/A</v>
      </c>
      <c r="AV41" s="32" t="e">
        <f t="shared" si="112"/>
        <v>#N/A</v>
      </c>
      <c r="AW41" s="32" t="e">
        <f t="shared" si="113"/>
        <v>#N/A</v>
      </c>
      <c r="AX41" s="32" t="str">
        <f t="shared" si="114"/>
        <v/>
      </c>
      <c r="AY41" s="32" t="str">
        <f t="shared" si="115"/>
        <v/>
      </c>
      <c r="AZ41" s="32" t="e">
        <f t="shared" si="116"/>
        <v>#N/A</v>
      </c>
      <c r="BA41" s="32" t="e">
        <f t="shared" si="117"/>
        <v>#N/A</v>
      </c>
      <c r="BB41" s="32" t="e">
        <f t="shared" si="118"/>
        <v>#N/A</v>
      </c>
      <c r="BC41" s="32">
        <f t="shared" si="119"/>
        <v>0</v>
      </c>
      <c r="BD41" s="32">
        <f t="shared" si="136"/>
        <v>0</v>
      </c>
      <c r="BE41" s="32">
        <f t="shared" si="139"/>
        <v>0</v>
      </c>
      <c r="BF41" s="32">
        <f t="shared" si="120"/>
        <v>0</v>
      </c>
      <c r="BG41" s="32">
        <f t="shared" si="121"/>
        <v>0</v>
      </c>
      <c r="BH41" s="32" t="str">
        <f t="shared" si="122"/>
        <v/>
      </c>
      <c r="BI41" s="32" t="e">
        <f t="shared" si="123"/>
        <v>#N/A</v>
      </c>
      <c r="BJ41" s="32" t="e">
        <f t="shared" si="124"/>
        <v>#N/A</v>
      </c>
      <c r="BK41" s="32" t="e">
        <f t="shared" si="125"/>
        <v>#N/A</v>
      </c>
      <c r="BL41" s="32" t="e">
        <f t="shared" si="126"/>
        <v>#N/A</v>
      </c>
      <c r="BM41" s="32" t="e">
        <f t="shared" si="127"/>
        <v>#N/A</v>
      </c>
      <c r="BN41" s="32" t="e">
        <f t="shared" si="128"/>
        <v>#N/A</v>
      </c>
      <c r="BO41" s="32" t="e">
        <f t="shared" si="129"/>
        <v>#N/A</v>
      </c>
      <c r="BP41" s="32" t="e">
        <f t="shared" si="130"/>
        <v>#N/A</v>
      </c>
      <c r="BQ41" s="32" t="e">
        <f t="shared" si="131"/>
        <v>#N/A</v>
      </c>
      <c r="BR41" s="32" t="e">
        <f t="shared" si="132"/>
        <v>#N/A</v>
      </c>
      <c r="BS41" s="32" t="e">
        <f t="shared" si="133"/>
        <v>#N/A</v>
      </c>
    </row>
    <row r="42" spans="1:71" x14ac:dyDescent="0.3">
      <c r="A42" s="32">
        <v>40</v>
      </c>
      <c r="B42" s="32" t="str">
        <f t="shared" si="70"/>
        <v/>
      </c>
      <c r="C42" s="45" t="str">
        <f t="shared" si="71"/>
        <v/>
      </c>
      <c r="D42" s="32">
        <f t="shared" si="72"/>
        <v>0</v>
      </c>
      <c r="E42" s="32" t="e">
        <f t="shared" si="73"/>
        <v>#N/A</v>
      </c>
      <c r="F42" s="32" t="str">
        <f t="shared" si="74"/>
        <v/>
      </c>
      <c r="G42" s="32" t="str">
        <f t="shared" si="75"/>
        <v/>
      </c>
      <c r="H42" s="32" t="e">
        <f t="shared" si="76"/>
        <v>#N/A</v>
      </c>
      <c r="I42" s="32" t="e">
        <f t="shared" si="77"/>
        <v>#N/A</v>
      </c>
      <c r="J42" s="32" t="e">
        <f t="shared" si="78"/>
        <v>#N/A</v>
      </c>
      <c r="K42" s="32">
        <f t="shared" si="79"/>
        <v>0</v>
      </c>
      <c r="L42" s="32">
        <f t="shared" si="134"/>
        <v>0</v>
      </c>
      <c r="M42" s="32">
        <f t="shared" si="137"/>
        <v>0</v>
      </c>
      <c r="N42" s="32">
        <f t="shared" si="80"/>
        <v>0</v>
      </c>
      <c r="O42" s="32">
        <f t="shared" si="81"/>
        <v>0</v>
      </c>
      <c r="P42" s="32" t="str">
        <f t="shared" si="82"/>
        <v/>
      </c>
      <c r="Q42" s="32" t="e">
        <f t="shared" si="83"/>
        <v>#N/A</v>
      </c>
      <c r="R42" s="32" t="e">
        <f t="shared" si="84"/>
        <v>#N/A</v>
      </c>
      <c r="S42" s="32" t="e">
        <f t="shared" si="85"/>
        <v>#N/A</v>
      </c>
      <c r="T42" s="32" t="e">
        <f t="shared" si="86"/>
        <v>#N/A</v>
      </c>
      <c r="U42" s="32" t="e">
        <f t="shared" si="87"/>
        <v>#N/A</v>
      </c>
      <c r="V42" s="32" t="e">
        <f t="shared" si="88"/>
        <v>#N/A</v>
      </c>
      <c r="W42" s="32" t="e">
        <f t="shared" si="89"/>
        <v>#N/A</v>
      </c>
      <c r="X42" s="32" t="e">
        <f t="shared" si="90"/>
        <v>#N/A</v>
      </c>
      <c r="Y42" s="32" t="e">
        <f t="shared" si="91"/>
        <v>#N/A</v>
      </c>
      <c r="Z42" s="32" t="e">
        <f t="shared" si="92"/>
        <v>#N/A</v>
      </c>
      <c r="AA42" s="32" t="e">
        <f t="shared" si="93"/>
        <v>#N/A</v>
      </c>
      <c r="AB42" s="32" t="str">
        <f t="shared" si="94"/>
        <v/>
      </c>
      <c r="AC42" s="32" t="str">
        <f t="shared" si="95"/>
        <v/>
      </c>
      <c r="AD42" s="32" t="e">
        <f t="shared" si="96"/>
        <v>#N/A</v>
      </c>
      <c r="AE42" s="32" t="e">
        <f t="shared" si="97"/>
        <v>#N/A</v>
      </c>
      <c r="AF42" s="32" t="e">
        <f t="shared" si="98"/>
        <v>#N/A</v>
      </c>
      <c r="AG42" s="32">
        <f t="shared" si="99"/>
        <v>0</v>
      </c>
      <c r="AH42" s="32">
        <f t="shared" si="135"/>
        <v>0</v>
      </c>
      <c r="AI42" s="32">
        <f t="shared" si="138"/>
        <v>0</v>
      </c>
      <c r="AJ42" s="32">
        <f t="shared" si="100"/>
        <v>0</v>
      </c>
      <c r="AK42" s="32">
        <f t="shared" si="101"/>
        <v>0</v>
      </c>
      <c r="AL42" s="32" t="str">
        <f t="shared" si="102"/>
        <v/>
      </c>
      <c r="AM42" s="32" t="e">
        <f t="shared" si="103"/>
        <v>#N/A</v>
      </c>
      <c r="AN42" s="32" t="e">
        <f t="shared" si="104"/>
        <v>#N/A</v>
      </c>
      <c r="AO42" s="32" t="e">
        <f t="shared" si="105"/>
        <v>#N/A</v>
      </c>
      <c r="AP42" s="32" t="e">
        <f t="shared" si="106"/>
        <v>#N/A</v>
      </c>
      <c r="AQ42" s="32" t="e">
        <f t="shared" si="107"/>
        <v>#N/A</v>
      </c>
      <c r="AR42" s="32" t="e">
        <f t="shared" si="108"/>
        <v>#N/A</v>
      </c>
      <c r="AS42" s="32" t="e">
        <f t="shared" si="109"/>
        <v>#N/A</v>
      </c>
      <c r="AT42" s="32" t="e">
        <f t="shared" si="110"/>
        <v>#N/A</v>
      </c>
      <c r="AU42" s="32" t="e">
        <f t="shared" si="111"/>
        <v>#N/A</v>
      </c>
      <c r="AV42" s="32" t="e">
        <f t="shared" si="112"/>
        <v>#N/A</v>
      </c>
      <c r="AW42" s="32" t="e">
        <f t="shared" si="113"/>
        <v>#N/A</v>
      </c>
      <c r="AX42" s="32" t="str">
        <f t="shared" si="114"/>
        <v/>
      </c>
      <c r="AY42" s="32" t="str">
        <f t="shared" si="115"/>
        <v/>
      </c>
      <c r="AZ42" s="32" t="e">
        <f t="shared" si="116"/>
        <v>#N/A</v>
      </c>
      <c r="BA42" s="32" t="e">
        <f t="shared" si="117"/>
        <v>#N/A</v>
      </c>
      <c r="BB42" s="32" t="e">
        <f t="shared" si="118"/>
        <v>#N/A</v>
      </c>
      <c r="BC42" s="32">
        <f t="shared" si="119"/>
        <v>0</v>
      </c>
      <c r="BD42" s="32">
        <f t="shared" si="136"/>
        <v>0</v>
      </c>
      <c r="BE42" s="32">
        <f t="shared" si="139"/>
        <v>0</v>
      </c>
      <c r="BF42" s="32">
        <f t="shared" si="120"/>
        <v>0</v>
      </c>
      <c r="BG42" s="32">
        <f t="shared" si="121"/>
        <v>0</v>
      </c>
      <c r="BH42" s="32" t="str">
        <f t="shared" si="122"/>
        <v/>
      </c>
      <c r="BI42" s="32" t="e">
        <f t="shared" si="123"/>
        <v>#N/A</v>
      </c>
      <c r="BJ42" s="32" t="e">
        <f t="shared" si="124"/>
        <v>#N/A</v>
      </c>
      <c r="BK42" s="32" t="e">
        <f t="shared" si="125"/>
        <v>#N/A</v>
      </c>
      <c r="BL42" s="32" t="e">
        <f t="shared" si="126"/>
        <v>#N/A</v>
      </c>
      <c r="BM42" s="32" t="e">
        <f t="shared" si="127"/>
        <v>#N/A</v>
      </c>
      <c r="BN42" s="32" t="e">
        <f t="shared" si="128"/>
        <v>#N/A</v>
      </c>
      <c r="BO42" s="32" t="e">
        <f t="shared" si="129"/>
        <v>#N/A</v>
      </c>
      <c r="BP42" s="32" t="e">
        <f t="shared" si="130"/>
        <v>#N/A</v>
      </c>
      <c r="BQ42" s="32" t="e">
        <f t="shared" si="131"/>
        <v>#N/A</v>
      </c>
      <c r="BR42" s="32" t="e">
        <f t="shared" si="132"/>
        <v>#N/A</v>
      </c>
      <c r="BS42" s="32" t="e">
        <f t="shared" si="133"/>
        <v>#N/A</v>
      </c>
    </row>
    <row r="43" spans="1:71" x14ac:dyDescent="0.3">
      <c r="A43" s="32">
        <v>41</v>
      </c>
      <c r="B43" s="32" t="str">
        <f t="shared" si="70"/>
        <v/>
      </c>
      <c r="C43" s="45" t="str">
        <f t="shared" si="71"/>
        <v/>
      </c>
      <c r="D43" s="32">
        <f t="shared" si="72"/>
        <v>0</v>
      </c>
      <c r="E43" s="32" t="e">
        <f t="shared" si="73"/>
        <v>#N/A</v>
      </c>
      <c r="F43" s="32" t="str">
        <f t="shared" si="74"/>
        <v/>
      </c>
      <c r="G43" s="32" t="str">
        <f t="shared" si="75"/>
        <v/>
      </c>
      <c r="H43" s="32" t="e">
        <f t="shared" si="76"/>
        <v>#N/A</v>
      </c>
      <c r="I43" s="32" t="e">
        <f t="shared" si="77"/>
        <v>#N/A</v>
      </c>
      <c r="J43" s="32" t="e">
        <f t="shared" si="78"/>
        <v>#N/A</v>
      </c>
      <c r="K43" s="32">
        <f t="shared" si="79"/>
        <v>0</v>
      </c>
      <c r="L43" s="32">
        <f t="shared" si="134"/>
        <v>0</v>
      </c>
      <c r="M43" s="32">
        <f t="shared" si="137"/>
        <v>0</v>
      </c>
      <c r="N43" s="32">
        <f t="shared" si="80"/>
        <v>0</v>
      </c>
      <c r="O43" s="32">
        <f t="shared" si="81"/>
        <v>0</v>
      </c>
      <c r="P43" s="32" t="str">
        <f t="shared" si="82"/>
        <v/>
      </c>
      <c r="Q43" s="32" t="e">
        <f t="shared" si="83"/>
        <v>#N/A</v>
      </c>
      <c r="R43" s="32" t="e">
        <f t="shared" si="84"/>
        <v>#N/A</v>
      </c>
      <c r="S43" s="32" t="e">
        <f t="shared" si="85"/>
        <v>#N/A</v>
      </c>
      <c r="T43" s="32" t="e">
        <f t="shared" si="86"/>
        <v>#N/A</v>
      </c>
      <c r="U43" s="32" t="e">
        <f t="shared" si="87"/>
        <v>#N/A</v>
      </c>
      <c r="V43" s="32" t="e">
        <f t="shared" si="88"/>
        <v>#N/A</v>
      </c>
      <c r="W43" s="32" t="e">
        <f t="shared" si="89"/>
        <v>#N/A</v>
      </c>
      <c r="X43" s="32" t="e">
        <f t="shared" si="90"/>
        <v>#N/A</v>
      </c>
      <c r="Y43" s="32" t="e">
        <f t="shared" si="91"/>
        <v>#N/A</v>
      </c>
      <c r="Z43" s="32" t="e">
        <f t="shared" si="92"/>
        <v>#N/A</v>
      </c>
      <c r="AA43" s="32" t="e">
        <f t="shared" si="93"/>
        <v>#N/A</v>
      </c>
      <c r="AB43" s="32" t="str">
        <f t="shared" si="94"/>
        <v/>
      </c>
      <c r="AC43" s="32" t="str">
        <f t="shared" si="95"/>
        <v/>
      </c>
      <c r="AD43" s="32" t="e">
        <f t="shared" si="96"/>
        <v>#N/A</v>
      </c>
      <c r="AE43" s="32" t="e">
        <f t="shared" si="97"/>
        <v>#N/A</v>
      </c>
      <c r="AF43" s="32" t="e">
        <f t="shared" si="98"/>
        <v>#N/A</v>
      </c>
      <c r="AG43" s="32">
        <f t="shared" si="99"/>
        <v>0</v>
      </c>
      <c r="AH43" s="32">
        <f t="shared" si="135"/>
        <v>0</v>
      </c>
      <c r="AI43" s="32">
        <f t="shared" si="138"/>
        <v>0</v>
      </c>
      <c r="AJ43" s="32">
        <f t="shared" si="100"/>
        <v>0</v>
      </c>
      <c r="AK43" s="32">
        <f t="shared" si="101"/>
        <v>0</v>
      </c>
      <c r="AL43" s="32" t="str">
        <f t="shared" si="102"/>
        <v/>
      </c>
      <c r="AM43" s="32" t="e">
        <f t="shared" si="103"/>
        <v>#N/A</v>
      </c>
      <c r="AN43" s="32" t="e">
        <f t="shared" si="104"/>
        <v>#N/A</v>
      </c>
      <c r="AO43" s="32" t="e">
        <f t="shared" si="105"/>
        <v>#N/A</v>
      </c>
      <c r="AP43" s="32" t="e">
        <f t="shared" si="106"/>
        <v>#N/A</v>
      </c>
      <c r="AQ43" s="32" t="e">
        <f t="shared" si="107"/>
        <v>#N/A</v>
      </c>
      <c r="AR43" s="32" t="e">
        <f t="shared" si="108"/>
        <v>#N/A</v>
      </c>
      <c r="AS43" s="32" t="e">
        <f t="shared" si="109"/>
        <v>#N/A</v>
      </c>
      <c r="AT43" s="32" t="e">
        <f t="shared" si="110"/>
        <v>#N/A</v>
      </c>
      <c r="AU43" s="32" t="e">
        <f t="shared" si="111"/>
        <v>#N/A</v>
      </c>
      <c r="AV43" s="32" t="e">
        <f t="shared" si="112"/>
        <v>#N/A</v>
      </c>
      <c r="AW43" s="32" t="e">
        <f t="shared" si="113"/>
        <v>#N/A</v>
      </c>
      <c r="AX43" s="32" t="str">
        <f t="shared" si="114"/>
        <v/>
      </c>
      <c r="AY43" s="32" t="str">
        <f t="shared" si="115"/>
        <v/>
      </c>
      <c r="AZ43" s="32" t="e">
        <f t="shared" si="116"/>
        <v>#N/A</v>
      </c>
      <c r="BA43" s="32" t="e">
        <f t="shared" si="117"/>
        <v>#N/A</v>
      </c>
      <c r="BB43" s="32" t="e">
        <f t="shared" si="118"/>
        <v>#N/A</v>
      </c>
      <c r="BC43" s="32">
        <f t="shared" si="119"/>
        <v>0</v>
      </c>
      <c r="BD43" s="32">
        <f t="shared" si="136"/>
        <v>0</v>
      </c>
      <c r="BE43" s="32">
        <f t="shared" si="139"/>
        <v>0</v>
      </c>
      <c r="BF43" s="32">
        <f t="shared" si="120"/>
        <v>0</v>
      </c>
      <c r="BG43" s="32">
        <f t="shared" si="121"/>
        <v>0</v>
      </c>
      <c r="BH43" s="32" t="str">
        <f t="shared" si="122"/>
        <v/>
      </c>
      <c r="BI43" s="32" t="e">
        <f t="shared" si="123"/>
        <v>#N/A</v>
      </c>
      <c r="BJ43" s="32" t="e">
        <f t="shared" si="124"/>
        <v>#N/A</v>
      </c>
      <c r="BK43" s="32" t="e">
        <f t="shared" si="125"/>
        <v>#N/A</v>
      </c>
      <c r="BL43" s="32" t="e">
        <f t="shared" si="126"/>
        <v>#N/A</v>
      </c>
      <c r="BM43" s="32" t="e">
        <f t="shared" si="127"/>
        <v>#N/A</v>
      </c>
      <c r="BN43" s="32" t="e">
        <f t="shared" si="128"/>
        <v>#N/A</v>
      </c>
      <c r="BO43" s="32" t="e">
        <f t="shared" si="129"/>
        <v>#N/A</v>
      </c>
      <c r="BP43" s="32" t="e">
        <f t="shared" si="130"/>
        <v>#N/A</v>
      </c>
      <c r="BQ43" s="32" t="e">
        <f t="shared" si="131"/>
        <v>#N/A</v>
      </c>
      <c r="BR43" s="32" t="e">
        <f t="shared" si="132"/>
        <v>#N/A</v>
      </c>
      <c r="BS43" s="32" t="e">
        <f t="shared" si="133"/>
        <v>#N/A</v>
      </c>
    </row>
    <row r="44" spans="1:71" x14ac:dyDescent="0.3">
      <c r="A44" s="32">
        <v>42</v>
      </c>
      <c r="B44" s="32" t="str">
        <f t="shared" si="70"/>
        <v/>
      </c>
      <c r="C44" s="45" t="str">
        <f t="shared" si="71"/>
        <v/>
      </c>
      <c r="D44" s="32">
        <f t="shared" si="72"/>
        <v>0</v>
      </c>
      <c r="E44" s="32" t="e">
        <f t="shared" si="73"/>
        <v>#N/A</v>
      </c>
      <c r="F44" s="32" t="str">
        <f t="shared" si="74"/>
        <v/>
      </c>
      <c r="G44" s="32" t="str">
        <f t="shared" si="75"/>
        <v/>
      </c>
      <c r="H44" s="32" t="e">
        <f t="shared" si="76"/>
        <v>#N/A</v>
      </c>
      <c r="I44" s="32" t="e">
        <f t="shared" si="77"/>
        <v>#N/A</v>
      </c>
      <c r="J44" s="32" t="e">
        <f t="shared" si="78"/>
        <v>#N/A</v>
      </c>
      <c r="K44" s="32">
        <f t="shared" si="79"/>
        <v>0</v>
      </c>
      <c r="L44" s="32">
        <f t="shared" si="134"/>
        <v>0</v>
      </c>
      <c r="M44" s="32">
        <f t="shared" si="137"/>
        <v>0</v>
      </c>
      <c r="N44" s="32">
        <f t="shared" si="80"/>
        <v>0</v>
      </c>
      <c r="O44" s="32">
        <f t="shared" si="81"/>
        <v>0</v>
      </c>
      <c r="P44" s="32" t="str">
        <f t="shared" si="82"/>
        <v/>
      </c>
      <c r="Q44" s="32" t="e">
        <f t="shared" si="83"/>
        <v>#N/A</v>
      </c>
      <c r="R44" s="32" t="e">
        <f t="shared" si="84"/>
        <v>#N/A</v>
      </c>
      <c r="S44" s="32" t="e">
        <f t="shared" si="85"/>
        <v>#N/A</v>
      </c>
      <c r="T44" s="32" t="e">
        <f t="shared" si="86"/>
        <v>#N/A</v>
      </c>
      <c r="U44" s="32" t="e">
        <f t="shared" si="87"/>
        <v>#N/A</v>
      </c>
      <c r="V44" s="32" t="e">
        <f t="shared" si="88"/>
        <v>#N/A</v>
      </c>
      <c r="W44" s="32" t="e">
        <f t="shared" si="89"/>
        <v>#N/A</v>
      </c>
      <c r="X44" s="32" t="e">
        <f t="shared" si="90"/>
        <v>#N/A</v>
      </c>
      <c r="Y44" s="32" t="e">
        <f t="shared" si="91"/>
        <v>#N/A</v>
      </c>
      <c r="Z44" s="32" t="e">
        <f t="shared" si="92"/>
        <v>#N/A</v>
      </c>
      <c r="AA44" s="32" t="e">
        <f t="shared" si="93"/>
        <v>#N/A</v>
      </c>
      <c r="AB44" s="32" t="str">
        <f t="shared" si="94"/>
        <v/>
      </c>
      <c r="AC44" s="32" t="str">
        <f t="shared" si="95"/>
        <v/>
      </c>
      <c r="AD44" s="32" t="e">
        <f t="shared" si="96"/>
        <v>#N/A</v>
      </c>
      <c r="AE44" s="32" t="e">
        <f t="shared" si="97"/>
        <v>#N/A</v>
      </c>
      <c r="AF44" s="32" t="e">
        <f t="shared" si="98"/>
        <v>#N/A</v>
      </c>
      <c r="AG44" s="32">
        <f t="shared" si="99"/>
        <v>0</v>
      </c>
      <c r="AH44" s="32">
        <f t="shared" si="135"/>
        <v>0</v>
      </c>
      <c r="AI44" s="32">
        <f t="shared" si="138"/>
        <v>0</v>
      </c>
      <c r="AJ44" s="32">
        <f t="shared" si="100"/>
        <v>0</v>
      </c>
      <c r="AK44" s="32">
        <f t="shared" si="101"/>
        <v>0</v>
      </c>
      <c r="AL44" s="32" t="str">
        <f t="shared" si="102"/>
        <v/>
      </c>
      <c r="AM44" s="32" t="e">
        <f t="shared" si="103"/>
        <v>#N/A</v>
      </c>
      <c r="AN44" s="32" t="e">
        <f t="shared" si="104"/>
        <v>#N/A</v>
      </c>
      <c r="AO44" s="32" t="e">
        <f t="shared" si="105"/>
        <v>#N/A</v>
      </c>
      <c r="AP44" s="32" t="e">
        <f t="shared" si="106"/>
        <v>#N/A</v>
      </c>
      <c r="AQ44" s="32" t="e">
        <f t="shared" si="107"/>
        <v>#N/A</v>
      </c>
      <c r="AR44" s="32" t="e">
        <f t="shared" si="108"/>
        <v>#N/A</v>
      </c>
      <c r="AS44" s="32" t="e">
        <f t="shared" si="109"/>
        <v>#N/A</v>
      </c>
      <c r="AT44" s="32" t="e">
        <f t="shared" si="110"/>
        <v>#N/A</v>
      </c>
      <c r="AU44" s="32" t="e">
        <f t="shared" si="111"/>
        <v>#N/A</v>
      </c>
      <c r="AV44" s="32" t="e">
        <f t="shared" si="112"/>
        <v>#N/A</v>
      </c>
      <c r="AW44" s="32" t="e">
        <f t="shared" si="113"/>
        <v>#N/A</v>
      </c>
      <c r="AX44" s="32" t="str">
        <f t="shared" si="114"/>
        <v/>
      </c>
      <c r="AY44" s="32" t="str">
        <f t="shared" si="115"/>
        <v/>
      </c>
      <c r="AZ44" s="32" t="e">
        <f t="shared" si="116"/>
        <v>#N/A</v>
      </c>
      <c r="BA44" s="32" t="e">
        <f t="shared" si="117"/>
        <v>#N/A</v>
      </c>
      <c r="BB44" s="32" t="e">
        <f t="shared" si="118"/>
        <v>#N/A</v>
      </c>
      <c r="BC44" s="32">
        <f t="shared" si="119"/>
        <v>0</v>
      </c>
      <c r="BD44" s="32">
        <f t="shared" si="136"/>
        <v>0</v>
      </c>
      <c r="BE44" s="32">
        <f t="shared" si="139"/>
        <v>0</v>
      </c>
      <c r="BF44" s="32">
        <f t="shared" si="120"/>
        <v>0</v>
      </c>
      <c r="BG44" s="32">
        <f t="shared" si="121"/>
        <v>0</v>
      </c>
      <c r="BH44" s="32" t="str">
        <f t="shared" si="122"/>
        <v/>
      </c>
      <c r="BI44" s="32" t="e">
        <f t="shared" si="123"/>
        <v>#N/A</v>
      </c>
      <c r="BJ44" s="32" t="e">
        <f t="shared" si="124"/>
        <v>#N/A</v>
      </c>
      <c r="BK44" s="32" t="e">
        <f t="shared" si="125"/>
        <v>#N/A</v>
      </c>
      <c r="BL44" s="32" t="e">
        <f t="shared" si="126"/>
        <v>#N/A</v>
      </c>
      <c r="BM44" s="32" t="e">
        <f t="shared" si="127"/>
        <v>#N/A</v>
      </c>
      <c r="BN44" s="32" t="e">
        <f t="shared" si="128"/>
        <v>#N/A</v>
      </c>
      <c r="BO44" s="32" t="e">
        <f t="shared" si="129"/>
        <v>#N/A</v>
      </c>
      <c r="BP44" s="32" t="e">
        <f t="shared" si="130"/>
        <v>#N/A</v>
      </c>
      <c r="BQ44" s="32" t="e">
        <f t="shared" si="131"/>
        <v>#N/A</v>
      </c>
      <c r="BR44" s="32" t="e">
        <f t="shared" si="132"/>
        <v>#N/A</v>
      </c>
      <c r="BS44" s="32" t="e">
        <f t="shared" si="133"/>
        <v>#N/A</v>
      </c>
    </row>
    <row r="45" spans="1:71" x14ac:dyDescent="0.3">
      <c r="A45" s="32">
        <v>43</v>
      </c>
      <c r="B45" s="32" t="str">
        <f t="shared" si="70"/>
        <v/>
      </c>
      <c r="C45" s="45" t="str">
        <f t="shared" si="71"/>
        <v/>
      </c>
      <c r="D45" s="32">
        <f t="shared" si="72"/>
        <v>0</v>
      </c>
      <c r="E45" s="32" t="e">
        <f t="shared" si="73"/>
        <v>#N/A</v>
      </c>
      <c r="F45" s="32" t="str">
        <f t="shared" si="74"/>
        <v/>
      </c>
      <c r="G45" s="32" t="str">
        <f t="shared" si="75"/>
        <v/>
      </c>
      <c r="H45" s="32" t="e">
        <f t="shared" si="76"/>
        <v>#N/A</v>
      </c>
      <c r="I45" s="32" t="e">
        <f t="shared" si="77"/>
        <v>#N/A</v>
      </c>
      <c r="J45" s="32" t="e">
        <f t="shared" si="78"/>
        <v>#N/A</v>
      </c>
      <c r="K45" s="32">
        <f t="shared" si="79"/>
        <v>0</v>
      </c>
      <c r="L45" s="32">
        <f t="shared" si="134"/>
        <v>0</v>
      </c>
      <c r="M45" s="32">
        <f t="shared" si="137"/>
        <v>0</v>
      </c>
      <c r="N45" s="32">
        <f t="shared" si="80"/>
        <v>0</v>
      </c>
      <c r="O45" s="32">
        <f t="shared" si="81"/>
        <v>0</v>
      </c>
      <c r="P45" s="32" t="str">
        <f t="shared" si="82"/>
        <v/>
      </c>
      <c r="Q45" s="32" t="e">
        <f t="shared" si="83"/>
        <v>#N/A</v>
      </c>
      <c r="R45" s="32" t="e">
        <f t="shared" si="84"/>
        <v>#N/A</v>
      </c>
      <c r="S45" s="32" t="e">
        <f t="shared" si="85"/>
        <v>#N/A</v>
      </c>
      <c r="T45" s="32" t="e">
        <f t="shared" si="86"/>
        <v>#N/A</v>
      </c>
      <c r="U45" s="32" t="e">
        <f t="shared" si="87"/>
        <v>#N/A</v>
      </c>
      <c r="V45" s="32" t="e">
        <f t="shared" si="88"/>
        <v>#N/A</v>
      </c>
      <c r="W45" s="32" t="e">
        <f t="shared" si="89"/>
        <v>#N/A</v>
      </c>
      <c r="X45" s="32" t="e">
        <f t="shared" si="90"/>
        <v>#N/A</v>
      </c>
      <c r="Y45" s="32" t="e">
        <f t="shared" si="91"/>
        <v>#N/A</v>
      </c>
      <c r="Z45" s="32" t="e">
        <f t="shared" si="92"/>
        <v>#N/A</v>
      </c>
      <c r="AA45" s="32" t="e">
        <f t="shared" si="93"/>
        <v>#N/A</v>
      </c>
      <c r="AB45" s="32" t="str">
        <f t="shared" si="94"/>
        <v/>
      </c>
      <c r="AC45" s="32" t="str">
        <f t="shared" si="95"/>
        <v/>
      </c>
      <c r="AD45" s="32" t="e">
        <f t="shared" si="96"/>
        <v>#N/A</v>
      </c>
      <c r="AE45" s="32" t="e">
        <f t="shared" si="97"/>
        <v>#N/A</v>
      </c>
      <c r="AF45" s="32" t="e">
        <f t="shared" si="98"/>
        <v>#N/A</v>
      </c>
      <c r="AG45" s="32">
        <f t="shared" si="99"/>
        <v>0</v>
      </c>
      <c r="AH45" s="32">
        <f t="shared" si="135"/>
        <v>0</v>
      </c>
      <c r="AI45" s="32">
        <f t="shared" si="138"/>
        <v>0</v>
      </c>
      <c r="AJ45" s="32">
        <f t="shared" si="100"/>
        <v>0</v>
      </c>
      <c r="AK45" s="32">
        <f t="shared" si="101"/>
        <v>0</v>
      </c>
      <c r="AL45" s="32" t="str">
        <f t="shared" si="102"/>
        <v/>
      </c>
      <c r="AM45" s="32" t="e">
        <f t="shared" si="103"/>
        <v>#N/A</v>
      </c>
      <c r="AN45" s="32" t="e">
        <f t="shared" si="104"/>
        <v>#N/A</v>
      </c>
      <c r="AO45" s="32" t="e">
        <f t="shared" si="105"/>
        <v>#N/A</v>
      </c>
      <c r="AP45" s="32" t="e">
        <f t="shared" si="106"/>
        <v>#N/A</v>
      </c>
      <c r="AQ45" s="32" t="e">
        <f t="shared" si="107"/>
        <v>#N/A</v>
      </c>
      <c r="AR45" s="32" t="e">
        <f t="shared" si="108"/>
        <v>#N/A</v>
      </c>
      <c r="AS45" s="32" t="e">
        <f t="shared" si="109"/>
        <v>#N/A</v>
      </c>
      <c r="AT45" s="32" t="e">
        <f t="shared" si="110"/>
        <v>#N/A</v>
      </c>
      <c r="AU45" s="32" t="e">
        <f t="shared" si="111"/>
        <v>#N/A</v>
      </c>
      <c r="AV45" s="32" t="e">
        <f t="shared" si="112"/>
        <v>#N/A</v>
      </c>
      <c r="AW45" s="32" t="e">
        <f t="shared" si="113"/>
        <v>#N/A</v>
      </c>
      <c r="AX45" s="32" t="str">
        <f t="shared" si="114"/>
        <v/>
      </c>
      <c r="AY45" s="32" t="str">
        <f t="shared" si="115"/>
        <v/>
      </c>
      <c r="AZ45" s="32" t="e">
        <f t="shared" si="116"/>
        <v>#N/A</v>
      </c>
      <c r="BA45" s="32" t="e">
        <f t="shared" si="117"/>
        <v>#N/A</v>
      </c>
      <c r="BB45" s="32" t="e">
        <f t="shared" si="118"/>
        <v>#N/A</v>
      </c>
      <c r="BC45" s="32">
        <f t="shared" si="119"/>
        <v>0</v>
      </c>
      <c r="BD45" s="32">
        <f t="shared" si="136"/>
        <v>0</v>
      </c>
      <c r="BE45" s="32">
        <f t="shared" si="139"/>
        <v>0</v>
      </c>
      <c r="BF45" s="32">
        <f t="shared" si="120"/>
        <v>0</v>
      </c>
      <c r="BG45" s="32">
        <f t="shared" si="121"/>
        <v>0</v>
      </c>
      <c r="BH45" s="32" t="str">
        <f t="shared" si="122"/>
        <v/>
      </c>
      <c r="BI45" s="32" t="e">
        <f t="shared" si="123"/>
        <v>#N/A</v>
      </c>
      <c r="BJ45" s="32" t="e">
        <f t="shared" si="124"/>
        <v>#N/A</v>
      </c>
      <c r="BK45" s="32" t="e">
        <f t="shared" si="125"/>
        <v>#N/A</v>
      </c>
      <c r="BL45" s="32" t="e">
        <f t="shared" si="126"/>
        <v>#N/A</v>
      </c>
      <c r="BM45" s="32" t="e">
        <f t="shared" si="127"/>
        <v>#N/A</v>
      </c>
      <c r="BN45" s="32" t="e">
        <f t="shared" si="128"/>
        <v>#N/A</v>
      </c>
      <c r="BO45" s="32" t="e">
        <f t="shared" si="129"/>
        <v>#N/A</v>
      </c>
      <c r="BP45" s="32" t="e">
        <f t="shared" si="130"/>
        <v>#N/A</v>
      </c>
      <c r="BQ45" s="32" t="e">
        <f t="shared" si="131"/>
        <v>#N/A</v>
      </c>
      <c r="BR45" s="32" t="e">
        <f t="shared" si="132"/>
        <v>#N/A</v>
      </c>
      <c r="BS45" s="32" t="e">
        <f t="shared" si="133"/>
        <v>#N/A</v>
      </c>
    </row>
    <row r="46" spans="1:71" x14ac:dyDescent="0.3">
      <c r="A46" s="32">
        <v>44</v>
      </c>
      <c r="B46" s="32" t="str">
        <f t="shared" si="70"/>
        <v/>
      </c>
      <c r="C46" s="45" t="str">
        <f t="shared" si="71"/>
        <v/>
      </c>
      <c r="D46" s="32">
        <f t="shared" si="72"/>
        <v>0</v>
      </c>
      <c r="E46" s="32" t="e">
        <f t="shared" si="73"/>
        <v>#N/A</v>
      </c>
      <c r="F46" s="32" t="str">
        <f t="shared" si="74"/>
        <v/>
      </c>
      <c r="G46" s="32" t="str">
        <f t="shared" si="75"/>
        <v/>
      </c>
      <c r="H46" s="32" t="e">
        <f t="shared" si="76"/>
        <v>#N/A</v>
      </c>
      <c r="I46" s="32" t="e">
        <f t="shared" si="77"/>
        <v>#N/A</v>
      </c>
      <c r="J46" s="32" t="e">
        <f t="shared" si="78"/>
        <v>#N/A</v>
      </c>
      <c r="K46" s="32">
        <f t="shared" si="79"/>
        <v>0</v>
      </c>
      <c r="L46" s="32">
        <f t="shared" si="134"/>
        <v>0</v>
      </c>
      <c r="M46" s="32">
        <f t="shared" si="137"/>
        <v>0</v>
      </c>
      <c r="N46" s="32">
        <f t="shared" si="80"/>
        <v>0</v>
      </c>
      <c r="O46" s="32">
        <f t="shared" si="81"/>
        <v>0</v>
      </c>
      <c r="P46" s="32" t="str">
        <f t="shared" si="82"/>
        <v/>
      </c>
      <c r="Q46" s="32" t="e">
        <f t="shared" si="83"/>
        <v>#N/A</v>
      </c>
      <c r="R46" s="32" t="e">
        <f t="shared" si="84"/>
        <v>#N/A</v>
      </c>
      <c r="S46" s="32" t="e">
        <f t="shared" si="85"/>
        <v>#N/A</v>
      </c>
      <c r="T46" s="32" t="e">
        <f t="shared" si="86"/>
        <v>#N/A</v>
      </c>
      <c r="U46" s="32" t="e">
        <f t="shared" si="87"/>
        <v>#N/A</v>
      </c>
      <c r="V46" s="32" t="e">
        <f t="shared" si="88"/>
        <v>#N/A</v>
      </c>
      <c r="W46" s="32" t="e">
        <f t="shared" si="89"/>
        <v>#N/A</v>
      </c>
      <c r="X46" s="32" t="e">
        <f t="shared" si="90"/>
        <v>#N/A</v>
      </c>
      <c r="Y46" s="32" t="e">
        <f t="shared" si="91"/>
        <v>#N/A</v>
      </c>
      <c r="Z46" s="32" t="e">
        <f t="shared" si="92"/>
        <v>#N/A</v>
      </c>
      <c r="AA46" s="32" t="e">
        <f t="shared" si="93"/>
        <v>#N/A</v>
      </c>
      <c r="AB46" s="32" t="str">
        <f t="shared" si="94"/>
        <v/>
      </c>
      <c r="AC46" s="32" t="str">
        <f t="shared" si="95"/>
        <v/>
      </c>
      <c r="AD46" s="32" t="e">
        <f t="shared" si="96"/>
        <v>#N/A</v>
      </c>
      <c r="AE46" s="32" t="e">
        <f t="shared" si="97"/>
        <v>#N/A</v>
      </c>
      <c r="AF46" s="32" t="e">
        <f t="shared" si="98"/>
        <v>#N/A</v>
      </c>
      <c r="AG46" s="32">
        <f t="shared" si="99"/>
        <v>0</v>
      </c>
      <c r="AH46" s="32">
        <f t="shared" si="135"/>
        <v>0</v>
      </c>
      <c r="AI46" s="32">
        <f t="shared" si="138"/>
        <v>0</v>
      </c>
      <c r="AJ46" s="32">
        <f t="shared" si="100"/>
        <v>0</v>
      </c>
      <c r="AK46" s="32">
        <f t="shared" si="101"/>
        <v>0</v>
      </c>
      <c r="AL46" s="32" t="str">
        <f t="shared" si="102"/>
        <v/>
      </c>
      <c r="AM46" s="32" t="e">
        <f t="shared" si="103"/>
        <v>#N/A</v>
      </c>
      <c r="AN46" s="32" t="e">
        <f t="shared" si="104"/>
        <v>#N/A</v>
      </c>
      <c r="AO46" s="32" t="e">
        <f t="shared" si="105"/>
        <v>#N/A</v>
      </c>
      <c r="AP46" s="32" t="e">
        <f t="shared" si="106"/>
        <v>#N/A</v>
      </c>
      <c r="AQ46" s="32" t="e">
        <f t="shared" si="107"/>
        <v>#N/A</v>
      </c>
      <c r="AR46" s="32" t="e">
        <f t="shared" si="108"/>
        <v>#N/A</v>
      </c>
      <c r="AS46" s="32" t="e">
        <f t="shared" si="109"/>
        <v>#N/A</v>
      </c>
      <c r="AT46" s="32" t="e">
        <f t="shared" si="110"/>
        <v>#N/A</v>
      </c>
      <c r="AU46" s="32" t="e">
        <f t="shared" si="111"/>
        <v>#N/A</v>
      </c>
      <c r="AV46" s="32" t="e">
        <f t="shared" si="112"/>
        <v>#N/A</v>
      </c>
      <c r="AW46" s="32" t="e">
        <f t="shared" si="113"/>
        <v>#N/A</v>
      </c>
      <c r="AX46" s="32" t="str">
        <f t="shared" si="114"/>
        <v/>
      </c>
      <c r="AY46" s="32" t="str">
        <f t="shared" si="115"/>
        <v/>
      </c>
      <c r="AZ46" s="32" t="e">
        <f t="shared" si="116"/>
        <v>#N/A</v>
      </c>
      <c r="BA46" s="32" t="e">
        <f t="shared" si="117"/>
        <v>#N/A</v>
      </c>
      <c r="BB46" s="32" t="e">
        <f t="shared" si="118"/>
        <v>#N/A</v>
      </c>
      <c r="BC46" s="32">
        <f t="shared" si="119"/>
        <v>0</v>
      </c>
      <c r="BD46" s="32">
        <f t="shared" si="136"/>
        <v>0</v>
      </c>
      <c r="BE46" s="32">
        <f t="shared" si="139"/>
        <v>0</v>
      </c>
      <c r="BF46" s="32">
        <f t="shared" si="120"/>
        <v>0</v>
      </c>
      <c r="BG46" s="32">
        <f t="shared" si="121"/>
        <v>0</v>
      </c>
      <c r="BH46" s="32" t="str">
        <f t="shared" si="122"/>
        <v/>
      </c>
      <c r="BI46" s="32" t="e">
        <f t="shared" si="123"/>
        <v>#N/A</v>
      </c>
      <c r="BJ46" s="32" t="e">
        <f t="shared" si="124"/>
        <v>#N/A</v>
      </c>
      <c r="BK46" s="32" t="e">
        <f t="shared" si="125"/>
        <v>#N/A</v>
      </c>
      <c r="BL46" s="32" t="e">
        <f t="shared" si="126"/>
        <v>#N/A</v>
      </c>
      <c r="BM46" s="32" t="e">
        <f t="shared" si="127"/>
        <v>#N/A</v>
      </c>
      <c r="BN46" s="32" t="e">
        <f t="shared" si="128"/>
        <v>#N/A</v>
      </c>
      <c r="BO46" s="32" t="e">
        <f t="shared" si="129"/>
        <v>#N/A</v>
      </c>
      <c r="BP46" s="32" t="e">
        <f t="shared" si="130"/>
        <v>#N/A</v>
      </c>
      <c r="BQ46" s="32" t="e">
        <f t="shared" si="131"/>
        <v>#N/A</v>
      </c>
      <c r="BR46" s="32" t="e">
        <f t="shared" si="132"/>
        <v>#N/A</v>
      </c>
      <c r="BS46" s="32" t="e">
        <f t="shared" si="133"/>
        <v>#N/A</v>
      </c>
    </row>
    <row r="47" spans="1:71" x14ac:dyDescent="0.3">
      <c r="A47" s="32">
        <v>45</v>
      </c>
      <c r="B47" s="32" t="str">
        <f t="shared" si="70"/>
        <v/>
      </c>
      <c r="C47" s="45" t="str">
        <f t="shared" si="71"/>
        <v/>
      </c>
      <c r="D47" s="32">
        <f t="shared" si="72"/>
        <v>0</v>
      </c>
      <c r="E47" s="32" t="e">
        <f t="shared" si="73"/>
        <v>#N/A</v>
      </c>
      <c r="F47" s="32" t="str">
        <f t="shared" si="74"/>
        <v/>
      </c>
      <c r="G47" s="32" t="str">
        <f t="shared" si="75"/>
        <v/>
      </c>
      <c r="H47" s="32" t="e">
        <f t="shared" si="76"/>
        <v>#N/A</v>
      </c>
      <c r="I47" s="32" t="e">
        <f t="shared" si="77"/>
        <v>#N/A</v>
      </c>
      <c r="J47" s="32" t="e">
        <f t="shared" si="78"/>
        <v>#N/A</v>
      </c>
      <c r="K47" s="32">
        <f t="shared" si="79"/>
        <v>0</v>
      </c>
      <c r="L47" s="32">
        <f t="shared" si="134"/>
        <v>0</v>
      </c>
      <c r="M47" s="32">
        <f t="shared" si="137"/>
        <v>0</v>
      </c>
      <c r="N47" s="32">
        <f t="shared" si="80"/>
        <v>0</v>
      </c>
      <c r="O47" s="32">
        <f t="shared" si="81"/>
        <v>0</v>
      </c>
      <c r="P47" s="32" t="str">
        <f t="shared" si="82"/>
        <v/>
      </c>
      <c r="Q47" s="32" t="e">
        <f t="shared" si="83"/>
        <v>#N/A</v>
      </c>
      <c r="R47" s="32" t="e">
        <f t="shared" si="84"/>
        <v>#N/A</v>
      </c>
      <c r="S47" s="32" t="e">
        <f t="shared" si="85"/>
        <v>#N/A</v>
      </c>
      <c r="T47" s="32" t="e">
        <f t="shared" si="86"/>
        <v>#N/A</v>
      </c>
      <c r="U47" s="32" t="e">
        <f t="shared" si="87"/>
        <v>#N/A</v>
      </c>
      <c r="V47" s="32" t="e">
        <f t="shared" si="88"/>
        <v>#N/A</v>
      </c>
      <c r="W47" s="32" t="e">
        <f t="shared" si="89"/>
        <v>#N/A</v>
      </c>
      <c r="X47" s="32" t="e">
        <f t="shared" si="90"/>
        <v>#N/A</v>
      </c>
      <c r="Y47" s="32" t="e">
        <f t="shared" si="91"/>
        <v>#N/A</v>
      </c>
      <c r="Z47" s="32" t="e">
        <f t="shared" si="92"/>
        <v>#N/A</v>
      </c>
      <c r="AA47" s="32" t="e">
        <f t="shared" si="93"/>
        <v>#N/A</v>
      </c>
      <c r="AB47" s="32" t="str">
        <f t="shared" si="94"/>
        <v/>
      </c>
      <c r="AC47" s="32" t="str">
        <f t="shared" si="95"/>
        <v/>
      </c>
      <c r="AD47" s="32" t="e">
        <f t="shared" si="96"/>
        <v>#N/A</v>
      </c>
      <c r="AE47" s="32" t="e">
        <f t="shared" si="97"/>
        <v>#N/A</v>
      </c>
      <c r="AF47" s="32" t="e">
        <f t="shared" si="98"/>
        <v>#N/A</v>
      </c>
      <c r="AG47" s="32">
        <f t="shared" si="99"/>
        <v>0</v>
      </c>
      <c r="AH47" s="32">
        <f t="shared" si="135"/>
        <v>0</v>
      </c>
      <c r="AI47" s="32">
        <f t="shared" si="138"/>
        <v>0</v>
      </c>
      <c r="AJ47" s="32">
        <f t="shared" si="100"/>
        <v>0</v>
      </c>
      <c r="AK47" s="32">
        <f t="shared" si="101"/>
        <v>0</v>
      </c>
      <c r="AL47" s="32" t="str">
        <f t="shared" si="102"/>
        <v/>
      </c>
      <c r="AM47" s="32" t="e">
        <f t="shared" si="103"/>
        <v>#N/A</v>
      </c>
      <c r="AN47" s="32" t="e">
        <f t="shared" si="104"/>
        <v>#N/A</v>
      </c>
      <c r="AO47" s="32" t="e">
        <f t="shared" si="105"/>
        <v>#N/A</v>
      </c>
      <c r="AP47" s="32" t="e">
        <f t="shared" si="106"/>
        <v>#N/A</v>
      </c>
      <c r="AQ47" s="32" t="e">
        <f t="shared" si="107"/>
        <v>#N/A</v>
      </c>
      <c r="AR47" s="32" t="e">
        <f t="shared" si="108"/>
        <v>#N/A</v>
      </c>
      <c r="AS47" s="32" t="e">
        <f t="shared" si="109"/>
        <v>#N/A</v>
      </c>
      <c r="AT47" s="32" t="e">
        <f t="shared" si="110"/>
        <v>#N/A</v>
      </c>
      <c r="AU47" s="32" t="e">
        <f t="shared" si="111"/>
        <v>#N/A</v>
      </c>
      <c r="AV47" s="32" t="e">
        <f t="shared" si="112"/>
        <v>#N/A</v>
      </c>
      <c r="AW47" s="32" t="e">
        <f t="shared" si="113"/>
        <v>#N/A</v>
      </c>
      <c r="AX47" s="32" t="str">
        <f t="shared" si="114"/>
        <v/>
      </c>
      <c r="AY47" s="32" t="str">
        <f t="shared" si="115"/>
        <v/>
      </c>
      <c r="AZ47" s="32" t="e">
        <f t="shared" si="116"/>
        <v>#N/A</v>
      </c>
      <c r="BA47" s="32" t="e">
        <f t="shared" si="117"/>
        <v>#N/A</v>
      </c>
      <c r="BB47" s="32" t="e">
        <f t="shared" si="118"/>
        <v>#N/A</v>
      </c>
      <c r="BC47" s="32">
        <f t="shared" si="119"/>
        <v>0</v>
      </c>
      <c r="BD47" s="32">
        <f t="shared" si="136"/>
        <v>0</v>
      </c>
      <c r="BE47" s="32">
        <f t="shared" si="139"/>
        <v>0</v>
      </c>
      <c r="BF47" s="32">
        <f t="shared" si="120"/>
        <v>0</v>
      </c>
      <c r="BG47" s="32">
        <f t="shared" si="121"/>
        <v>0</v>
      </c>
      <c r="BH47" s="32" t="str">
        <f t="shared" si="122"/>
        <v/>
      </c>
      <c r="BI47" s="32" t="e">
        <f t="shared" si="123"/>
        <v>#N/A</v>
      </c>
      <c r="BJ47" s="32" t="e">
        <f t="shared" si="124"/>
        <v>#N/A</v>
      </c>
      <c r="BK47" s="32" t="e">
        <f t="shared" si="125"/>
        <v>#N/A</v>
      </c>
      <c r="BL47" s="32" t="e">
        <f t="shared" si="126"/>
        <v>#N/A</v>
      </c>
      <c r="BM47" s="32" t="e">
        <f t="shared" si="127"/>
        <v>#N/A</v>
      </c>
      <c r="BN47" s="32" t="e">
        <f t="shared" si="128"/>
        <v>#N/A</v>
      </c>
      <c r="BO47" s="32" t="e">
        <f t="shared" si="129"/>
        <v>#N/A</v>
      </c>
      <c r="BP47" s="32" t="e">
        <f t="shared" si="130"/>
        <v>#N/A</v>
      </c>
      <c r="BQ47" s="32" t="e">
        <f t="shared" si="131"/>
        <v>#N/A</v>
      </c>
      <c r="BR47" s="32" t="e">
        <f t="shared" si="132"/>
        <v>#N/A</v>
      </c>
      <c r="BS47" s="32" t="e">
        <f t="shared" si="133"/>
        <v>#N/A</v>
      </c>
    </row>
    <row r="48" spans="1:71" x14ac:dyDescent="0.3">
      <c r="A48" s="32">
        <v>46</v>
      </c>
      <c r="B48" s="32" t="str">
        <f t="shared" si="70"/>
        <v/>
      </c>
      <c r="C48" s="45" t="str">
        <f t="shared" si="71"/>
        <v/>
      </c>
      <c r="D48" s="32">
        <f t="shared" si="72"/>
        <v>0</v>
      </c>
      <c r="E48" s="32" t="e">
        <f t="shared" si="73"/>
        <v>#N/A</v>
      </c>
      <c r="F48" s="32" t="str">
        <f t="shared" si="74"/>
        <v/>
      </c>
      <c r="G48" s="32" t="str">
        <f t="shared" si="75"/>
        <v/>
      </c>
      <c r="H48" s="32" t="e">
        <f t="shared" si="76"/>
        <v>#N/A</v>
      </c>
      <c r="I48" s="32" t="e">
        <f t="shared" si="77"/>
        <v>#N/A</v>
      </c>
      <c r="J48" s="32" t="e">
        <f t="shared" si="78"/>
        <v>#N/A</v>
      </c>
      <c r="K48" s="32">
        <f t="shared" si="79"/>
        <v>0</v>
      </c>
      <c r="L48" s="32">
        <f t="shared" si="134"/>
        <v>0</v>
      </c>
      <c r="M48" s="32">
        <f t="shared" si="137"/>
        <v>0</v>
      </c>
      <c r="N48" s="32">
        <f t="shared" si="80"/>
        <v>0</v>
      </c>
      <c r="O48" s="32">
        <f t="shared" si="81"/>
        <v>0</v>
      </c>
      <c r="P48" s="32" t="str">
        <f t="shared" si="82"/>
        <v/>
      </c>
      <c r="Q48" s="32" t="e">
        <f t="shared" si="83"/>
        <v>#N/A</v>
      </c>
      <c r="R48" s="32" t="e">
        <f t="shared" si="84"/>
        <v>#N/A</v>
      </c>
      <c r="S48" s="32" t="e">
        <f t="shared" si="85"/>
        <v>#N/A</v>
      </c>
      <c r="T48" s="32" t="e">
        <f t="shared" si="86"/>
        <v>#N/A</v>
      </c>
      <c r="U48" s="32" t="e">
        <f t="shared" si="87"/>
        <v>#N/A</v>
      </c>
      <c r="V48" s="32" t="e">
        <f t="shared" si="88"/>
        <v>#N/A</v>
      </c>
      <c r="W48" s="32" t="e">
        <f t="shared" si="89"/>
        <v>#N/A</v>
      </c>
      <c r="X48" s="32" t="e">
        <f t="shared" si="90"/>
        <v>#N/A</v>
      </c>
      <c r="Y48" s="32" t="e">
        <f t="shared" si="91"/>
        <v>#N/A</v>
      </c>
      <c r="Z48" s="32" t="e">
        <f t="shared" si="92"/>
        <v>#N/A</v>
      </c>
      <c r="AA48" s="32" t="e">
        <f t="shared" si="93"/>
        <v>#N/A</v>
      </c>
      <c r="AB48" s="32" t="str">
        <f t="shared" si="94"/>
        <v/>
      </c>
      <c r="AC48" s="32" t="str">
        <f t="shared" si="95"/>
        <v/>
      </c>
      <c r="AD48" s="32" t="e">
        <f t="shared" si="96"/>
        <v>#N/A</v>
      </c>
      <c r="AE48" s="32" t="e">
        <f t="shared" si="97"/>
        <v>#N/A</v>
      </c>
      <c r="AF48" s="32" t="e">
        <f t="shared" si="98"/>
        <v>#N/A</v>
      </c>
      <c r="AG48" s="32">
        <f t="shared" si="99"/>
        <v>0</v>
      </c>
      <c r="AH48" s="32">
        <f t="shared" si="135"/>
        <v>0</v>
      </c>
      <c r="AI48" s="32">
        <f t="shared" si="138"/>
        <v>0</v>
      </c>
      <c r="AJ48" s="32">
        <f t="shared" si="100"/>
        <v>0</v>
      </c>
      <c r="AK48" s="32">
        <f t="shared" si="101"/>
        <v>0</v>
      </c>
      <c r="AL48" s="32" t="str">
        <f t="shared" si="102"/>
        <v/>
      </c>
      <c r="AM48" s="32" t="e">
        <f t="shared" si="103"/>
        <v>#N/A</v>
      </c>
      <c r="AN48" s="32" t="e">
        <f t="shared" si="104"/>
        <v>#N/A</v>
      </c>
      <c r="AO48" s="32" t="e">
        <f t="shared" si="105"/>
        <v>#N/A</v>
      </c>
      <c r="AP48" s="32" t="e">
        <f t="shared" si="106"/>
        <v>#N/A</v>
      </c>
      <c r="AQ48" s="32" t="e">
        <f t="shared" si="107"/>
        <v>#N/A</v>
      </c>
      <c r="AR48" s="32" t="e">
        <f t="shared" si="108"/>
        <v>#N/A</v>
      </c>
      <c r="AS48" s="32" t="e">
        <f t="shared" si="109"/>
        <v>#N/A</v>
      </c>
      <c r="AT48" s="32" t="e">
        <f t="shared" si="110"/>
        <v>#N/A</v>
      </c>
      <c r="AU48" s="32" t="e">
        <f t="shared" si="111"/>
        <v>#N/A</v>
      </c>
      <c r="AV48" s="32" t="e">
        <f t="shared" si="112"/>
        <v>#N/A</v>
      </c>
      <c r="AW48" s="32" t="e">
        <f t="shared" si="113"/>
        <v>#N/A</v>
      </c>
      <c r="AX48" s="32" t="str">
        <f t="shared" si="114"/>
        <v/>
      </c>
      <c r="AY48" s="32" t="str">
        <f t="shared" si="115"/>
        <v/>
      </c>
      <c r="AZ48" s="32" t="e">
        <f t="shared" si="116"/>
        <v>#N/A</v>
      </c>
      <c r="BA48" s="32" t="e">
        <f t="shared" si="117"/>
        <v>#N/A</v>
      </c>
      <c r="BB48" s="32" t="e">
        <f t="shared" si="118"/>
        <v>#N/A</v>
      </c>
      <c r="BC48" s="32">
        <f t="shared" si="119"/>
        <v>0</v>
      </c>
      <c r="BD48" s="32">
        <f t="shared" si="136"/>
        <v>0</v>
      </c>
      <c r="BE48" s="32">
        <f t="shared" si="139"/>
        <v>0</v>
      </c>
      <c r="BF48" s="32">
        <f t="shared" si="120"/>
        <v>0</v>
      </c>
      <c r="BG48" s="32">
        <f t="shared" si="121"/>
        <v>0</v>
      </c>
      <c r="BH48" s="32" t="str">
        <f t="shared" si="122"/>
        <v/>
      </c>
      <c r="BI48" s="32" t="e">
        <f t="shared" si="123"/>
        <v>#N/A</v>
      </c>
      <c r="BJ48" s="32" t="e">
        <f t="shared" si="124"/>
        <v>#N/A</v>
      </c>
      <c r="BK48" s="32" t="e">
        <f t="shared" si="125"/>
        <v>#N/A</v>
      </c>
      <c r="BL48" s="32" t="e">
        <f t="shared" si="126"/>
        <v>#N/A</v>
      </c>
      <c r="BM48" s="32" t="e">
        <f t="shared" si="127"/>
        <v>#N/A</v>
      </c>
      <c r="BN48" s="32" t="e">
        <f t="shared" si="128"/>
        <v>#N/A</v>
      </c>
      <c r="BO48" s="32" t="e">
        <f t="shared" si="129"/>
        <v>#N/A</v>
      </c>
      <c r="BP48" s="32" t="e">
        <f t="shared" si="130"/>
        <v>#N/A</v>
      </c>
      <c r="BQ48" s="32" t="e">
        <f t="shared" si="131"/>
        <v>#N/A</v>
      </c>
      <c r="BR48" s="32" t="e">
        <f t="shared" si="132"/>
        <v>#N/A</v>
      </c>
      <c r="BS48" s="32" t="e">
        <f t="shared" si="133"/>
        <v>#N/A</v>
      </c>
    </row>
    <row r="49" spans="1:71" x14ac:dyDescent="0.3">
      <c r="A49" s="32">
        <v>47</v>
      </c>
      <c r="B49" s="32" t="str">
        <f t="shared" si="70"/>
        <v/>
      </c>
      <c r="C49" s="45" t="str">
        <f t="shared" si="71"/>
        <v/>
      </c>
      <c r="D49" s="32">
        <f t="shared" si="72"/>
        <v>0</v>
      </c>
      <c r="E49" s="32" t="e">
        <f t="shared" si="73"/>
        <v>#N/A</v>
      </c>
      <c r="F49" s="32" t="str">
        <f t="shared" si="74"/>
        <v/>
      </c>
      <c r="G49" s="32" t="str">
        <f t="shared" si="75"/>
        <v/>
      </c>
      <c r="H49" s="32" t="e">
        <f t="shared" si="76"/>
        <v>#N/A</v>
      </c>
      <c r="I49" s="32" t="e">
        <f t="shared" si="77"/>
        <v>#N/A</v>
      </c>
      <c r="J49" s="32" t="e">
        <f t="shared" si="78"/>
        <v>#N/A</v>
      </c>
      <c r="K49" s="32">
        <f t="shared" si="79"/>
        <v>0</v>
      </c>
      <c r="L49" s="32">
        <f t="shared" si="134"/>
        <v>0</v>
      </c>
      <c r="M49" s="32">
        <f t="shared" si="137"/>
        <v>0</v>
      </c>
      <c r="N49" s="32">
        <f t="shared" si="80"/>
        <v>0</v>
      </c>
      <c r="O49" s="32">
        <f t="shared" si="81"/>
        <v>0</v>
      </c>
      <c r="P49" s="32" t="str">
        <f t="shared" si="82"/>
        <v/>
      </c>
      <c r="Q49" s="32" t="e">
        <f t="shared" si="83"/>
        <v>#N/A</v>
      </c>
      <c r="R49" s="32" t="e">
        <f t="shared" si="84"/>
        <v>#N/A</v>
      </c>
      <c r="S49" s="32" t="e">
        <f t="shared" si="85"/>
        <v>#N/A</v>
      </c>
      <c r="T49" s="32" t="e">
        <f t="shared" si="86"/>
        <v>#N/A</v>
      </c>
      <c r="U49" s="32" t="e">
        <f t="shared" si="87"/>
        <v>#N/A</v>
      </c>
      <c r="V49" s="32" t="e">
        <f t="shared" si="88"/>
        <v>#N/A</v>
      </c>
      <c r="W49" s="32" t="e">
        <f t="shared" si="89"/>
        <v>#N/A</v>
      </c>
      <c r="X49" s="32" t="e">
        <f t="shared" si="90"/>
        <v>#N/A</v>
      </c>
      <c r="Y49" s="32" t="e">
        <f t="shared" si="91"/>
        <v>#N/A</v>
      </c>
      <c r="Z49" s="32" t="e">
        <f t="shared" si="92"/>
        <v>#N/A</v>
      </c>
      <c r="AA49" s="32" t="e">
        <f t="shared" si="93"/>
        <v>#N/A</v>
      </c>
      <c r="AB49" s="32" t="str">
        <f t="shared" si="94"/>
        <v/>
      </c>
      <c r="AC49" s="32" t="str">
        <f t="shared" si="95"/>
        <v/>
      </c>
      <c r="AD49" s="32" t="e">
        <f t="shared" si="96"/>
        <v>#N/A</v>
      </c>
      <c r="AE49" s="32" t="e">
        <f t="shared" si="97"/>
        <v>#N/A</v>
      </c>
      <c r="AF49" s="32" t="e">
        <f t="shared" si="98"/>
        <v>#N/A</v>
      </c>
      <c r="AG49" s="32">
        <f t="shared" si="99"/>
        <v>0</v>
      </c>
      <c r="AH49" s="32">
        <f t="shared" si="135"/>
        <v>0</v>
      </c>
      <c r="AI49" s="32">
        <f t="shared" si="138"/>
        <v>0</v>
      </c>
      <c r="AJ49" s="32">
        <f t="shared" si="100"/>
        <v>0</v>
      </c>
      <c r="AK49" s="32">
        <f t="shared" si="101"/>
        <v>0</v>
      </c>
      <c r="AL49" s="32" t="str">
        <f t="shared" si="102"/>
        <v/>
      </c>
      <c r="AM49" s="32" t="e">
        <f t="shared" si="103"/>
        <v>#N/A</v>
      </c>
      <c r="AN49" s="32" t="e">
        <f t="shared" si="104"/>
        <v>#N/A</v>
      </c>
      <c r="AO49" s="32" t="e">
        <f t="shared" si="105"/>
        <v>#N/A</v>
      </c>
      <c r="AP49" s="32" t="e">
        <f t="shared" si="106"/>
        <v>#N/A</v>
      </c>
      <c r="AQ49" s="32" t="e">
        <f t="shared" si="107"/>
        <v>#N/A</v>
      </c>
      <c r="AR49" s="32" t="e">
        <f t="shared" si="108"/>
        <v>#N/A</v>
      </c>
      <c r="AS49" s="32" t="e">
        <f t="shared" si="109"/>
        <v>#N/A</v>
      </c>
      <c r="AT49" s="32" t="e">
        <f t="shared" si="110"/>
        <v>#N/A</v>
      </c>
      <c r="AU49" s="32" t="e">
        <f t="shared" si="111"/>
        <v>#N/A</v>
      </c>
      <c r="AV49" s="32" t="e">
        <f t="shared" si="112"/>
        <v>#N/A</v>
      </c>
      <c r="AW49" s="32" t="e">
        <f t="shared" si="113"/>
        <v>#N/A</v>
      </c>
      <c r="AX49" s="32" t="str">
        <f t="shared" si="114"/>
        <v/>
      </c>
      <c r="AY49" s="32" t="str">
        <f t="shared" si="115"/>
        <v/>
      </c>
      <c r="AZ49" s="32" t="e">
        <f t="shared" si="116"/>
        <v>#N/A</v>
      </c>
      <c r="BA49" s="32" t="e">
        <f t="shared" si="117"/>
        <v>#N/A</v>
      </c>
      <c r="BB49" s="32" t="e">
        <f t="shared" si="118"/>
        <v>#N/A</v>
      </c>
      <c r="BC49" s="32">
        <f t="shared" si="119"/>
        <v>0</v>
      </c>
      <c r="BD49" s="32">
        <f t="shared" si="136"/>
        <v>0</v>
      </c>
      <c r="BE49" s="32">
        <f t="shared" si="139"/>
        <v>0</v>
      </c>
      <c r="BF49" s="32">
        <f t="shared" si="120"/>
        <v>0</v>
      </c>
      <c r="BG49" s="32">
        <f t="shared" si="121"/>
        <v>0</v>
      </c>
      <c r="BH49" s="32" t="str">
        <f t="shared" si="122"/>
        <v/>
      </c>
      <c r="BI49" s="32" t="e">
        <f t="shared" si="123"/>
        <v>#N/A</v>
      </c>
      <c r="BJ49" s="32" t="e">
        <f t="shared" si="124"/>
        <v>#N/A</v>
      </c>
      <c r="BK49" s="32" t="e">
        <f t="shared" si="125"/>
        <v>#N/A</v>
      </c>
      <c r="BL49" s="32" t="e">
        <f t="shared" si="126"/>
        <v>#N/A</v>
      </c>
      <c r="BM49" s="32" t="e">
        <f t="shared" si="127"/>
        <v>#N/A</v>
      </c>
      <c r="BN49" s="32" t="e">
        <f t="shared" si="128"/>
        <v>#N/A</v>
      </c>
      <c r="BO49" s="32" t="e">
        <f t="shared" si="129"/>
        <v>#N/A</v>
      </c>
      <c r="BP49" s="32" t="e">
        <f t="shared" si="130"/>
        <v>#N/A</v>
      </c>
      <c r="BQ49" s="32" t="e">
        <f t="shared" si="131"/>
        <v>#N/A</v>
      </c>
      <c r="BR49" s="32" t="e">
        <f t="shared" si="132"/>
        <v>#N/A</v>
      </c>
      <c r="BS49" s="32" t="e">
        <f t="shared" si="133"/>
        <v>#N/A</v>
      </c>
    </row>
    <row r="50" spans="1:71" x14ac:dyDescent="0.3">
      <c r="A50" s="32">
        <v>48</v>
      </c>
      <c r="B50" s="32" t="str">
        <f t="shared" si="70"/>
        <v/>
      </c>
      <c r="C50" s="45" t="str">
        <f t="shared" si="71"/>
        <v/>
      </c>
      <c r="D50" s="32">
        <f t="shared" si="72"/>
        <v>0</v>
      </c>
      <c r="E50" s="32" t="e">
        <f t="shared" si="73"/>
        <v>#N/A</v>
      </c>
      <c r="F50" s="32" t="str">
        <f t="shared" si="74"/>
        <v/>
      </c>
      <c r="G50" s="32" t="str">
        <f t="shared" si="75"/>
        <v/>
      </c>
      <c r="H50" s="32" t="e">
        <f t="shared" si="76"/>
        <v>#N/A</v>
      </c>
      <c r="I50" s="32" t="e">
        <f t="shared" si="77"/>
        <v>#N/A</v>
      </c>
      <c r="J50" s="32" t="e">
        <f t="shared" si="78"/>
        <v>#N/A</v>
      </c>
      <c r="K50" s="32">
        <f t="shared" si="79"/>
        <v>0</v>
      </c>
      <c r="L50" s="32">
        <f t="shared" si="134"/>
        <v>0</v>
      </c>
      <c r="M50" s="32">
        <f t="shared" si="137"/>
        <v>0</v>
      </c>
      <c r="N50" s="32">
        <f t="shared" si="80"/>
        <v>0</v>
      </c>
      <c r="O50" s="32">
        <f t="shared" si="81"/>
        <v>0</v>
      </c>
      <c r="P50" s="32" t="str">
        <f t="shared" si="82"/>
        <v/>
      </c>
      <c r="Q50" s="32" t="e">
        <f t="shared" si="83"/>
        <v>#N/A</v>
      </c>
      <c r="R50" s="32" t="e">
        <f t="shared" si="84"/>
        <v>#N/A</v>
      </c>
      <c r="S50" s="32" t="e">
        <f t="shared" si="85"/>
        <v>#N/A</v>
      </c>
      <c r="T50" s="32" t="e">
        <f t="shared" si="86"/>
        <v>#N/A</v>
      </c>
      <c r="U50" s="32" t="e">
        <f t="shared" si="87"/>
        <v>#N/A</v>
      </c>
      <c r="V50" s="32" t="e">
        <f t="shared" si="88"/>
        <v>#N/A</v>
      </c>
      <c r="W50" s="32" t="e">
        <f t="shared" si="89"/>
        <v>#N/A</v>
      </c>
      <c r="X50" s="32" t="e">
        <f t="shared" si="90"/>
        <v>#N/A</v>
      </c>
      <c r="Y50" s="32" t="e">
        <f t="shared" si="91"/>
        <v>#N/A</v>
      </c>
      <c r="Z50" s="32" t="e">
        <f t="shared" si="92"/>
        <v>#N/A</v>
      </c>
      <c r="AA50" s="32" t="e">
        <f t="shared" si="93"/>
        <v>#N/A</v>
      </c>
      <c r="AB50" s="32" t="str">
        <f t="shared" si="94"/>
        <v/>
      </c>
      <c r="AC50" s="32" t="str">
        <f t="shared" si="95"/>
        <v/>
      </c>
      <c r="AD50" s="32" t="e">
        <f t="shared" si="96"/>
        <v>#N/A</v>
      </c>
      <c r="AE50" s="32" t="e">
        <f t="shared" si="97"/>
        <v>#N/A</v>
      </c>
      <c r="AF50" s="32" t="e">
        <f t="shared" si="98"/>
        <v>#N/A</v>
      </c>
      <c r="AG50" s="32">
        <f t="shared" si="99"/>
        <v>0</v>
      </c>
      <c r="AH50" s="32">
        <f t="shared" si="135"/>
        <v>0</v>
      </c>
      <c r="AI50" s="32">
        <f t="shared" si="138"/>
        <v>0</v>
      </c>
      <c r="AJ50" s="32">
        <f t="shared" si="100"/>
        <v>0</v>
      </c>
      <c r="AK50" s="32">
        <f t="shared" si="101"/>
        <v>0</v>
      </c>
      <c r="AL50" s="32" t="str">
        <f t="shared" si="102"/>
        <v/>
      </c>
      <c r="AM50" s="32" t="e">
        <f t="shared" si="103"/>
        <v>#N/A</v>
      </c>
      <c r="AN50" s="32" t="e">
        <f t="shared" si="104"/>
        <v>#N/A</v>
      </c>
      <c r="AO50" s="32" t="e">
        <f t="shared" si="105"/>
        <v>#N/A</v>
      </c>
      <c r="AP50" s="32" t="e">
        <f t="shared" si="106"/>
        <v>#N/A</v>
      </c>
      <c r="AQ50" s="32" t="e">
        <f t="shared" si="107"/>
        <v>#N/A</v>
      </c>
      <c r="AR50" s="32" t="e">
        <f t="shared" si="108"/>
        <v>#N/A</v>
      </c>
      <c r="AS50" s="32" t="e">
        <f t="shared" si="109"/>
        <v>#N/A</v>
      </c>
      <c r="AT50" s="32" t="e">
        <f t="shared" si="110"/>
        <v>#N/A</v>
      </c>
      <c r="AU50" s="32" t="e">
        <f t="shared" si="111"/>
        <v>#N/A</v>
      </c>
      <c r="AV50" s="32" t="e">
        <f t="shared" si="112"/>
        <v>#N/A</v>
      </c>
      <c r="AW50" s="32" t="e">
        <f t="shared" si="113"/>
        <v>#N/A</v>
      </c>
      <c r="AX50" s="32" t="str">
        <f t="shared" si="114"/>
        <v/>
      </c>
      <c r="AY50" s="32" t="str">
        <f t="shared" si="115"/>
        <v/>
      </c>
      <c r="AZ50" s="32" t="e">
        <f t="shared" si="116"/>
        <v>#N/A</v>
      </c>
      <c r="BA50" s="32" t="e">
        <f t="shared" si="117"/>
        <v>#N/A</v>
      </c>
      <c r="BB50" s="32" t="e">
        <f t="shared" si="118"/>
        <v>#N/A</v>
      </c>
      <c r="BC50" s="32">
        <f t="shared" si="119"/>
        <v>0</v>
      </c>
      <c r="BD50" s="32">
        <f t="shared" si="136"/>
        <v>0</v>
      </c>
      <c r="BE50" s="32">
        <f t="shared" si="139"/>
        <v>0</v>
      </c>
      <c r="BF50" s="32">
        <f t="shared" si="120"/>
        <v>0</v>
      </c>
      <c r="BG50" s="32">
        <f t="shared" si="121"/>
        <v>0</v>
      </c>
      <c r="BH50" s="32" t="str">
        <f t="shared" si="122"/>
        <v/>
      </c>
      <c r="BI50" s="32" t="e">
        <f t="shared" si="123"/>
        <v>#N/A</v>
      </c>
      <c r="BJ50" s="32" t="e">
        <f t="shared" si="124"/>
        <v>#N/A</v>
      </c>
      <c r="BK50" s="32" t="e">
        <f t="shared" si="125"/>
        <v>#N/A</v>
      </c>
      <c r="BL50" s="32" t="e">
        <f t="shared" si="126"/>
        <v>#N/A</v>
      </c>
      <c r="BM50" s="32" t="e">
        <f t="shared" si="127"/>
        <v>#N/A</v>
      </c>
      <c r="BN50" s="32" t="e">
        <f t="shared" si="128"/>
        <v>#N/A</v>
      </c>
      <c r="BO50" s="32" t="e">
        <f t="shared" si="129"/>
        <v>#N/A</v>
      </c>
      <c r="BP50" s="32" t="e">
        <f t="shared" si="130"/>
        <v>#N/A</v>
      </c>
      <c r="BQ50" s="32" t="e">
        <f t="shared" si="131"/>
        <v>#N/A</v>
      </c>
      <c r="BR50" s="32" t="e">
        <f t="shared" si="132"/>
        <v>#N/A</v>
      </c>
      <c r="BS50" s="32" t="e">
        <f t="shared" si="133"/>
        <v>#N/A</v>
      </c>
    </row>
    <row r="51" spans="1:71" x14ac:dyDescent="0.3">
      <c r="A51" s="32">
        <v>49</v>
      </c>
      <c r="B51" s="32" t="str">
        <f t="shared" si="70"/>
        <v/>
      </c>
      <c r="C51" s="45" t="str">
        <f t="shared" si="71"/>
        <v/>
      </c>
      <c r="D51" s="32">
        <f t="shared" si="72"/>
        <v>0</v>
      </c>
      <c r="E51" s="32" t="e">
        <f t="shared" si="73"/>
        <v>#N/A</v>
      </c>
      <c r="F51" s="32" t="str">
        <f t="shared" si="74"/>
        <v/>
      </c>
      <c r="G51" s="32" t="str">
        <f t="shared" si="75"/>
        <v/>
      </c>
      <c r="H51" s="32" t="e">
        <f t="shared" si="76"/>
        <v>#N/A</v>
      </c>
      <c r="I51" s="32" t="e">
        <f t="shared" si="77"/>
        <v>#N/A</v>
      </c>
      <c r="J51" s="32" t="e">
        <f t="shared" si="78"/>
        <v>#N/A</v>
      </c>
      <c r="K51" s="32">
        <f t="shared" si="79"/>
        <v>0</v>
      </c>
      <c r="L51" s="32">
        <f t="shared" si="134"/>
        <v>0</v>
      </c>
      <c r="M51" s="32">
        <f t="shared" si="137"/>
        <v>0</v>
      </c>
      <c r="N51" s="32">
        <f t="shared" si="80"/>
        <v>0</v>
      </c>
      <c r="O51" s="32">
        <f t="shared" si="81"/>
        <v>0</v>
      </c>
      <c r="P51" s="32" t="str">
        <f t="shared" si="82"/>
        <v/>
      </c>
      <c r="Q51" s="32" t="e">
        <f t="shared" si="83"/>
        <v>#N/A</v>
      </c>
      <c r="R51" s="32" t="e">
        <f t="shared" si="84"/>
        <v>#N/A</v>
      </c>
      <c r="S51" s="32" t="e">
        <f t="shared" si="85"/>
        <v>#N/A</v>
      </c>
      <c r="T51" s="32" t="e">
        <f t="shared" si="86"/>
        <v>#N/A</v>
      </c>
      <c r="U51" s="32" t="e">
        <f t="shared" si="87"/>
        <v>#N/A</v>
      </c>
      <c r="V51" s="32" t="e">
        <f t="shared" si="88"/>
        <v>#N/A</v>
      </c>
      <c r="W51" s="32" t="e">
        <f t="shared" si="89"/>
        <v>#N/A</v>
      </c>
      <c r="X51" s="32" t="e">
        <f t="shared" si="90"/>
        <v>#N/A</v>
      </c>
      <c r="Y51" s="32" t="e">
        <f t="shared" si="91"/>
        <v>#N/A</v>
      </c>
      <c r="Z51" s="32" t="e">
        <f t="shared" si="92"/>
        <v>#N/A</v>
      </c>
      <c r="AA51" s="32" t="e">
        <f t="shared" si="93"/>
        <v>#N/A</v>
      </c>
      <c r="AB51" s="32" t="str">
        <f t="shared" si="94"/>
        <v/>
      </c>
      <c r="AC51" s="32" t="str">
        <f t="shared" si="95"/>
        <v/>
      </c>
      <c r="AD51" s="32" t="e">
        <f t="shared" si="96"/>
        <v>#N/A</v>
      </c>
      <c r="AE51" s="32" t="e">
        <f t="shared" si="97"/>
        <v>#N/A</v>
      </c>
      <c r="AF51" s="32" t="e">
        <f t="shared" si="98"/>
        <v>#N/A</v>
      </c>
      <c r="AG51" s="32">
        <f t="shared" si="99"/>
        <v>0</v>
      </c>
      <c r="AH51" s="32">
        <f t="shared" si="135"/>
        <v>0</v>
      </c>
      <c r="AI51" s="32">
        <f t="shared" si="138"/>
        <v>0</v>
      </c>
      <c r="AJ51" s="32">
        <f t="shared" si="100"/>
        <v>0</v>
      </c>
      <c r="AK51" s="32">
        <f t="shared" si="101"/>
        <v>0</v>
      </c>
      <c r="AL51" s="32" t="str">
        <f t="shared" si="102"/>
        <v/>
      </c>
      <c r="AM51" s="32" t="e">
        <f t="shared" si="103"/>
        <v>#N/A</v>
      </c>
      <c r="AN51" s="32" t="e">
        <f t="shared" si="104"/>
        <v>#N/A</v>
      </c>
      <c r="AO51" s="32" t="e">
        <f t="shared" si="105"/>
        <v>#N/A</v>
      </c>
      <c r="AP51" s="32" t="e">
        <f t="shared" si="106"/>
        <v>#N/A</v>
      </c>
      <c r="AQ51" s="32" t="e">
        <f t="shared" si="107"/>
        <v>#N/A</v>
      </c>
      <c r="AR51" s="32" t="e">
        <f t="shared" si="108"/>
        <v>#N/A</v>
      </c>
      <c r="AS51" s="32" t="e">
        <f t="shared" si="109"/>
        <v>#N/A</v>
      </c>
      <c r="AT51" s="32" t="e">
        <f t="shared" si="110"/>
        <v>#N/A</v>
      </c>
      <c r="AU51" s="32" t="e">
        <f t="shared" si="111"/>
        <v>#N/A</v>
      </c>
      <c r="AV51" s="32" t="e">
        <f t="shared" si="112"/>
        <v>#N/A</v>
      </c>
      <c r="AW51" s="32" t="e">
        <f t="shared" si="113"/>
        <v>#N/A</v>
      </c>
      <c r="AX51" s="32" t="str">
        <f t="shared" si="114"/>
        <v/>
      </c>
      <c r="AY51" s="32" t="str">
        <f t="shared" si="115"/>
        <v/>
      </c>
      <c r="AZ51" s="32" t="e">
        <f t="shared" si="116"/>
        <v>#N/A</v>
      </c>
      <c r="BA51" s="32" t="e">
        <f t="shared" si="117"/>
        <v>#N/A</v>
      </c>
      <c r="BB51" s="32" t="e">
        <f t="shared" si="118"/>
        <v>#N/A</v>
      </c>
      <c r="BC51" s="32">
        <f t="shared" si="119"/>
        <v>0</v>
      </c>
      <c r="BD51" s="32">
        <f t="shared" si="136"/>
        <v>0</v>
      </c>
      <c r="BE51" s="32">
        <f t="shared" si="139"/>
        <v>0</v>
      </c>
      <c r="BF51" s="32">
        <f t="shared" si="120"/>
        <v>0</v>
      </c>
      <c r="BG51" s="32">
        <f t="shared" si="121"/>
        <v>0</v>
      </c>
      <c r="BH51" s="32" t="str">
        <f t="shared" si="122"/>
        <v/>
      </c>
      <c r="BI51" s="32" t="e">
        <f t="shared" si="123"/>
        <v>#N/A</v>
      </c>
      <c r="BJ51" s="32" t="e">
        <f t="shared" si="124"/>
        <v>#N/A</v>
      </c>
      <c r="BK51" s="32" t="e">
        <f t="shared" si="125"/>
        <v>#N/A</v>
      </c>
      <c r="BL51" s="32" t="e">
        <f t="shared" si="126"/>
        <v>#N/A</v>
      </c>
      <c r="BM51" s="32" t="e">
        <f t="shared" si="127"/>
        <v>#N/A</v>
      </c>
      <c r="BN51" s="32" t="e">
        <f t="shared" si="128"/>
        <v>#N/A</v>
      </c>
      <c r="BO51" s="32" t="e">
        <f t="shared" si="129"/>
        <v>#N/A</v>
      </c>
      <c r="BP51" s="32" t="e">
        <f t="shared" si="130"/>
        <v>#N/A</v>
      </c>
      <c r="BQ51" s="32" t="e">
        <f t="shared" si="131"/>
        <v>#N/A</v>
      </c>
      <c r="BR51" s="32" t="e">
        <f t="shared" si="132"/>
        <v>#N/A</v>
      </c>
      <c r="BS51" s="32" t="e">
        <f t="shared" si="133"/>
        <v>#N/A</v>
      </c>
    </row>
    <row r="52" spans="1:71" x14ac:dyDescent="0.3">
      <c r="A52" s="32">
        <v>50</v>
      </c>
      <c r="B52" s="32" t="str">
        <f t="shared" si="70"/>
        <v/>
      </c>
      <c r="C52" s="45" t="str">
        <f t="shared" si="71"/>
        <v/>
      </c>
      <c r="D52" s="32">
        <f t="shared" si="72"/>
        <v>0</v>
      </c>
      <c r="E52" s="32" t="e">
        <f t="shared" si="73"/>
        <v>#N/A</v>
      </c>
      <c r="F52" s="32" t="str">
        <f t="shared" si="74"/>
        <v/>
      </c>
      <c r="G52" s="32" t="str">
        <f t="shared" si="75"/>
        <v/>
      </c>
      <c r="H52" s="32" t="e">
        <f t="shared" si="76"/>
        <v>#N/A</v>
      </c>
      <c r="I52" s="32" t="e">
        <f t="shared" si="77"/>
        <v>#N/A</v>
      </c>
      <c r="J52" s="32" t="e">
        <f t="shared" si="78"/>
        <v>#N/A</v>
      </c>
      <c r="K52" s="32">
        <f t="shared" si="79"/>
        <v>0</v>
      </c>
      <c r="L52" s="32">
        <f t="shared" si="134"/>
        <v>0</v>
      </c>
      <c r="M52" s="32">
        <f t="shared" si="137"/>
        <v>0</v>
      </c>
      <c r="N52" s="32">
        <f t="shared" si="80"/>
        <v>0</v>
      </c>
      <c r="O52" s="32">
        <f t="shared" si="81"/>
        <v>0</v>
      </c>
      <c r="P52" s="32" t="str">
        <f t="shared" si="82"/>
        <v/>
      </c>
      <c r="Q52" s="32" t="e">
        <f t="shared" si="83"/>
        <v>#N/A</v>
      </c>
      <c r="R52" s="32" t="e">
        <f t="shared" si="84"/>
        <v>#N/A</v>
      </c>
      <c r="S52" s="32" t="e">
        <f t="shared" si="85"/>
        <v>#N/A</v>
      </c>
      <c r="T52" s="32" t="e">
        <f t="shared" si="86"/>
        <v>#N/A</v>
      </c>
      <c r="U52" s="32" t="e">
        <f t="shared" si="87"/>
        <v>#N/A</v>
      </c>
      <c r="V52" s="32" t="e">
        <f t="shared" si="88"/>
        <v>#N/A</v>
      </c>
      <c r="W52" s="32" t="e">
        <f t="shared" si="89"/>
        <v>#N/A</v>
      </c>
      <c r="X52" s="32" t="e">
        <f t="shared" si="90"/>
        <v>#N/A</v>
      </c>
      <c r="Y52" s="32" t="e">
        <f t="shared" si="91"/>
        <v>#N/A</v>
      </c>
      <c r="Z52" s="32" t="e">
        <f t="shared" si="92"/>
        <v>#N/A</v>
      </c>
      <c r="AA52" s="32" t="e">
        <f t="shared" si="93"/>
        <v>#N/A</v>
      </c>
      <c r="AB52" s="32" t="str">
        <f t="shared" si="94"/>
        <v/>
      </c>
      <c r="AC52" s="32" t="str">
        <f t="shared" si="95"/>
        <v/>
      </c>
      <c r="AD52" s="32" t="e">
        <f t="shared" si="96"/>
        <v>#N/A</v>
      </c>
      <c r="AE52" s="32" t="e">
        <f t="shared" si="97"/>
        <v>#N/A</v>
      </c>
      <c r="AF52" s="32" t="e">
        <f t="shared" si="98"/>
        <v>#N/A</v>
      </c>
      <c r="AG52" s="32">
        <f t="shared" si="99"/>
        <v>0</v>
      </c>
      <c r="AH52" s="32">
        <f t="shared" si="135"/>
        <v>0</v>
      </c>
      <c r="AI52" s="32">
        <f t="shared" si="138"/>
        <v>0</v>
      </c>
      <c r="AJ52" s="32">
        <f t="shared" si="100"/>
        <v>0</v>
      </c>
      <c r="AK52" s="32">
        <f t="shared" si="101"/>
        <v>0</v>
      </c>
      <c r="AL52" s="32" t="str">
        <f t="shared" si="102"/>
        <v/>
      </c>
      <c r="AM52" s="32" t="e">
        <f t="shared" si="103"/>
        <v>#N/A</v>
      </c>
      <c r="AN52" s="32" t="e">
        <f t="shared" si="104"/>
        <v>#N/A</v>
      </c>
      <c r="AO52" s="32" t="e">
        <f t="shared" si="105"/>
        <v>#N/A</v>
      </c>
      <c r="AP52" s="32" t="e">
        <f t="shared" si="106"/>
        <v>#N/A</v>
      </c>
      <c r="AQ52" s="32" t="e">
        <f t="shared" si="107"/>
        <v>#N/A</v>
      </c>
      <c r="AR52" s="32" t="e">
        <f t="shared" si="108"/>
        <v>#N/A</v>
      </c>
      <c r="AS52" s="32" t="e">
        <f t="shared" si="109"/>
        <v>#N/A</v>
      </c>
      <c r="AT52" s="32" t="e">
        <f t="shared" si="110"/>
        <v>#N/A</v>
      </c>
      <c r="AU52" s="32" t="e">
        <f t="shared" si="111"/>
        <v>#N/A</v>
      </c>
      <c r="AV52" s="32" t="e">
        <f t="shared" si="112"/>
        <v>#N/A</v>
      </c>
      <c r="AW52" s="32" t="e">
        <f t="shared" si="113"/>
        <v>#N/A</v>
      </c>
      <c r="AX52" s="32" t="str">
        <f t="shared" si="114"/>
        <v/>
      </c>
      <c r="AY52" s="32" t="str">
        <f t="shared" si="115"/>
        <v/>
      </c>
      <c r="AZ52" s="32" t="e">
        <f t="shared" si="116"/>
        <v>#N/A</v>
      </c>
      <c r="BA52" s="32" t="e">
        <f t="shared" si="117"/>
        <v>#N/A</v>
      </c>
      <c r="BB52" s="32" t="e">
        <f t="shared" si="118"/>
        <v>#N/A</v>
      </c>
      <c r="BC52" s="32">
        <f t="shared" si="119"/>
        <v>0</v>
      </c>
      <c r="BD52" s="32">
        <f t="shared" si="136"/>
        <v>0</v>
      </c>
      <c r="BE52" s="32">
        <f t="shared" si="139"/>
        <v>0</v>
      </c>
      <c r="BF52" s="32">
        <f t="shared" si="120"/>
        <v>0</v>
      </c>
      <c r="BG52" s="32">
        <f t="shared" si="121"/>
        <v>0</v>
      </c>
      <c r="BH52" s="32" t="str">
        <f t="shared" si="122"/>
        <v/>
      </c>
      <c r="BI52" s="32" t="e">
        <f t="shared" si="123"/>
        <v>#N/A</v>
      </c>
      <c r="BJ52" s="32" t="e">
        <f t="shared" si="124"/>
        <v>#N/A</v>
      </c>
      <c r="BK52" s="32" t="e">
        <f t="shared" si="125"/>
        <v>#N/A</v>
      </c>
      <c r="BL52" s="32" t="e">
        <f t="shared" si="126"/>
        <v>#N/A</v>
      </c>
      <c r="BM52" s="32" t="e">
        <f t="shared" si="127"/>
        <v>#N/A</v>
      </c>
      <c r="BN52" s="32" t="e">
        <f t="shared" si="128"/>
        <v>#N/A</v>
      </c>
      <c r="BO52" s="32" t="e">
        <f t="shared" si="129"/>
        <v>#N/A</v>
      </c>
      <c r="BP52" s="32" t="e">
        <f t="shared" si="130"/>
        <v>#N/A</v>
      </c>
      <c r="BQ52" s="32" t="e">
        <f t="shared" si="131"/>
        <v>#N/A</v>
      </c>
      <c r="BR52" s="32" t="e">
        <f t="shared" si="132"/>
        <v>#N/A</v>
      </c>
      <c r="BS52" s="32" t="e">
        <f t="shared" si="133"/>
        <v>#N/A</v>
      </c>
    </row>
    <row r="53" spans="1:71" x14ac:dyDescent="0.3">
      <c r="A53" s="32">
        <v>51</v>
      </c>
      <c r="B53" s="32" t="str">
        <f t="shared" si="70"/>
        <v/>
      </c>
      <c r="C53" s="45" t="str">
        <f t="shared" si="71"/>
        <v/>
      </c>
      <c r="D53" s="32">
        <f t="shared" si="72"/>
        <v>0</v>
      </c>
      <c r="E53" s="32" t="e">
        <f t="shared" si="73"/>
        <v>#N/A</v>
      </c>
      <c r="F53" s="32" t="str">
        <f t="shared" si="74"/>
        <v/>
      </c>
      <c r="G53" s="32" t="str">
        <f t="shared" si="75"/>
        <v/>
      </c>
      <c r="H53" s="32" t="e">
        <f t="shared" si="76"/>
        <v>#N/A</v>
      </c>
      <c r="I53" s="32" t="e">
        <f t="shared" si="77"/>
        <v>#N/A</v>
      </c>
      <c r="J53" s="32" t="e">
        <f t="shared" si="78"/>
        <v>#N/A</v>
      </c>
      <c r="K53" s="32">
        <f t="shared" si="79"/>
        <v>0</v>
      </c>
      <c r="L53" s="32">
        <f t="shared" si="134"/>
        <v>0</v>
      </c>
      <c r="M53" s="32">
        <f t="shared" si="137"/>
        <v>0</v>
      </c>
      <c r="N53" s="32">
        <f t="shared" si="80"/>
        <v>0</v>
      </c>
      <c r="O53" s="32">
        <f t="shared" si="81"/>
        <v>0</v>
      </c>
      <c r="P53" s="32" t="str">
        <f t="shared" si="82"/>
        <v/>
      </c>
      <c r="Q53" s="32" t="e">
        <f t="shared" si="83"/>
        <v>#N/A</v>
      </c>
      <c r="R53" s="32" t="e">
        <f t="shared" si="84"/>
        <v>#N/A</v>
      </c>
      <c r="S53" s="32" t="e">
        <f t="shared" si="85"/>
        <v>#N/A</v>
      </c>
      <c r="T53" s="32" t="e">
        <f t="shared" si="86"/>
        <v>#N/A</v>
      </c>
      <c r="U53" s="32" t="e">
        <f t="shared" si="87"/>
        <v>#N/A</v>
      </c>
      <c r="V53" s="32" t="e">
        <f t="shared" si="88"/>
        <v>#N/A</v>
      </c>
      <c r="W53" s="32" t="e">
        <f t="shared" si="89"/>
        <v>#N/A</v>
      </c>
      <c r="X53" s="32" t="e">
        <f t="shared" si="90"/>
        <v>#N/A</v>
      </c>
      <c r="Y53" s="32" t="e">
        <f t="shared" si="91"/>
        <v>#N/A</v>
      </c>
      <c r="Z53" s="32" t="e">
        <f t="shared" si="92"/>
        <v>#N/A</v>
      </c>
      <c r="AA53" s="32" t="e">
        <f t="shared" si="93"/>
        <v>#N/A</v>
      </c>
      <c r="AB53" s="32" t="str">
        <f t="shared" si="94"/>
        <v/>
      </c>
      <c r="AC53" s="32" t="str">
        <f t="shared" si="95"/>
        <v/>
      </c>
      <c r="AD53" s="32" t="e">
        <f t="shared" si="96"/>
        <v>#N/A</v>
      </c>
      <c r="AE53" s="32" t="e">
        <f t="shared" si="97"/>
        <v>#N/A</v>
      </c>
      <c r="AF53" s="32" t="e">
        <f t="shared" si="98"/>
        <v>#N/A</v>
      </c>
      <c r="AG53" s="32">
        <f t="shared" si="99"/>
        <v>0</v>
      </c>
      <c r="AH53" s="32">
        <f t="shared" si="135"/>
        <v>0</v>
      </c>
      <c r="AI53" s="32">
        <f t="shared" si="138"/>
        <v>0</v>
      </c>
      <c r="AJ53" s="32">
        <f t="shared" si="100"/>
        <v>0</v>
      </c>
      <c r="AK53" s="32">
        <f t="shared" si="101"/>
        <v>0</v>
      </c>
      <c r="AL53" s="32" t="str">
        <f t="shared" si="102"/>
        <v/>
      </c>
      <c r="AM53" s="32" t="e">
        <f t="shared" si="103"/>
        <v>#N/A</v>
      </c>
      <c r="AN53" s="32" t="e">
        <f t="shared" si="104"/>
        <v>#N/A</v>
      </c>
      <c r="AO53" s="32" t="e">
        <f t="shared" si="105"/>
        <v>#N/A</v>
      </c>
      <c r="AP53" s="32" t="e">
        <f t="shared" si="106"/>
        <v>#N/A</v>
      </c>
      <c r="AQ53" s="32" t="e">
        <f t="shared" si="107"/>
        <v>#N/A</v>
      </c>
      <c r="AR53" s="32" t="e">
        <f t="shared" si="108"/>
        <v>#N/A</v>
      </c>
      <c r="AS53" s="32" t="e">
        <f t="shared" si="109"/>
        <v>#N/A</v>
      </c>
      <c r="AT53" s="32" t="e">
        <f t="shared" si="110"/>
        <v>#N/A</v>
      </c>
      <c r="AU53" s="32" t="e">
        <f t="shared" si="111"/>
        <v>#N/A</v>
      </c>
      <c r="AV53" s="32" t="e">
        <f t="shared" si="112"/>
        <v>#N/A</v>
      </c>
      <c r="AW53" s="32" t="e">
        <f t="shared" si="113"/>
        <v>#N/A</v>
      </c>
      <c r="AX53" s="32" t="str">
        <f t="shared" si="114"/>
        <v/>
      </c>
      <c r="AY53" s="32" t="str">
        <f t="shared" si="115"/>
        <v/>
      </c>
      <c r="AZ53" s="32" t="e">
        <f t="shared" si="116"/>
        <v>#N/A</v>
      </c>
      <c r="BA53" s="32" t="e">
        <f t="shared" si="117"/>
        <v>#N/A</v>
      </c>
      <c r="BB53" s="32" t="e">
        <f t="shared" si="118"/>
        <v>#N/A</v>
      </c>
      <c r="BC53" s="32">
        <f t="shared" si="119"/>
        <v>0</v>
      </c>
      <c r="BD53" s="32">
        <f t="shared" si="136"/>
        <v>0</v>
      </c>
      <c r="BE53" s="32">
        <f t="shared" si="139"/>
        <v>0</v>
      </c>
      <c r="BF53" s="32">
        <f t="shared" si="120"/>
        <v>0</v>
      </c>
      <c r="BG53" s="32">
        <f t="shared" si="121"/>
        <v>0</v>
      </c>
      <c r="BH53" s="32" t="str">
        <f t="shared" si="122"/>
        <v/>
      </c>
      <c r="BI53" s="32" t="e">
        <f t="shared" si="123"/>
        <v>#N/A</v>
      </c>
      <c r="BJ53" s="32" t="e">
        <f t="shared" si="124"/>
        <v>#N/A</v>
      </c>
      <c r="BK53" s="32" t="e">
        <f t="shared" si="125"/>
        <v>#N/A</v>
      </c>
      <c r="BL53" s="32" t="e">
        <f t="shared" si="126"/>
        <v>#N/A</v>
      </c>
      <c r="BM53" s="32" t="e">
        <f t="shared" si="127"/>
        <v>#N/A</v>
      </c>
      <c r="BN53" s="32" t="e">
        <f t="shared" si="128"/>
        <v>#N/A</v>
      </c>
      <c r="BO53" s="32" t="e">
        <f t="shared" si="129"/>
        <v>#N/A</v>
      </c>
      <c r="BP53" s="32" t="e">
        <f t="shared" si="130"/>
        <v>#N/A</v>
      </c>
      <c r="BQ53" s="32" t="e">
        <f t="shared" si="131"/>
        <v>#N/A</v>
      </c>
      <c r="BR53" s="32" t="e">
        <f t="shared" si="132"/>
        <v>#N/A</v>
      </c>
      <c r="BS53" s="32" t="e">
        <f t="shared" si="133"/>
        <v>#N/A</v>
      </c>
    </row>
    <row r="54" spans="1:71" x14ac:dyDescent="0.3">
      <c r="A54" s="32">
        <v>52</v>
      </c>
      <c r="B54" s="32" t="str">
        <f t="shared" si="70"/>
        <v/>
      </c>
      <c r="C54" s="45" t="str">
        <f t="shared" si="71"/>
        <v/>
      </c>
      <c r="D54" s="32">
        <f t="shared" si="72"/>
        <v>0</v>
      </c>
      <c r="E54" s="32" t="e">
        <f t="shared" si="73"/>
        <v>#N/A</v>
      </c>
      <c r="F54" s="32" t="str">
        <f t="shared" si="74"/>
        <v/>
      </c>
      <c r="G54" s="32" t="str">
        <f t="shared" si="75"/>
        <v/>
      </c>
      <c r="H54" s="32" t="e">
        <f t="shared" si="76"/>
        <v>#N/A</v>
      </c>
      <c r="I54" s="32" t="e">
        <f t="shared" si="77"/>
        <v>#N/A</v>
      </c>
      <c r="J54" s="32" t="e">
        <f t="shared" si="78"/>
        <v>#N/A</v>
      </c>
      <c r="K54" s="32">
        <f t="shared" si="79"/>
        <v>0</v>
      </c>
      <c r="L54" s="32">
        <f t="shared" si="134"/>
        <v>0</v>
      </c>
      <c r="M54" s="32">
        <f t="shared" si="137"/>
        <v>0</v>
      </c>
      <c r="N54" s="32">
        <f t="shared" si="80"/>
        <v>0</v>
      </c>
      <c r="O54" s="32">
        <f t="shared" si="81"/>
        <v>0</v>
      </c>
      <c r="P54" s="32" t="str">
        <f t="shared" si="82"/>
        <v/>
      </c>
      <c r="Q54" s="32" t="e">
        <f t="shared" si="83"/>
        <v>#N/A</v>
      </c>
      <c r="R54" s="32" t="e">
        <f t="shared" si="84"/>
        <v>#N/A</v>
      </c>
      <c r="S54" s="32" t="e">
        <f t="shared" si="85"/>
        <v>#N/A</v>
      </c>
      <c r="T54" s="32" t="e">
        <f t="shared" si="86"/>
        <v>#N/A</v>
      </c>
      <c r="U54" s="32" t="e">
        <f t="shared" si="87"/>
        <v>#N/A</v>
      </c>
      <c r="V54" s="32" t="e">
        <f t="shared" si="88"/>
        <v>#N/A</v>
      </c>
      <c r="W54" s="32" t="e">
        <f t="shared" si="89"/>
        <v>#N/A</v>
      </c>
      <c r="X54" s="32" t="e">
        <f t="shared" si="90"/>
        <v>#N/A</v>
      </c>
      <c r="Y54" s="32" t="e">
        <f t="shared" si="91"/>
        <v>#N/A</v>
      </c>
      <c r="Z54" s="32" t="e">
        <f t="shared" si="92"/>
        <v>#N/A</v>
      </c>
      <c r="AA54" s="32" t="e">
        <f t="shared" si="93"/>
        <v>#N/A</v>
      </c>
      <c r="AB54" s="32" t="str">
        <f t="shared" si="94"/>
        <v/>
      </c>
      <c r="AC54" s="32" t="str">
        <f t="shared" si="95"/>
        <v/>
      </c>
      <c r="AD54" s="32" t="e">
        <f t="shared" si="96"/>
        <v>#N/A</v>
      </c>
      <c r="AE54" s="32" t="e">
        <f t="shared" si="97"/>
        <v>#N/A</v>
      </c>
      <c r="AF54" s="32" t="e">
        <f t="shared" si="98"/>
        <v>#N/A</v>
      </c>
      <c r="AG54" s="32">
        <f t="shared" si="99"/>
        <v>0</v>
      </c>
      <c r="AH54" s="32">
        <f t="shared" si="135"/>
        <v>0</v>
      </c>
      <c r="AI54" s="32">
        <f t="shared" si="138"/>
        <v>0</v>
      </c>
      <c r="AJ54" s="32">
        <f t="shared" si="100"/>
        <v>0</v>
      </c>
      <c r="AK54" s="32">
        <f t="shared" si="101"/>
        <v>0</v>
      </c>
      <c r="AL54" s="32" t="str">
        <f t="shared" si="102"/>
        <v/>
      </c>
      <c r="AM54" s="32" t="e">
        <f t="shared" si="103"/>
        <v>#N/A</v>
      </c>
      <c r="AN54" s="32" t="e">
        <f t="shared" si="104"/>
        <v>#N/A</v>
      </c>
      <c r="AO54" s="32" t="e">
        <f t="shared" si="105"/>
        <v>#N/A</v>
      </c>
      <c r="AP54" s="32" t="e">
        <f t="shared" si="106"/>
        <v>#N/A</v>
      </c>
      <c r="AQ54" s="32" t="e">
        <f t="shared" si="107"/>
        <v>#N/A</v>
      </c>
      <c r="AR54" s="32" t="e">
        <f t="shared" si="108"/>
        <v>#N/A</v>
      </c>
      <c r="AS54" s="32" t="e">
        <f t="shared" si="109"/>
        <v>#N/A</v>
      </c>
      <c r="AT54" s="32" t="e">
        <f t="shared" si="110"/>
        <v>#N/A</v>
      </c>
      <c r="AU54" s="32" t="e">
        <f t="shared" si="111"/>
        <v>#N/A</v>
      </c>
      <c r="AV54" s="32" t="e">
        <f t="shared" si="112"/>
        <v>#N/A</v>
      </c>
      <c r="AW54" s="32" t="e">
        <f t="shared" si="113"/>
        <v>#N/A</v>
      </c>
      <c r="AX54" s="32" t="str">
        <f t="shared" si="114"/>
        <v/>
      </c>
      <c r="AY54" s="32" t="str">
        <f t="shared" si="115"/>
        <v/>
      </c>
      <c r="AZ54" s="32" t="e">
        <f t="shared" si="116"/>
        <v>#N/A</v>
      </c>
      <c r="BA54" s="32" t="e">
        <f t="shared" si="117"/>
        <v>#N/A</v>
      </c>
      <c r="BB54" s="32" t="e">
        <f t="shared" si="118"/>
        <v>#N/A</v>
      </c>
      <c r="BC54" s="32">
        <f t="shared" si="119"/>
        <v>0</v>
      </c>
      <c r="BD54" s="32">
        <f t="shared" si="136"/>
        <v>0</v>
      </c>
      <c r="BE54" s="32">
        <f t="shared" si="139"/>
        <v>0</v>
      </c>
      <c r="BF54" s="32">
        <f t="shared" si="120"/>
        <v>0</v>
      </c>
      <c r="BG54" s="32">
        <f t="shared" si="121"/>
        <v>0</v>
      </c>
      <c r="BH54" s="32" t="str">
        <f t="shared" si="122"/>
        <v/>
      </c>
      <c r="BI54" s="32" t="e">
        <f t="shared" si="123"/>
        <v>#N/A</v>
      </c>
      <c r="BJ54" s="32" t="e">
        <f t="shared" si="124"/>
        <v>#N/A</v>
      </c>
      <c r="BK54" s="32" t="e">
        <f t="shared" si="125"/>
        <v>#N/A</v>
      </c>
      <c r="BL54" s="32" t="e">
        <f t="shared" si="126"/>
        <v>#N/A</v>
      </c>
      <c r="BM54" s="32" t="e">
        <f t="shared" si="127"/>
        <v>#N/A</v>
      </c>
      <c r="BN54" s="32" t="e">
        <f t="shared" si="128"/>
        <v>#N/A</v>
      </c>
      <c r="BO54" s="32" t="e">
        <f t="shared" si="129"/>
        <v>#N/A</v>
      </c>
      <c r="BP54" s="32" t="e">
        <f t="shared" si="130"/>
        <v>#N/A</v>
      </c>
      <c r="BQ54" s="32" t="e">
        <f t="shared" si="131"/>
        <v>#N/A</v>
      </c>
      <c r="BR54" s="32" t="e">
        <f t="shared" si="132"/>
        <v>#N/A</v>
      </c>
      <c r="BS54" s="32" t="e">
        <f t="shared" si="133"/>
        <v>#N/A</v>
      </c>
    </row>
    <row r="55" spans="1:71" x14ac:dyDescent="0.3">
      <c r="A55" s="32">
        <v>53</v>
      </c>
      <c r="B55" s="32" t="str">
        <f t="shared" si="70"/>
        <v/>
      </c>
      <c r="C55" s="45" t="str">
        <f t="shared" si="71"/>
        <v/>
      </c>
      <c r="D55" s="32">
        <f t="shared" si="72"/>
        <v>0</v>
      </c>
      <c r="E55" s="32" t="e">
        <f t="shared" si="73"/>
        <v>#N/A</v>
      </c>
      <c r="F55" s="32" t="str">
        <f t="shared" si="74"/>
        <v/>
      </c>
      <c r="G55" s="32" t="str">
        <f t="shared" si="75"/>
        <v/>
      </c>
      <c r="H55" s="32" t="e">
        <f t="shared" si="76"/>
        <v>#N/A</v>
      </c>
      <c r="I55" s="32" t="e">
        <f t="shared" si="77"/>
        <v>#N/A</v>
      </c>
      <c r="J55" s="32" t="e">
        <f t="shared" si="78"/>
        <v>#N/A</v>
      </c>
      <c r="K55" s="32">
        <f t="shared" si="79"/>
        <v>0</v>
      </c>
      <c r="L55" s="32">
        <f t="shared" si="134"/>
        <v>0</v>
      </c>
      <c r="M55" s="32">
        <f t="shared" si="137"/>
        <v>0</v>
      </c>
      <c r="N55" s="32">
        <f t="shared" si="80"/>
        <v>0</v>
      </c>
      <c r="O55" s="32">
        <f t="shared" si="81"/>
        <v>0</v>
      </c>
      <c r="P55" s="32" t="str">
        <f t="shared" si="82"/>
        <v/>
      </c>
      <c r="Q55" s="32" t="e">
        <f t="shared" si="83"/>
        <v>#N/A</v>
      </c>
      <c r="R55" s="32" t="e">
        <f t="shared" si="84"/>
        <v>#N/A</v>
      </c>
      <c r="S55" s="32" t="e">
        <f t="shared" si="85"/>
        <v>#N/A</v>
      </c>
      <c r="T55" s="32" t="e">
        <f t="shared" si="86"/>
        <v>#N/A</v>
      </c>
      <c r="U55" s="32" t="e">
        <f t="shared" si="87"/>
        <v>#N/A</v>
      </c>
      <c r="V55" s="32" t="e">
        <f t="shared" si="88"/>
        <v>#N/A</v>
      </c>
      <c r="W55" s="32" t="e">
        <f t="shared" si="89"/>
        <v>#N/A</v>
      </c>
      <c r="X55" s="32" t="e">
        <f t="shared" si="90"/>
        <v>#N/A</v>
      </c>
      <c r="Y55" s="32" t="e">
        <f t="shared" si="91"/>
        <v>#N/A</v>
      </c>
      <c r="Z55" s="32" t="e">
        <f t="shared" si="92"/>
        <v>#N/A</v>
      </c>
      <c r="AA55" s="32" t="e">
        <f t="shared" si="93"/>
        <v>#N/A</v>
      </c>
      <c r="AB55" s="32" t="str">
        <f t="shared" si="94"/>
        <v/>
      </c>
      <c r="AC55" s="32" t="str">
        <f t="shared" si="95"/>
        <v/>
      </c>
      <c r="AD55" s="32" t="e">
        <f t="shared" si="96"/>
        <v>#N/A</v>
      </c>
      <c r="AE55" s="32" t="e">
        <f t="shared" si="97"/>
        <v>#N/A</v>
      </c>
      <c r="AF55" s="32" t="e">
        <f t="shared" si="98"/>
        <v>#N/A</v>
      </c>
      <c r="AG55" s="32">
        <f t="shared" si="99"/>
        <v>0</v>
      </c>
      <c r="AH55" s="32">
        <f t="shared" si="135"/>
        <v>0</v>
      </c>
      <c r="AI55" s="32">
        <f t="shared" si="138"/>
        <v>0</v>
      </c>
      <c r="AJ55" s="32">
        <f t="shared" si="100"/>
        <v>0</v>
      </c>
      <c r="AK55" s="32">
        <f t="shared" si="101"/>
        <v>0</v>
      </c>
      <c r="AL55" s="32" t="str">
        <f t="shared" si="102"/>
        <v/>
      </c>
      <c r="AM55" s="32" t="e">
        <f t="shared" si="103"/>
        <v>#N/A</v>
      </c>
      <c r="AN55" s="32" t="e">
        <f t="shared" si="104"/>
        <v>#N/A</v>
      </c>
      <c r="AO55" s="32" t="e">
        <f t="shared" si="105"/>
        <v>#N/A</v>
      </c>
      <c r="AP55" s="32" t="e">
        <f t="shared" si="106"/>
        <v>#N/A</v>
      </c>
      <c r="AQ55" s="32" t="e">
        <f t="shared" si="107"/>
        <v>#N/A</v>
      </c>
      <c r="AR55" s="32" t="e">
        <f t="shared" si="108"/>
        <v>#N/A</v>
      </c>
      <c r="AS55" s="32" t="e">
        <f t="shared" si="109"/>
        <v>#N/A</v>
      </c>
      <c r="AT55" s="32" t="e">
        <f t="shared" si="110"/>
        <v>#N/A</v>
      </c>
      <c r="AU55" s="32" t="e">
        <f t="shared" si="111"/>
        <v>#N/A</v>
      </c>
      <c r="AV55" s="32" t="e">
        <f t="shared" si="112"/>
        <v>#N/A</v>
      </c>
      <c r="AW55" s="32" t="e">
        <f t="shared" si="113"/>
        <v>#N/A</v>
      </c>
      <c r="AX55" s="32" t="str">
        <f t="shared" si="114"/>
        <v/>
      </c>
      <c r="AY55" s="32" t="str">
        <f t="shared" si="115"/>
        <v/>
      </c>
      <c r="AZ55" s="32" t="e">
        <f t="shared" si="116"/>
        <v>#N/A</v>
      </c>
      <c r="BA55" s="32" t="e">
        <f t="shared" si="117"/>
        <v>#N/A</v>
      </c>
      <c r="BB55" s="32" t="e">
        <f t="shared" si="118"/>
        <v>#N/A</v>
      </c>
      <c r="BC55" s="32">
        <f t="shared" si="119"/>
        <v>0</v>
      </c>
      <c r="BD55" s="32">
        <f t="shared" si="136"/>
        <v>0</v>
      </c>
      <c r="BE55" s="32">
        <f t="shared" si="139"/>
        <v>0</v>
      </c>
      <c r="BF55" s="32">
        <f t="shared" si="120"/>
        <v>0</v>
      </c>
      <c r="BG55" s="32">
        <f t="shared" si="121"/>
        <v>0</v>
      </c>
      <c r="BH55" s="32" t="str">
        <f t="shared" si="122"/>
        <v/>
      </c>
      <c r="BI55" s="32" t="e">
        <f t="shared" si="123"/>
        <v>#N/A</v>
      </c>
      <c r="BJ55" s="32" t="e">
        <f t="shared" si="124"/>
        <v>#N/A</v>
      </c>
      <c r="BK55" s="32" t="e">
        <f t="shared" si="125"/>
        <v>#N/A</v>
      </c>
      <c r="BL55" s="32" t="e">
        <f t="shared" si="126"/>
        <v>#N/A</v>
      </c>
      <c r="BM55" s="32" t="e">
        <f t="shared" si="127"/>
        <v>#N/A</v>
      </c>
      <c r="BN55" s="32" t="e">
        <f t="shared" si="128"/>
        <v>#N/A</v>
      </c>
      <c r="BO55" s="32" t="e">
        <f t="shared" si="129"/>
        <v>#N/A</v>
      </c>
      <c r="BP55" s="32" t="e">
        <f t="shared" si="130"/>
        <v>#N/A</v>
      </c>
      <c r="BQ55" s="32" t="e">
        <f t="shared" si="131"/>
        <v>#N/A</v>
      </c>
      <c r="BR55" s="32" t="e">
        <f t="shared" si="132"/>
        <v>#N/A</v>
      </c>
      <c r="BS55" s="32" t="e">
        <f t="shared" si="133"/>
        <v>#N/A</v>
      </c>
    </row>
    <row r="56" spans="1:71" x14ac:dyDescent="0.3">
      <c r="A56" s="32">
        <v>54</v>
      </c>
      <c r="B56" s="32" t="str">
        <f t="shared" si="70"/>
        <v/>
      </c>
      <c r="C56" s="45" t="str">
        <f t="shared" si="71"/>
        <v/>
      </c>
      <c r="D56" s="32">
        <f t="shared" si="72"/>
        <v>0</v>
      </c>
      <c r="E56" s="32" t="e">
        <f t="shared" si="73"/>
        <v>#N/A</v>
      </c>
      <c r="F56" s="32" t="str">
        <f t="shared" si="74"/>
        <v/>
      </c>
      <c r="G56" s="32" t="str">
        <f t="shared" si="75"/>
        <v/>
      </c>
      <c r="H56" s="32" t="e">
        <f t="shared" si="76"/>
        <v>#N/A</v>
      </c>
      <c r="I56" s="32" t="e">
        <f t="shared" si="77"/>
        <v>#N/A</v>
      </c>
      <c r="J56" s="32" t="e">
        <f t="shared" si="78"/>
        <v>#N/A</v>
      </c>
      <c r="K56" s="32">
        <f t="shared" si="79"/>
        <v>0</v>
      </c>
      <c r="L56" s="32">
        <f t="shared" si="134"/>
        <v>0</v>
      </c>
      <c r="M56" s="32">
        <f t="shared" si="137"/>
        <v>0</v>
      </c>
      <c r="N56" s="32">
        <f t="shared" si="80"/>
        <v>0</v>
      </c>
      <c r="O56" s="32">
        <f t="shared" si="81"/>
        <v>0</v>
      </c>
      <c r="P56" s="32" t="str">
        <f t="shared" si="82"/>
        <v/>
      </c>
      <c r="Q56" s="32" t="e">
        <f t="shared" si="83"/>
        <v>#N/A</v>
      </c>
      <c r="R56" s="32" t="e">
        <f t="shared" si="84"/>
        <v>#N/A</v>
      </c>
      <c r="S56" s="32" t="e">
        <f t="shared" si="85"/>
        <v>#N/A</v>
      </c>
      <c r="T56" s="32" t="e">
        <f t="shared" si="86"/>
        <v>#N/A</v>
      </c>
      <c r="U56" s="32" t="e">
        <f t="shared" si="87"/>
        <v>#N/A</v>
      </c>
      <c r="V56" s="32" t="e">
        <f t="shared" si="88"/>
        <v>#N/A</v>
      </c>
      <c r="W56" s="32" t="e">
        <f t="shared" si="89"/>
        <v>#N/A</v>
      </c>
      <c r="X56" s="32" t="e">
        <f t="shared" si="90"/>
        <v>#N/A</v>
      </c>
      <c r="Y56" s="32" t="e">
        <f t="shared" si="91"/>
        <v>#N/A</v>
      </c>
      <c r="Z56" s="32" t="e">
        <f t="shared" si="92"/>
        <v>#N/A</v>
      </c>
      <c r="AA56" s="32" t="e">
        <f t="shared" si="93"/>
        <v>#N/A</v>
      </c>
      <c r="AB56" s="32" t="str">
        <f t="shared" si="94"/>
        <v/>
      </c>
      <c r="AC56" s="32" t="str">
        <f t="shared" si="95"/>
        <v/>
      </c>
      <c r="AD56" s="32" t="e">
        <f t="shared" si="96"/>
        <v>#N/A</v>
      </c>
      <c r="AE56" s="32" t="e">
        <f t="shared" si="97"/>
        <v>#N/A</v>
      </c>
      <c r="AF56" s="32" t="e">
        <f t="shared" si="98"/>
        <v>#N/A</v>
      </c>
      <c r="AG56" s="32">
        <f t="shared" si="99"/>
        <v>0</v>
      </c>
      <c r="AH56" s="32">
        <f t="shared" si="135"/>
        <v>0</v>
      </c>
      <c r="AI56" s="32">
        <f t="shared" si="138"/>
        <v>0</v>
      </c>
      <c r="AJ56" s="32">
        <f t="shared" si="100"/>
        <v>0</v>
      </c>
      <c r="AK56" s="32">
        <f t="shared" si="101"/>
        <v>0</v>
      </c>
      <c r="AL56" s="32" t="str">
        <f t="shared" si="102"/>
        <v/>
      </c>
      <c r="AM56" s="32" t="e">
        <f t="shared" si="103"/>
        <v>#N/A</v>
      </c>
      <c r="AN56" s="32" t="e">
        <f t="shared" si="104"/>
        <v>#N/A</v>
      </c>
      <c r="AO56" s="32" t="e">
        <f t="shared" si="105"/>
        <v>#N/A</v>
      </c>
      <c r="AP56" s="32" t="e">
        <f t="shared" si="106"/>
        <v>#N/A</v>
      </c>
      <c r="AQ56" s="32" t="e">
        <f t="shared" si="107"/>
        <v>#N/A</v>
      </c>
      <c r="AR56" s="32" t="e">
        <f t="shared" si="108"/>
        <v>#N/A</v>
      </c>
      <c r="AS56" s="32" t="e">
        <f t="shared" si="109"/>
        <v>#N/A</v>
      </c>
      <c r="AT56" s="32" t="e">
        <f t="shared" si="110"/>
        <v>#N/A</v>
      </c>
      <c r="AU56" s="32" t="e">
        <f t="shared" si="111"/>
        <v>#N/A</v>
      </c>
      <c r="AV56" s="32" t="e">
        <f t="shared" si="112"/>
        <v>#N/A</v>
      </c>
      <c r="AW56" s="32" t="e">
        <f t="shared" si="113"/>
        <v>#N/A</v>
      </c>
      <c r="AX56" s="32" t="str">
        <f t="shared" si="114"/>
        <v/>
      </c>
      <c r="AY56" s="32" t="str">
        <f t="shared" si="115"/>
        <v/>
      </c>
      <c r="AZ56" s="32" t="e">
        <f t="shared" si="116"/>
        <v>#N/A</v>
      </c>
      <c r="BA56" s="32" t="e">
        <f t="shared" si="117"/>
        <v>#N/A</v>
      </c>
      <c r="BB56" s="32" t="e">
        <f t="shared" si="118"/>
        <v>#N/A</v>
      </c>
      <c r="BC56" s="32">
        <f t="shared" si="119"/>
        <v>0</v>
      </c>
      <c r="BD56" s="32">
        <f t="shared" si="136"/>
        <v>0</v>
      </c>
      <c r="BE56" s="32">
        <f t="shared" si="139"/>
        <v>0</v>
      </c>
      <c r="BF56" s="32">
        <f t="shared" si="120"/>
        <v>0</v>
      </c>
      <c r="BG56" s="32">
        <f t="shared" si="121"/>
        <v>0</v>
      </c>
      <c r="BH56" s="32" t="str">
        <f t="shared" si="122"/>
        <v/>
      </c>
      <c r="BI56" s="32" t="e">
        <f t="shared" si="123"/>
        <v>#N/A</v>
      </c>
      <c r="BJ56" s="32" t="e">
        <f t="shared" si="124"/>
        <v>#N/A</v>
      </c>
      <c r="BK56" s="32" t="e">
        <f t="shared" si="125"/>
        <v>#N/A</v>
      </c>
      <c r="BL56" s="32" t="e">
        <f t="shared" si="126"/>
        <v>#N/A</v>
      </c>
      <c r="BM56" s="32" t="e">
        <f t="shared" si="127"/>
        <v>#N/A</v>
      </c>
      <c r="BN56" s="32" t="e">
        <f t="shared" si="128"/>
        <v>#N/A</v>
      </c>
      <c r="BO56" s="32" t="e">
        <f t="shared" si="129"/>
        <v>#N/A</v>
      </c>
      <c r="BP56" s="32" t="e">
        <f t="shared" si="130"/>
        <v>#N/A</v>
      </c>
      <c r="BQ56" s="32" t="e">
        <f t="shared" si="131"/>
        <v>#N/A</v>
      </c>
      <c r="BR56" s="32" t="e">
        <f t="shared" si="132"/>
        <v>#N/A</v>
      </c>
      <c r="BS56" s="32" t="e">
        <f t="shared" si="133"/>
        <v>#N/A</v>
      </c>
    </row>
    <row r="57" spans="1:71" x14ac:dyDescent="0.3">
      <c r="A57" s="32">
        <v>55</v>
      </c>
      <c r="B57" s="32" t="str">
        <f t="shared" si="70"/>
        <v/>
      </c>
      <c r="C57" s="45" t="str">
        <f t="shared" si="71"/>
        <v/>
      </c>
      <c r="D57" s="32">
        <f t="shared" si="72"/>
        <v>0</v>
      </c>
      <c r="E57" s="32" t="e">
        <f t="shared" si="73"/>
        <v>#N/A</v>
      </c>
      <c r="F57" s="32" t="str">
        <f t="shared" si="74"/>
        <v/>
      </c>
      <c r="G57" s="32" t="str">
        <f t="shared" si="75"/>
        <v/>
      </c>
      <c r="H57" s="32" t="e">
        <f t="shared" si="76"/>
        <v>#N/A</v>
      </c>
      <c r="I57" s="32" t="e">
        <f t="shared" si="77"/>
        <v>#N/A</v>
      </c>
      <c r="J57" s="32" t="e">
        <f t="shared" si="78"/>
        <v>#N/A</v>
      </c>
      <c r="K57" s="32">
        <f t="shared" si="79"/>
        <v>0</v>
      </c>
      <c r="L57" s="32">
        <f t="shared" si="134"/>
        <v>0</v>
      </c>
      <c r="M57" s="32">
        <f t="shared" si="137"/>
        <v>0</v>
      </c>
      <c r="N57" s="32">
        <f t="shared" si="80"/>
        <v>0</v>
      </c>
      <c r="O57" s="32">
        <f t="shared" si="81"/>
        <v>0</v>
      </c>
      <c r="P57" s="32" t="str">
        <f t="shared" si="82"/>
        <v/>
      </c>
      <c r="Q57" s="32" t="e">
        <f t="shared" si="83"/>
        <v>#N/A</v>
      </c>
      <c r="R57" s="32" t="e">
        <f t="shared" si="84"/>
        <v>#N/A</v>
      </c>
      <c r="S57" s="32" t="e">
        <f t="shared" si="85"/>
        <v>#N/A</v>
      </c>
      <c r="T57" s="32" t="e">
        <f t="shared" si="86"/>
        <v>#N/A</v>
      </c>
      <c r="U57" s="32" t="e">
        <f t="shared" si="87"/>
        <v>#N/A</v>
      </c>
      <c r="V57" s="32" t="e">
        <f t="shared" si="88"/>
        <v>#N/A</v>
      </c>
      <c r="W57" s="32" t="e">
        <f t="shared" si="89"/>
        <v>#N/A</v>
      </c>
      <c r="X57" s="32" t="e">
        <f t="shared" si="90"/>
        <v>#N/A</v>
      </c>
      <c r="Y57" s="32" t="e">
        <f t="shared" si="91"/>
        <v>#N/A</v>
      </c>
      <c r="Z57" s="32" t="e">
        <f t="shared" si="92"/>
        <v>#N/A</v>
      </c>
      <c r="AA57" s="32" t="e">
        <f t="shared" si="93"/>
        <v>#N/A</v>
      </c>
      <c r="AB57" s="32" t="str">
        <f t="shared" si="94"/>
        <v/>
      </c>
      <c r="AC57" s="32" t="str">
        <f t="shared" si="95"/>
        <v/>
      </c>
      <c r="AD57" s="32" t="e">
        <f t="shared" si="96"/>
        <v>#N/A</v>
      </c>
      <c r="AE57" s="32" t="e">
        <f t="shared" si="97"/>
        <v>#N/A</v>
      </c>
      <c r="AF57" s="32" t="e">
        <f t="shared" si="98"/>
        <v>#N/A</v>
      </c>
      <c r="AG57" s="32">
        <f t="shared" si="99"/>
        <v>0</v>
      </c>
      <c r="AH57" s="32">
        <f t="shared" si="135"/>
        <v>0</v>
      </c>
      <c r="AI57" s="32">
        <f t="shared" si="138"/>
        <v>0</v>
      </c>
      <c r="AJ57" s="32">
        <f t="shared" si="100"/>
        <v>0</v>
      </c>
      <c r="AK57" s="32">
        <f t="shared" si="101"/>
        <v>0</v>
      </c>
      <c r="AL57" s="32" t="str">
        <f t="shared" si="102"/>
        <v/>
      </c>
      <c r="AM57" s="32" t="e">
        <f t="shared" si="103"/>
        <v>#N/A</v>
      </c>
      <c r="AN57" s="32" t="e">
        <f t="shared" si="104"/>
        <v>#N/A</v>
      </c>
      <c r="AO57" s="32" t="e">
        <f t="shared" si="105"/>
        <v>#N/A</v>
      </c>
      <c r="AP57" s="32" t="e">
        <f t="shared" si="106"/>
        <v>#N/A</v>
      </c>
      <c r="AQ57" s="32" t="e">
        <f t="shared" si="107"/>
        <v>#N/A</v>
      </c>
      <c r="AR57" s="32" t="e">
        <f t="shared" si="108"/>
        <v>#N/A</v>
      </c>
      <c r="AS57" s="32" t="e">
        <f t="shared" si="109"/>
        <v>#N/A</v>
      </c>
      <c r="AT57" s="32" t="e">
        <f t="shared" si="110"/>
        <v>#N/A</v>
      </c>
      <c r="AU57" s="32" t="e">
        <f t="shared" si="111"/>
        <v>#N/A</v>
      </c>
      <c r="AV57" s="32" t="e">
        <f t="shared" si="112"/>
        <v>#N/A</v>
      </c>
      <c r="AW57" s="32" t="e">
        <f t="shared" si="113"/>
        <v>#N/A</v>
      </c>
      <c r="AX57" s="32" t="str">
        <f t="shared" si="114"/>
        <v/>
      </c>
      <c r="AY57" s="32" t="str">
        <f t="shared" si="115"/>
        <v/>
      </c>
      <c r="AZ57" s="32" t="e">
        <f t="shared" si="116"/>
        <v>#N/A</v>
      </c>
      <c r="BA57" s="32" t="e">
        <f t="shared" si="117"/>
        <v>#N/A</v>
      </c>
      <c r="BB57" s="32" t="e">
        <f t="shared" si="118"/>
        <v>#N/A</v>
      </c>
      <c r="BC57" s="32">
        <f t="shared" si="119"/>
        <v>0</v>
      </c>
      <c r="BD57" s="32">
        <f t="shared" si="136"/>
        <v>0</v>
      </c>
      <c r="BE57" s="32">
        <f t="shared" si="139"/>
        <v>0</v>
      </c>
      <c r="BF57" s="32">
        <f t="shared" si="120"/>
        <v>0</v>
      </c>
      <c r="BG57" s="32">
        <f t="shared" si="121"/>
        <v>0</v>
      </c>
      <c r="BH57" s="32" t="str">
        <f t="shared" si="122"/>
        <v/>
      </c>
      <c r="BI57" s="32" t="e">
        <f t="shared" si="123"/>
        <v>#N/A</v>
      </c>
      <c r="BJ57" s="32" t="e">
        <f t="shared" si="124"/>
        <v>#N/A</v>
      </c>
      <c r="BK57" s="32" t="e">
        <f t="shared" si="125"/>
        <v>#N/A</v>
      </c>
      <c r="BL57" s="32" t="e">
        <f t="shared" si="126"/>
        <v>#N/A</v>
      </c>
      <c r="BM57" s="32" t="e">
        <f t="shared" si="127"/>
        <v>#N/A</v>
      </c>
      <c r="BN57" s="32" t="e">
        <f t="shared" si="128"/>
        <v>#N/A</v>
      </c>
      <c r="BO57" s="32" t="e">
        <f t="shared" si="129"/>
        <v>#N/A</v>
      </c>
      <c r="BP57" s="32" t="e">
        <f t="shared" si="130"/>
        <v>#N/A</v>
      </c>
      <c r="BQ57" s="32" t="e">
        <f t="shared" si="131"/>
        <v>#N/A</v>
      </c>
      <c r="BR57" s="32" t="e">
        <f t="shared" si="132"/>
        <v>#N/A</v>
      </c>
      <c r="BS57" s="32" t="e">
        <f t="shared" si="133"/>
        <v>#N/A</v>
      </c>
    </row>
    <row r="58" spans="1:71" x14ac:dyDescent="0.3">
      <c r="A58" s="32">
        <v>56</v>
      </c>
      <c r="B58" s="32" t="str">
        <f t="shared" si="70"/>
        <v/>
      </c>
      <c r="C58" s="45" t="str">
        <f t="shared" si="71"/>
        <v/>
      </c>
      <c r="D58" s="32">
        <f t="shared" si="72"/>
        <v>0</v>
      </c>
      <c r="E58" s="32" t="e">
        <f t="shared" si="73"/>
        <v>#N/A</v>
      </c>
      <c r="F58" s="32" t="str">
        <f t="shared" si="74"/>
        <v/>
      </c>
      <c r="G58" s="32" t="str">
        <f t="shared" si="75"/>
        <v/>
      </c>
      <c r="H58" s="32" t="e">
        <f t="shared" si="76"/>
        <v>#N/A</v>
      </c>
      <c r="I58" s="32" t="e">
        <f t="shared" si="77"/>
        <v>#N/A</v>
      </c>
      <c r="J58" s="32" t="e">
        <f t="shared" si="78"/>
        <v>#N/A</v>
      </c>
      <c r="K58" s="32">
        <f t="shared" si="79"/>
        <v>0</v>
      </c>
      <c r="L58" s="32">
        <f t="shared" si="134"/>
        <v>0</v>
      </c>
      <c r="M58" s="32">
        <f t="shared" si="137"/>
        <v>0</v>
      </c>
      <c r="N58" s="32">
        <f t="shared" si="80"/>
        <v>0</v>
      </c>
      <c r="O58" s="32">
        <f t="shared" si="81"/>
        <v>0</v>
      </c>
      <c r="P58" s="32" t="str">
        <f t="shared" si="82"/>
        <v/>
      </c>
      <c r="Q58" s="32" t="e">
        <f t="shared" si="83"/>
        <v>#N/A</v>
      </c>
      <c r="R58" s="32" t="e">
        <f t="shared" si="84"/>
        <v>#N/A</v>
      </c>
      <c r="S58" s="32" t="e">
        <f t="shared" si="85"/>
        <v>#N/A</v>
      </c>
      <c r="T58" s="32" t="e">
        <f t="shared" si="86"/>
        <v>#N/A</v>
      </c>
      <c r="U58" s="32" t="e">
        <f t="shared" si="87"/>
        <v>#N/A</v>
      </c>
      <c r="V58" s="32" t="e">
        <f t="shared" si="88"/>
        <v>#N/A</v>
      </c>
      <c r="W58" s="32" t="e">
        <f t="shared" si="89"/>
        <v>#N/A</v>
      </c>
      <c r="X58" s="32" t="e">
        <f t="shared" si="90"/>
        <v>#N/A</v>
      </c>
      <c r="Y58" s="32" t="e">
        <f t="shared" si="91"/>
        <v>#N/A</v>
      </c>
      <c r="Z58" s="32" t="e">
        <f t="shared" si="92"/>
        <v>#N/A</v>
      </c>
      <c r="AA58" s="32" t="e">
        <f t="shared" si="93"/>
        <v>#N/A</v>
      </c>
      <c r="AB58" s="32" t="str">
        <f t="shared" si="94"/>
        <v/>
      </c>
      <c r="AC58" s="32" t="str">
        <f t="shared" si="95"/>
        <v/>
      </c>
      <c r="AD58" s="32" t="e">
        <f t="shared" si="96"/>
        <v>#N/A</v>
      </c>
      <c r="AE58" s="32" t="e">
        <f t="shared" si="97"/>
        <v>#N/A</v>
      </c>
      <c r="AF58" s="32" t="e">
        <f t="shared" si="98"/>
        <v>#N/A</v>
      </c>
      <c r="AG58" s="32">
        <f t="shared" si="99"/>
        <v>0</v>
      </c>
      <c r="AH58" s="32">
        <f t="shared" si="135"/>
        <v>0</v>
      </c>
      <c r="AI58" s="32">
        <f t="shared" si="138"/>
        <v>0</v>
      </c>
      <c r="AJ58" s="32">
        <f t="shared" si="100"/>
        <v>0</v>
      </c>
      <c r="AK58" s="32">
        <f t="shared" si="101"/>
        <v>0</v>
      </c>
      <c r="AL58" s="32" t="str">
        <f t="shared" si="102"/>
        <v/>
      </c>
      <c r="AM58" s="32" t="e">
        <f t="shared" si="103"/>
        <v>#N/A</v>
      </c>
      <c r="AN58" s="32" t="e">
        <f t="shared" si="104"/>
        <v>#N/A</v>
      </c>
      <c r="AO58" s="32" t="e">
        <f t="shared" si="105"/>
        <v>#N/A</v>
      </c>
      <c r="AP58" s="32" t="e">
        <f t="shared" si="106"/>
        <v>#N/A</v>
      </c>
      <c r="AQ58" s="32" t="e">
        <f t="shared" si="107"/>
        <v>#N/A</v>
      </c>
      <c r="AR58" s="32" t="e">
        <f t="shared" si="108"/>
        <v>#N/A</v>
      </c>
      <c r="AS58" s="32" t="e">
        <f t="shared" si="109"/>
        <v>#N/A</v>
      </c>
      <c r="AT58" s="32" t="e">
        <f t="shared" si="110"/>
        <v>#N/A</v>
      </c>
      <c r="AU58" s="32" t="e">
        <f t="shared" si="111"/>
        <v>#N/A</v>
      </c>
      <c r="AV58" s="32" t="e">
        <f t="shared" si="112"/>
        <v>#N/A</v>
      </c>
      <c r="AW58" s="32" t="e">
        <f t="shared" si="113"/>
        <v>#N/A</v>
      </c>
      <c r="AX58" s="32" t="str">
        <f t="shared" si="114"/>
        <v/>
      </c>
      <c r="AY58" s="32" t="str">
        <f t="shared" si="115"/>
        <v/>
      </c>
      <c r="AZ58" s="32" t="e">
        <f t="shared" si="116"/>
        <v>#N/A</v>
      </c>
      <c r="BA58" s="32" t="e">
        <f t="shared" si="117"/>
        <v>#N/A</v>
      </c>
      <c r="BB58" s="32" t="e">
        <f t="shared" si="118"/>
        <v>#N/A</v>
      </c>
      <c r="BC58" s="32">
        <f t="shared" si="119"/>
        <v>0</v>
      </c>
      <c r="BD58" s="32">
        <f t="shared" si="136"/>
        <v>0</v>
      </c>
      <c r="BE58" s="32">
        <f t="shared" si="139"/>
        <v>0</v>
      </c>
      <c r="BF58" s="32">
        <f t="shared" si="120"/>
        <v>0</v>
      </c>
      <c r="BG58" s="32">
        <f t="shared" si="121"/>
        <v>0</v>
      </c>
      <c r="BH58" s="32" t="str">
        <f t="shared" si="122"/>
        <v/>
      </c>
      <c r="BI58" s="32" t="e">
        <f t="shared" si="123"/>
        <v>#N/A</v>
      </c>
      <c r="BJ58" s="32" t="e">
        <f t="shared" si="124"/>
        <v>#N/A</v>
      </c>
      <c r="BK58" s="32" t="e">
        <f t="shared" si="125"/>
        <v>#N/A</v>
      </c>
      <c r="BL58" s="32" t="e">
        <f t="shared" si="126"/>
        <v>#N/A</v>
      </c>
      <c r="BM58" s="32" t="e">
        <f t="shared" si="127"/>
        <v>#N/A</v>
      </c>
      <c r="BN58" s="32" t="e">
        <f t="shared" si="128"/>
        <v>#N/A</v>
      </c>
      <c r="BO58" s="32" t="e">
        <f t="shared" si="129"/>
        <v>#N/A</v>
      </c>
      <c r="BP58" s="32" t="e">
        <f t="shared" si="130"/>
        <v>#N/A</v>
      </c>
      <c r="BQ58" s="32" t="e">
        <f t="shared" si="131"/>
        <v>#N/A</v>
      </c>
      <c r="BR58" s="32" t="e">
        <f t="shared" si="132"/>
        <v>#N/A</v>
      </c>
      <c r="BS58" s="32" t="e">
        <f t="shared" si="133"/>
        <v>#N/A</v>
      </c>
    </row>
    <row r="59" spans="1:71" x14ac:dyDescent="0.3">
      <c r="A59" s="32">
        <v>57</v>
      </c>
      <c r="B59" s="32" t="str">
        <f t="shared" si="70"/>
        <v/>
      </c>
      <c r="C59" s="45" t="str">
        <f t="shared" si="71"/>
        <v/>
      </c>
      <c r="D59" s="32">
        <f t="shared" si="72"/>
        <v>0</v>
      </c>
      <c r="E59" s="32" t="e">
        <f t="shared" si="73"/>
        <v>#N/A</v>
      </c>
      <c r="F59" s="32" t="str">
        <f t="shared" si="74"/>
        <v/>
      </c>
      <c r="G59" s="32" t="str">
        <f t="shared" si="75"/>
        <v/>
      </c>
      <c r="H59" s="32" t="e">
        <f t="shared" si="76"/>
        <v>#N/A</v>
      </c>
      <c r="I59" s="32" t="e">
        <f t="shared" si="77"/>
        <v>#N/A</v>
      </c>
      <c r="J59" s="32" t="e">
        <f t="shared" si="78"/>
        <v>#N/A</v>
      </c>
      <c r="K59" s="32">
        <f t="shared" si="79"/>
        <v>0</v>
      </c>
      <c r="L59" s="32">
        <f t="shared" si="134"/>
        <v>0</v>
      </c>
      <c r="M59" s="32">
        <f t="shared" si="137"/>
        <v>0</v>
      </c>
      <c r="N59" s="32">
        <f t="shared" si="80"/>
        <v>0</v>
      </c>
      <c r="O59" s="32">
        <f t="shared" si="81"/>
        <v>0</v>
      </c>
      <c r="P59" s="32" t="str">
        <f t="shared" si="82"/>
        <v/>
      </c>
      <c r="Q59" s="32" t="e">
        <f t="shared" si="83"/>
        <v>#N/A</v>
      </c>
      <c r="R59" s="32" t="e">
        <f t="shared" si="84"/>
        <v>#N/A</v>
      </c>
      <c r="S59" s="32" t="e">
        <f t="shared" si="85"/>
        <v>#N/A</v>
      </c>
      <c r="T59" s="32" t="e">
        <f t="shared" si="86"/>
        <v>#N/A</v>
      </c>
      <c r="U59" s="32" t="e">
        <f t="shared" si="87"/>
        <v>#N/A</v>
      </c>
      <c r="V59" s="32" t="e">
        <f t="shared" si="88"/>
        <v>#N/A</v>
      </c>
      <c r="W59" s="32" t="e">
        <f t="shared" si="89"/>
        <v>#N/A</v>
      </c>
      <c r="X59" s="32" t="e">
        <f t="shared" si="90"/>
        <v>#N/A</v>
      </c>
      <c r="Y59" s="32" t="e">
        <f t="shared" si="91"/>
        <v>#N/A</v>
      </c>
      <c r="Z59" s="32" t="e">
        <f t="shared" si="92"/>
        <v>#N/A</v>
      </c>
      <c r="AA59" s="32" t="e">
        <f t="shared" si="93"/>
        <v>#N/A</v>
      </c>
      <c r="AB59" s="32" t="str">
        <f t="shared" si="94"/>
        <v/>
      </c>
      <c r="AC59" s="32" t="str">
        <f t="shared" si="95"/>
        <v/>
      </c>
      <c r="AD59" s="32" t="e">
        <f t="shared" si="96"/>
        <v>#N/A</v>
      </c>
      <c r="AE59" s="32" t="e">
        <f t="shared" si="97"/>
        <v>#N/A</v>
      </c>
      <c r="AF59" s="32" t="e">
        <f t="shared" si="98"/>
        <v>#N/A</v>
      </c>
      <c r="AG59" s="32">
        <f t="shared" si="99"/>
        <v>0</v>
      </c>
      <c r="AH59" s="32">
        <f t="shared" si="135"/>
        <v>0</v>
      </c>
      <c r="AI59" s="32">
        <f t="shared" si="138"/>
        <v>0</v>
      </c>
      <c r="AJ59" s="32">
        <f t="shared" si="100"/>
        <v>0</v>
      </c>
      <c r="AK59" s="32">
        <f t="shared" si="101"/>
        <v>0</v>
      </c>
      <c r="AL59" s="32" t="str">
        <f t="shared" si="102"/>
        <v/>
      </c>
      <c r="AM59" s="32" t="e">
        <f t="shared" si="103"/>
        <v>#N/A</v>
      </c>
      <c r="AN59" s="32" t="e">
        <f t="shared" si="104"/>
        <v>#N/A</v>
      </c>
      <c r="AO59" s="32" t="e">
        <f t="shared" si="105"/>
        <v>#N/A</v>
      </c>
      <c r="AP59" s="32" t="e">
        <f t="shared" si="106"/>
        <v>#N/A</v>
      </c>
      <c r="AQ59" s="32" t="e">
        <f t="shared" si="107"/>
        <v>#N/A</v>
      </c>
      <c r="AR59" s="32" t="e">
        <f t="shared" si="108"/>
        <v>#N/A</v>
      </c>
      <c r="AS59" s="32" t="e">
        <f t="shared" si="109"/>
        <v>#N/A</v>
      </c>
      <c r="AT59" s="32" t="e">
        <f t="shared" si="110"/>
        <v>#N/A</v>
      </c>
      <c r="AU59" s="32" t="e">
        <f t="shared" si="111"/>
        <v>#N/A</v>
      </c>
      <c r="AV59" s="32" t="e">
        <f t="shared" si="112"/>
        <v>#N/A</v>
      </c>
      <c r="AW59" s="32" t="e">
        <f t="shared" si="113"/>
        <v>#N/A</v>
      </c>
      <c r="AX59" s="32" t="str">
        <f t="shared" si="114"/>
        <v/>
      </c>
      <c r="AY59" s="32" t="str">
        <f t="shared" si="115"/>
        <v/>
      </c>
      <c r="AZ59" s="32" t="e">
        <f t="shared" si="116"/>
        <v>#N/A</v>
      </c>
      <c r="BA59" s="32" t="e">
        <f t="shared" si="117"/>
        <v>#N/A</v>
      </c>
      <c r="BB59" s="32" t="e">
        <f t="shared" si="118"/>
        <v>#N/A</v>
      </c>
      <c r="BC59" s="32">
        <f t="shared" si="119"/>
        <v>0</v>
      </c>
      <c r="BD59" s="32">
        <f t="shared" si="136"/>
        <v>0</v>
      </c>
      <c r="BE59" s="32">
        <f t="shared" si="139"/>
        <v>0</v>
      </c>
      <c r="BF59" s="32">
        <f t="shared" si="120"/>
        <v>0</v>
      </c>
      <c r="BG59" s="32">
        <f t="shared" si="121"/>
        <v>0</v>
      </c>
      <c r="BH59" s="32" t="str">
        <f t="shared" si="122"/>
        <v/>
      </c>
      <c r="BI59" s="32" t="e">
        <f t="shared" si="123"/>
        <v>#N/A</v>
      </c>
      <c r="BJ59" s="32" t="e">
        <f t="shared" si="124"/>
        <v>#N/A</v>
      </c>
      <c r="BK59" s="32" t="e">
        <f t="shared" si="125"/>
        <v>#N/A</v>
      </c>
      <c r="BL59" s="32" t="e">
        <f t="shared" si="126"/>
        <v>#N/A</v>
      </c>
      <c r="BM59" s="32" t="e">
        <f t="shared" si="127"/>
        <v>#N/A</v>
      </c>
      <c r="BN59" s="32" t="e">
        <f t="shared" si="128"/>
        <v>#N/A</v>
      </c>
      <c r="BO59" s="32" t="e">
        <f t="shared" si="129"/>
        <v>#N/A</v>
      </c>
      <c r="BP59" s="32" t="e">
        <f t="shared" si="130"/>
        <v>#N/A</v>
      </c>
      <c r="BQ59" s="32" t="e">
        <f t="shared" si="131"/>
        <v>#N/A</v>
      </c>
      <c r="BR59" s="32" t="e">
        <f t="shared" si="132"/>
        <v>#N/A</v>
      </c>
      <c r="BS59" s="32" t="e">
        <f t="shared" si="133"/>
        <v>#N/A</v>
      </c>
    </row>
    <row r="60" spans="1:71" x14ac:dyDescent="0.3">
      <c r="A60" s="32">
        <v>58</v>
      </c>
      <c r="B60" s="32" t="str">
        <f t="shared" si="70"/>
        <v/>
      </c>
      <c r="C60" s="45" t="str">
        <f t="shared" si="71"/>
        <v/>
      </c>
      <c r="D60" s="32">
        <f t="shared" si="72"/>
        <v>0</v>
      </c>
      <c r="E60" s="32" t="e">
        <f t="shared" si="73"/>
        <v>#N/A</v>
      </c>
      <c r="F60" s="32" t="str">
        <f t="shared" si="74"/>
        <v/>
      </c>
      <c r="G60" s="32" t="str">
        <f t="shared" si="75"/>
        <v/>
      </c>
      <c r="H60" s="32" t="e">
        <f t="shared" si="76"/>
        <v>#N/A</v>
      </c>
      <c r="I60" s="32" t="e">
        <f t="shared" si="77"/>
        <v>#N/A</v>
      </c>
      <c r="J60" s="32" t="e">
        <f t="shared" si="78"/>
        <v>#N/A</v>
      </c>
      <c r="K60" s="32">
        <f t="shared" si="79"/>
        <v>0</v>
      </c>
      <c r="L60" s="32">
        <f t="shared" si="134"/>
        <v>0</v>
      </c>
      <c r="M60" s="32">
        <f t="shared" si="137"/>
        <v>0</v>
      </c>
      <c r="N60" s="32">
        <f t="shared" si="80"/>
        <v>0</v>
      </c>
      <c r="O60" s="32">
        <f t="shared" si="81"/>
        <v>0</v>
      </c>
      <c r="P60" s="32" t="str">
        <f t="shared" si="82"/>
        <v/>
      </c>
      <c r="Q60" s="32" t="e">
        <f t="shared" si="83"/>
        <v>#N/A</v>
      </c>
      <c r="R60" s="32" t="e">
        <f t="shared" si="84"/>
        <v>#N/A</v>
      </c>
      <c r="S60" s="32" t="e">
        <f t="shared" si="85"/>
        <v>#N/A</v>
      </c>
      <c r="T60" s="32" t="e">
        <f t="shared" si="86"/>
        <v>#N/A</v>
      </c>
      <c r="U60" s="32" t="e">
        <f t="shared" si="87"/>
        <v>#N/A</v>
      </c>
      <c r="V60" s="32" t="e">
        <f t="shared" si="88"/>
        <v>#N/A</v>
      </c>
      <c r="W60" s="32" t="e">
        <f t="shared" si="89"/>
        <v>#N/A</v>
      </c>
      <c r="X60" s="32" t="e">
        <f t="shared" si="90"/>
        <v>#N/A</v>
      </c>
      <c r="Y60" s="32" t="e">
        <f t="shared" si="91"/>
        <v>#N/A</v>
      </c>
      <c r="Z60" s="32" t="e">
        <f t="shared" si="92"/>
        <v>#N/A</v>
      </c>
      <c r="AA60" s="32" t="e">
        <f t="shared" si="93"/>
        <v>#N/A</v>
      </c>
      <c r="AB60" s="32" t="str">
        <f t="shared" si="94"/>
        <v/>
      </c>
      <c r="AC60" s="32" t="str">
        <f t="shared" si="95"/>
        <v/>
      </c>
      <c r="AD60" s="32" t="e">
        <f t="shared" si="96"/>
        <v>#N/A</v>
      </c>
      <c r="AE60" s="32" t="e">
        <f t="shared" si="97"/>
        <v>#N/A</v>
      </c>
      <c r="AF60" s="32" t="e">
        <f t="shared" si="98"/>
        <v>#N/A</v>
      </c>
      <c r="AG60" s="32">
        <f t="shared" si="99"/>
        <v>0</v>
      </c>
      <c r="AH60" s="32">
        <f t="shared" si="135"/>
        <v>0</v>
      </c>
      <c r="AI60" s="32">
        <f t="shared" si="138"/>
        <v>0</v>
      </c>
      <c r="AJ60" s="32">
        <f t="shared" si="100"/>
        <v>0</v>
      </c>
      <c r="AK60" s="32">
        <f t="shared" si="101"/>
        <v>0</v>
      </c>
      <c r="AL60" s="32" t="str">
        <f t="shared" si="102"/>
        <v/>
      </c>
      <c r="AM60" s="32" t="e">
        <f t="shared" si="103"/>
        <v>#N/A</v>
      </c>
      <c r="AN60" s="32" t="e">
        <f t="shared" si="104"/>
        <v>#N/A</v>
      </c>
      <c r="AO60" s="32" t="e">
        <f t="shared" si="105"/>
        <v>#N/A</v>
      </c>
      <c r="AP60" s="32" t="e">
        <f t="shared" si="106"/>
        <v>#N/A</v>
      </c>
      <c r="AQ60" s="32" t="e">
        <f t="shared" si="107"/>
        <v>#N/A</v>
      </c>
      <c r="AR60" s="32" t="e">
        <f t="shared" si="108"/>
        <v>#N/A</v>
      </c>
      <c r="AS60" s="32" t="e">
        <f t="shared" si="109"/>
        <v>#N/A</v>
      </c>
      <c r="AT60" s="32" t="e">
        <f t="shared" si="110"/>
        <v>#N/A</v>
      </c>
      <c r="AU60" s="32" t="e">
        <f t="shared" si="111"/>
        <v>#N/A</v>
      </c>
      <c r="AV60" s="32" t="e">
        <f t="shared" si="112"/>
        <v>#N/A</v>
      </c>
      <c r="AW60" s="32" t="e">
        <f t="shared" si="113"/>
        <v>#N/A</v>
      </c>
      <c r="AX60" s="32" t="str">
        <f t="shared" si="114"/>
        <v/>
      </c>
      <c r="AY60" s="32" t="str">
        <f t="shared" si="115"/>
        <v/>
      </c>
      <c r="AZ60" s="32" t="e">
        <f t="shared" si="116"/>
        <v>#N/A</v>
      </c>
      <c r="BA60" s="32" t="e">
        <f t="shared" si="117"/>
        <v>#N/A</v>
      </c>
      <c r="BB60" s="32" t="e">
        <f t="shared" si="118"/>
        <v>#N/A</v>
      </c>
      <c r="BC60" s="32">
        <f t="shared" si="119"/>
        <v>0</v>
      </c>
      <c r="BD60" s="32">
        <f t="shared" si="136"/>
        <v>0</v>
      </c>
      <c r="BE60" s="32">
        <f t="shared" si="139"/>
        <v>0</v>
      </c>
      <c r="BF60" s="32">
        <f t="shared" si="120"/>
        <v>0</v>
      </c>
      <c r="BG60" s="32">
        <f t="shared" si="121"/>
        <v>0</v>
      </c>
      <c r="BH60" s="32" t="str">
        <f t="shared" si="122"/>
        <v/>
      </c>
      <c r="BI60" s="32" t="e">
        <f t="shared" si="123"/>
        <v>#N/A</v>
      </c>
      <c r="BJ60" s="32" t="e">
        <f t="shared" si="124"/>
        <v>#N/A</v>
      </c>
      <c r="BK60" s="32" t="e">
        <f t="shared" si="125"/>
        <v>#N/A</v>
      </c>
      <c r="BL60" s="32" t="e">
        <f t="shared" si="126"/>
        <v>#N/A</v>
      </c>
      <c r="BM60" s="32" t="e">
        <f t="shared" si="127"/>
        <v>#N/A</v>
      </c>
      <c r="BN60" s="32" t="e">
        <f t="shared" si="128"/>
        <v>#N/A</v>
      </c>
      <c r="BO60" s="32" t="e">
        <f t="shared" si="129"/>
        <v>#N/A</v>
      </c>
      <c r="BP60" s="32" t="e">
        <f t="shared" si="130"/>
        <v>#N/A</v>
      </c>
      <c r="BQ60" s="32" t="e">
        <f t="shared" si="131"/>
        <v>#N/A</v>
      </c>
      <c r="BR60" s="32" t="e">
        <f t="shared" si="132"/>
        <v>#N/A</v>
      </c>
      <c r="BS60" s="32" t="e">
        <f t="shared" si="133"/>
        <v>#N/A</v>
      </c>
    </row>
    <row r="61" spans="1:71" x14ac:dyDescent="0.3">
      <c r="A61" s="32">
        <v>59</v>
      </c>
      <c r="B61" s="32" t="str">
        <f t="shared" si="70"/>
        <v/>
      </c>
      <c r="C61" s="45" t="str">
        <f t="shared" si="71"/>
        <v/>
      </c>
      <c r="D61" s="32">
        <f t="shared" si="72"/>
        <v>0</v>
      </c>
      <c r="E61" s="32" t="e">
        <f t="shared" si="73"/>
        <v>#N/A</v>
      </c>
      <c r="F61" s="32" t="str">
        <f t="shared" si="74"/>
        <v/>
      </c>
      <c r="G61" s="32" t="str">
        <f t="shared" si="75"/>
        <v/>
      </c>
      <c r="H61" s="32" t="e">
        <f t="shared" si="76"/>
        <v>#N/A</v>
      </c>
      <c r="I61" s="32" t="e">
        <f t="shared" si="77"/>
        <v>#N/A</v>
      </c>
      <c r="J61" s="32" t="e">
        <f t="shared" si="78"/>
        <v>#N/A</v>
      </c>
      <c r="K61" s="32">
        <f t="shared" si="79"/>
        <v>0</v>
      </c>
      <c r="L61" s="32">
        <f t="shared" si="134"/>
        <v>0</v>
      </c>
      <c r="M61" s="32">
        <f t="shared" si="137"/>
        <v>0</v>
      </c>
      <c r="N61" s="32">
        <f t="shared" si="80"/>
        <v>0</v>
      </c>
      <c r="O61" s="32">
        <f t="shared" si="81"/>
        <v>0</v>
      </c>
      <c r="P61" s="32" t="str">
        <f t="shared" si="82"/>
        <v/>
      </c>
      <c r="Q61" s="32" t="e">
        <f t="shared" si="83"/>
        <v>#N/A</v>
      </c>
      <c r="R61" s="32" t="e">
        <f t="shared" si="84"/>
        <v>#N/A</v>
      </c>
      <c r="S61" s="32" t="e">
        <f t="shared" si="85"/>
        <v>#N/A</v>
      </c>
      <c r="T61" s="32" t="e">
        <f t="shared" si="86"/>
        <v>#N/A</v>
      </c>
      <c r="U61" s="32" t="e">
        <f t="shared" si="87"/>
        <v>#N/A</v>
      </c>
      <c r="V61" s="32" t="e">
        <f t="shared" si="88"/>
        <v>#N/A</v>
      </c>
      <c r="W61" s="32" t="e">
        <f t="shared" si="89"/>
        <v>#N/A</v>
      </c>
      <c r="X61" s="32" t="e">
        <f t="shared" si="90"/>
        <v>#N/A</v>
      </c>
      <c r="Y61" s="32" t="e">
        <f t="shared" si="91"/>
        <v>#N/A</v>
      </c>
      <c r="Z61" s="32" t="e">
        <f t="shared" si="92"/>
        <v>#N/A</v>
      </c>
      <c r="AA61" s="32" t="e">
        <f t="shared" si="93"/>
        <v>#N/A</v>
      </c>
      <c r="AB61" s="32" t="str">
        <f t="shared" si="94"/>
        <v/>
      </c>
      <c r="AC61" s="32" t="str">
        <f t="shared" si="95"/>
        <v/>
      </c>
      <c r="AD61" s="32" t="e">
        <f t="shared" si="96"/>
        <v>#N/A</v>
      </c>
      <c r="AE61" s="32" t="e">
        <f t="shared" si="97"/>
        <v>#N/A</v>
      </c>
      <c r="AF61" s="32" t="e">
        <f t="shared" si="98"/>
        <v>#N/A</v>
      </c>
      <c r="AG61" s="32">
        <f t="shared" si="99"/>
        <v>0</v>
      </c>
      <c r="AH61" s="32">
        <f t="shared" si="135"/>
        <v>0</v>
      </c>
      <c r="AI61" s="32">
        <f t="shared" si="138"/>
        <v>0</v>
      </c>
      <c r="AJ61" s="32">
        <f t="shared" si="100"/>
        <v>0</v>
      </c>
      <c r="AK61" s="32">
        <f t="shared" si="101"/>
        <v>0</v>
      </c>
      <c r="AL61" s="32" t="str">
        <f t="shared" si="102"/>
        <v/>
      </c>
      <c r="AM61" s="32" t="e">
        <f t="shared" si="103"/>
        <v>#N/A</v>
      </c>
      <c r="AN61" s="32" t="e">
        <f t="shared" si="104"/>
        <v>#N/A</v>
      </c>
      <c r="AO61" s="32" t="e">
        <f t="shared" si="105"/>
        <v>#N/A</v>
      </c>
      <c r="AP61" s="32" t="e">
        <f t="shared" si="106"/>
        <v>#N/A</v>
      </c>
      <c r="AQ61" s="32" t="e">
        <f t="shared" si="107"/>
        <v>#N/A</v>
      </c>
      <c r="AR61" s="32" t="e">
        <f t="shared" si="108"/>
        <v>#N/A</v>
      </c>
      <c r="AS61" s="32" t="e">
        <f t="shared" si="109"/>
        <v>#N/A</v>
      </c>
      <c r="AT61" s="32" t="e">
        <f t="shared" si="110"/>
        <v>#N/A</v>
      </c>
      <c r="AU61" s="32" t="e">
        <f t="shared" si="111"/>
        <v>#N/A</v>
      </c>
      <c r="AV61" s="32" t="e">
        <f t="shared" si="112"/>
        <v>#N/A</v>
      </c>
      <c r="AW61" s="32" t="e">
        <f t="shared" si="113"/>
        <v>#N/A</v>
      </c>
      <c r="AX61" s="32" t="str">
        <f t="shared" si="114"/>
        <v/>
      </c>
      <c r="AY61" s="32" t="str">
        <f t="shared" si="115"/>
        <v/>
      </c>
      <c r="AZ61" s="32" t="e">
        <f t="shared" si="116"/>
        <v>#N/A</v>
      </c>
      <c r="BA61" s="32" t="e">
        <f t="shared" si="117"/>
        <v>#N/A</v>
      </c>
      <c r="BB61" s="32" t="e">
        <f t="shared" si="118"/>
        <v>#N/A</v>
      </c>
      <c r="BC61" s="32">
        <f t="shared" si="119"/>
        <v>0</v>
      </c>
      <c r="BD61" s="32">
        <f t="shared" si="136"/>
        <v>0</v>
      </c>
      <c r="BE61" s="32">
        <f t="shared" si="139"/>
        <v>0</v>
      </c>
      <c r="BF61" s="32">
        <f t="shared" si="120"/>
        <v>0</v>
      </c>
      <c r="BG61" s="32">
        <f t="shared" si="121"/>
        <v>0</v>
      </c>
      <c r="BH61" s="32" t="str">
        <f t="shared" si="122"/>
        <v/>
      </c>
      <c r="BI61" s="32" t="e">
        <f t="shared" si="123"/>
        <v>#N/A</v>
      </c>
      <c r="BJ61" s="32" t="e">
        <f t="shared" si="124"/>
        <v>#N/A</v>
      </c>
      <c r="BK61" s="32" t="e">
        <f t="shared" si="125"/>
        <v>#N/A</v>
      </c>
      <c r="BL61" s="32" t="e">
        <f t="shared" si="126"/>
        <v>#N/A</v>
      </c>
      <c r="BM61" s="32" t="e">
        <f t="shared" si="127"/>
        <v>#N/A</v>
      </c>
      <c r="BN61" s="32" t="e">
        <f t="shared" si="128"/>
        <v>#N/A</v>
      </c>
      <c r="BO61" s="32" t="e">
        <f t="shared" si="129"/>
        <v>#N/A</v>
      </c>
      <c r="BP61" s="32" t="e">
        <f t="shared" si="130"/>
        <v>#N/A</v>
      </c>
      <c r="BQ61" s="32" t="e">
        <f t="shared" si="131"/>
        <v>#N/A</v>
      </c>
      <c r="BR61" s="32" t="e">
        <f t="shared" si="132"/>
        <v>#N/A</v>
      </c>
      <c r="BS61" s="32" t="e">
        <f t="shared" si="133"/>
        <v>#N/A</v>
      </c>
    </row>
    <row r="62" spans="1:71" x14ac:dyDescent="0.3">
      <c r="A62" s="32">
        <v>60</v>
      </c>
      <c r="B62" s="32" t="str">
        <f t="shared" si="70"/>
        <v/>
      </c>
      <c r="C62" s="45" t="str">
        <f t="shared" si="71"/>
        <v/>
      </c>
      <c r="D62" s="32">
        <f t="shared" si="72"/>
        <v>0</v>
      </c>
      <c r="E62" s="32" t="e">
        <f t="shared" si="73"/>
        <v>#N/A</v>
      </c>
      <c r="F62" s="32" t="str">
        <f t="shared" si="74"/>
        <v/>
      </c>
      <c r="G62" s="32" t="str">
        <f t="shared" si="75"/>
        <v/>
      </c>
      <c r="H62" s="32" t="e">
        <f t="shared" si="76"/>
        <v>#N/A</v>
      </c>
      <c r="I62" s="32" t="e">
        <f t="shared" si="77"/>
        <v>#N/A</v>
      </c>
      <c r="J62" s="32" t="e">
        <f t="shared" si="78"/>
        <v>#N/A</v>
      </c>
      <c r="K62" s="32">
        <f t="shared" si="79"/>
        <v>0</v>
      </c>
      <c r="L62" s="32">
        <f t="shared" si="134"/>
        <v>0</v>
      </c>
      <c r="M62" s="32">
        <f t="shared" si="137"/>
        <v>0</v>
      </c>
      <c r="N62" s="32">
        <f t="shared" si="80"/>
        <v>0</v>
      </c>
      <c r="O62" s="32">
        <f t="shared" si="81"/>
        <v>0</v>
      </c>
      <c r="P62" s="32" t="str">
        <f t="shared" si="82"/>
        <v/>
      </c>
      <c r="Q62" s="32" t="e">
        <f t="shared" si="83"/>
        <v>#N/A</v>
      </c>
      <c r="R62" s="32" t="e">
        <f t="shared" si="84"/>
        <v>#N/A</v>
      </c>
      <c r="S62" s="32" t="e">
        <f t="shared" si="85"/>
        <v>#N/A</v>
      </c>
      <c r="T62" s="32" t="e">
        <f t="shared" si="86"/>
        <v>#N/A</v>
      </c>
      <c r="U62" s="32" t="e">
        <f t="shared" si="87"/>
        <v>#N/A</v>
      </c>
      <c r="V62" s="32" t="e">
        <f t="shared" si="88"/>
        <v>#N/A</v>
      </c>
      <c r="W62" s="32" t="e">
        <f t="shared" si="89"/>
        <v>#N/A</v>
      </c>
      <c r="X62" s="32" t="e">
        <f t="shared" si="90"/>
        <v>#N/A</v>
      </c>
      <c r="Y62" s="32" t="e">
        <f t="shared" si="91"/>
        <v>#N/A</v>
      </c>
      <c r="Z62" s="32" t="e">
        <f t="shared" si="92"/>
        <v>#N/A</v>
      </c>
      <c r="AA62" s="32" t="e">
        <f t="shared" si="93"/>
        <v>#N/A</v>
      </c>
      <c r="AB62" s="32" t="str">
        <f t="shared" si="94"/>
        <v/>
      </c>
      <c r="AC62" s="32" t="str">
        <f t="shared" si="95"/>
        <v/>
      </c>
      <c r="AD62" s="32" t="e">
        <f t="shared" si="96"/>
        <v>#N/A</v>
      </c>
      <c r="AE62" s="32" t="e">
        <f t="shared" si="97"/>
        <v>#N/A</v>
      </c>
      <c r="AF62" s="32" t="e">
        <f t="shared" si="98"/>
        <v>#N/A</v>
      </c>
      <c r="AG62" s="32">
        <f t="shared" si="99"/>
        <v>0</v>
      </c>
      <c r="AH62" s="32">
        <f t="shared" si="135"/>
        <v>0</v>
      </c>
      <c r="AI62" s="32">
        <f t="shared" si="138"/>
        <v>0</v>
      </c>
      <c r="AJ62" s="32">
        <f t="shared" si="100"/>
        <v>0</v>
      </c>
      <c r="AK62" s="32">
        <f t="shared" si="101"/>
        <v>0</v>
      </c>
      <c r="AL62" s="32" t="str">
        <f t="shared" si="102"/>
        <v/>
      </c>
      <c r="AM62" s="32" t="e">
        <f t="shared" si="103"/>
        <v>#N/A</v>
      </c>
      <c r="AN62" s="32" t="e">
        <f t="shared" si="104"/>
        <v>#N/A</v>
      </c>
      <c r="AO62" s="32" t="e">
        <f t="shared" si="105"/>
        <v>#N/A</v>
      </c>
      <c r="AP62" s="32" t="e">
        <f t="shared" si="106"/>
        <v>#N/A</v>
      </c>
      <c r="AQ62" s="32" t="e">
        <f t="shared" si="107"/>
        <v>#N/A</v>
      </c>
      <c r="AR62" s="32" t="e">
        <f t="shared" si="108"/>
        <v>#N/A</v>
      </c>
      <c r="AS62" s="32" t="e">
        <f t="shared" si="109"/>
        <v>#N/A</v>
      </c>
      <c r="AT62" s="32" t="e">
        <f t="shared" si="110"/>
        <v>#N/A</v>
      </c>
      <c r="AU62" s="32" t="e">
        <f t="shared" si="111"/>
        <v>#N/A</v>
      </c>
      <c r="AV62" s="32" t="e">
        <f t="shared" si="112"/>
        <v>#N/A</v>
      </c>
      <c r="AW62" s="32" t="e">
        <f t="shared" si="113"/>
        <v>#N/A</v>
      </c>
      <c r="AX62" s="32" t="str">
        <f t="shared" si="114"/>
        <v/>
      </c>
      <c r="AY62" s="32" t="str">
        <f t="shared" si="115"/>
        <v/>
      </c>
      <c r="AZ62" s="32" t="e">
        <f t="shared" si="116"/>
        <v>#N/A</v>
      </c>
      <c r="BA62" s="32" t="e">
        <f t="shared" si="117"/>
        <v>#N/A</v>
      </c>
      <c r="BB62" s="32" t="e">
        <f t="shared" si="118"/>
        <v>#N/A</v>
      </c>
      <c r="BC62" s="32">
        <f t="shared" si="119"/>
        <v>0</v>
      </c>
      <c r="BD62" s="32">
        <f t="shared" si="136"/>
        <v>0</v>
      </c>
      <c r="BE62" s="32">
        <f t="shared" si="139"/>
        <v>0</v>
      </c>
      <c r="BF62" s="32">
        <f t="shared" si="120"/>
        <v>0</v>
      </c>
      <c r="BG62" s="32">
        <f t="shared" si="121"/>
        <v>0</v>
      </c>
      <c r="BH62" s="32" t="str">
        <f t="shared" si="122"/>
        <v/>
      </c>
      <c r="BI62" s="32" t="e">
        <f t="shared" si="123"/>
        <v>#N/A</v>
      </c>
      <c r="BJ62" s="32" t="e">
        <f t="shared" si="124"/>
        <v>#N/A</v>
      </c>
      <c r="BK62" s="32" t="e">
        <f t="shared" si="125"/>
        <v>#N/A</v>
      </c>
      <c r="BL62" s="32" t="e">
        <f t="shared" si="126"/>
        <v>#N/A</v>
      </c>
      <c r="BM62" s="32" t="e">
        <f t="shared" si="127"/>
        <v>#N/A</v>
      </c>
      <c r="BN62" s="32" t="e">
        <f t="shared" si="128"/>
        <v>#N/A</v>
      </c>
      <c r="BO62" s="32" t="e">
        <f t="shared" si="129"/>
        <v>#N/A</v>
      </c>
      <c r="BP62" s="32" t="e">
        <f t="shared" si="130"/>
        <v>#N/A</v>
      </c>
      <c r="BQ62" s="32" t="e">
        <f t="shared" si="131"/>
        <v>#N/A</v>
      </c>
      <c r="BR62" s="32" t="e">
        <f t="shared" si="132"/>
        <v>#N/A</v>
      </c>
      <c r="BS62" s="32" t="e">
        <f t="shared" si="133"/>
        <v>#N/A</v>
      </c>
    </row>
    <row r="63" spans="1:71" x14ac:dyDescent="0.3">
      <c r="A63" s="32">
        <v>61</v>
      </c>
      <c r="B63" s="32" t="str">
        <f t="shared" si="70"/>
        <v/>
      </c>
      <c r="C63" s="45" t="str">
        <f t="shared" si="71"/>
        <v/>
      </c>
      <c r="D63" s="32">
        <f t="shared" si="72"/>
        <v>0</v>
      </c>
      <c r="E63" s="32" t="e">
        <f t="shared" si="73"/>
        <v>#N/A</v>
      </c>
      <c r="F63" s="32" t="str">
        <f t="shared" si="74"/>
        <v/>
      </c>
      <c r="G63" s="32" t="str">
        <f t="shared" si="75"/>
        <v/>
      </c>
      <c r="H63" s="32" t="e">
        <f t="shared" si="76"/>
        <v>#N/A</v>
      </c>
      <c r="I63" s="32" t="e">
        <f t="shared" si="77"/>
        <v>#N/A</v>
      </c>
      <c r="J63" s="32" t="e">
        <f t="shared" si="78"/>
        <v>#N/A</v>
      </c>
      <c r="K63" s="32">
        <f t="shared" si="79"/>
        <v>0</v>
      </c>
      <c r="L63" s="32">
        <f t="shared" si="134"/>
        <v>0</v>
      </c>
      <c r="M63" s="32">
        <f t="shared" si="137"/>
        <v>0</v>
      </c>
      <c r="N63" s="32">
        <f t="shared" si="80"/>
        <v>0</v>
      </c>
      <c r="O63" s="32">
        <f t="shared" si="81"/>
        <v>0</v>
      </c>
      <c r="P63" s="32" t="str">
        <f t="shared" si="82"/>
        <v/>
      </c>
      <c r="Q63" s="32" t="e">
        <f t="shared" si="83"/>
        <v>#N/A</v>
      </c>
      <c r="R63" s="32" t="e">
        <f t="shared" si="84"/>
        <v>#N/A</v>
      </c>
      <c r="S63" s="32" t="e">
        <f t="shared" si="85"/>
        <v>#N/A</v>
      </c>
      <c r="T63" s="32" t="e">
        <f t="shared" si="86"/>
        <v>#N/A</v>
      </c>
      <c r="U63" s="32" t="e">
        <f t="shared" si="87"/>
        <v>#N/A</v>
      </c>
      <c r="V63" s="32" t="e">
        <f t="shared" si="88"/>
        <v>#N/A</v>
      </c>
      <c r="W63" s="32" t="e">
        <f t="shared" si="89"/>
        <v>#N/A</v>
      </c>
      <c r="X63" s="32" t="e">
        <f t="shared" si="90"/>
        <v>#N/A</v>
      </c>
      <c r="Y63" s="32" t="e">
        <f t="shared" si="91"/>
        <v>#N/A</v>
      </c>
      <c r="Z63" s="32" t="e">
        <f t="shared" si="92"/>
        <v>#N/A</v>
      </c>
      <c r="AA63" s="32" t="e">
        <f t="shared" si="93"/>
        <v>#N/A</v>
      </c>
      <c r="AB63" s="32" t="str">
        <f t="shared" si="94"/>
        <v/>
      </c>
      <c r="AC63" s="32" t="str">
        <f t="shared" si="95"/>
        <v/>
      </c>
      <c r="AD63" s="32" t="e">
        <f t="shared" si="96"/>
        <v>#N/A</v>
      </c>
      <c r="AE63" s="32" t="e">
        <f t="shared" si="97"/>
        <v>#N/A</v>
      </c>
      <c r="AF63" s="32" t="e">
        <f t="shared" si="98"/>
        <v>#N/A</v>
      </c>
      <c r="AG63" s="32">
        <f t="shared" si="99"/>
        <v>0</v>
      </c>
      <c r="AH63" s="32">
        <f t="shared" si="135"/>
        <v>0</v>
      </c>
      <c r="AI63" s="32">
        <f t="shared" si="138"/>
        <v>0</v>
      </c>
      <c r="AJ63" s="32">
        <f t="shared" si="100"/>
        <v>0</v>
      </c>
      <c r="AK63" s="32">
        <f t="shared" si="101"/>
        <v>0</v>
      </c>
      <c r="AL63" s="32" t="str">
        <f t="shared" si="102"/>
        <v/>
      </c>
      <c r="AM63" s="32" t="e">
        <f t="shared" si="103"/>
        <v>#N/A</v>
      </c>
      <c r="AN63" s="32" t="e">
        <f t="shared" si="104"/>
        <v>#N/A</v>
      </c>
      <c r="AO63" s="32" t="e">
        <f t="shared" si="105"/>
        <v>#N/A</v>
      </c>
      <c r="AP63" s="32" t="e">
        <f t="shared" si="106"/>
        <v>#N/A</v>
      </c>
      <c r="AQ63" s="32" t="e">
        <f t="shared" si="107"/>
        <v>#N/A</v>
      </c>
      <c r="AR63" s="32" t="e">
        <f t="shared" si="108"/>
        <v>#N/A</v>
      </c>
      <c r="AS63" s="32" t="e">
        <f t="shared" si="109"/>
        <v>#N/A</v>
      </c>
      <c r="AT63" s="32" t="e">
        <f t="shared" si="110"/>
        <v>#N/A</v>
      </c>
      <c r="AU63" s="32" t="e">
        <f t="shared" si="111"/>
        <v>#N/A</v>
      </c>
      <c r="AV63" s="32" t="e">
        <f t="shared" si="112"/>
        <v>#N/A</v>
      </c>
      <c r="AW63" s="32" t="e">
        <f t="shared" si="113"/>
        <v>#N/A</v>
      </c>
      <c r="AX63" s="32" t="str">
        <f t="shared" si="114"/>
        <v/>
      </c>
      <c r="AY63" s="32" t="str">
        <f t="shared" si="115"/>
        <v/>
      </c>
      <c r="AZ63" s="32" t="e">
        <f t="shared" si="116"/>
        <v>#N/A</v>
      </c>
      <c r="BA63" s="32" t="e">
        <f t="shared" si="117"/>
        <v>#N/A</v>
      </c>
      <c r="BB63" s="32" t="e">
        <f t="shared" si="118"/>
        <v>#N/A</v>
      </c>
      <c r="BC63" s="32">
        <f t="shared" si="119"/>
        <v>0</v>
      </c>
      <c r="BD63" s="32">
        <f t="shared" si="136"/>
        <v>0</v>
      </c>
      <c r="BE63" s="32">
        <f t="shared" si="139"/>
        <v>0</v>
      </c>
      <c r="BF63" s="32">
        <f t="shared" si="120"/>
        <v>0</v>
      </c>
      <c r="BG63" s="32">
        <f t="shared" si="121"/>
        <v>0</v>
      </c>
      <c r="BH63" s="32" t="str">
        <f t="shared" si="122"/>
        <v/>
      </c>
      <c r="BI63" s="32" t="e">
        <f t="shared" si="123"/>
        <v>#N/A</v>
      </c>
      <c r="BJ63" s="32" t="e">
        <f t="shared" si="124"/>
        <v>#N/A</v>
      </c>
      <c r="BK63" s="32" t="e">
        <f t="shared" si="125"/>
        <v>#N/A</v>
      </c>
      <c r="BL63" s="32" t="e">
        <f t="shared" si="126"/>
        <v>#N/A</v>
      </c>
      <c r="BM63" s="32" t="e">
        <f t="shared" si="127"/>
        <v>#N/A</v>
      </c>
      <c r="BN63" s="32" t="e">
        <f t="shared" si="128"/>
        <v>#N/A</v>
      </c>
      <c r="BO63" s="32" t="e">
        <f t="shared" si="129"/>
        <v>#N/A</v>
      </c>
      <c r="BP63" s="32" t="e">
        <f t="shared" si="130"/>
        <v>#N/A</v>
      </c>
      <c r="BQ63" s="32" t="e">
        <f t="shared" si="131"/>
        <v>#N/A</v>
      </c>
      <c r="BR63" s="32" t="e">
        <f t="shared" si="132"/>
        <v>#N/A</v>
      </c>
      <c r="BS63" s="32" t="e">
        <f t="shared" si="133"/>
        <v>#N/A</v>
      </c>
    </row>
    <row r="64" spans="1:71" x14ac:dyDescent="0.3">
      <c r="A64" s="32">
        <v>62</v>
      </c>
      <c r="B64" s="32" t="str">
        <f t="shared" si="70"/>
        <v/>
      </c>
      <c r="C64" s="45" t="str">
        <f t="shared" si="71"/>
        <v/>
      </c>
      <c r="D64" s="32">
        <f t="shared" si="72"/>
        <v>0</v>
      </c>
      <c r="E64" s="32" t="e">
        <f t="shared" si="73"/>
        <v>#N/A</v>
      </c>
      <c r="F64" s="32" t="str">
        <f t="shared" si="74"/>
        <v/>
      </c>
      <c r="G64" s="32" t="str">
        <f t="shared" si="75"/>
        <v/>
      </c>
      <c r="H64" s="32" t="e">
        <f t="shared" si="76"/>
        <v>#N/A</v>
      </c>
      <c r="I64" s="32" t="e">
        <f t="shared" si="77"/>
        <v>#N/A</v>
      </c>
      <c r="J64" s="32" t="e">
        <f t="shared" si="78"/>
        <v>#N/A</v>
      </c>
      <c r="K64" s="32">
        <f t="shared" si="79"/>
        <v>0</v>
      </c>
      <c r="L64" s="32">
        <f t="shared" si="134"/>
        <v>0</v>
      </c>
      <c r="M64" s="32">
        <f t="shared" si="137"/>
        <v>0</v>
      </c>
      <c r="N64" s="32">
        <f t="shared" si="80"/>
        <v>0</v>
      </c>
      <c r="O64" s="32">
        <f t="shared" si="81"/>
        <v>0</v>
      </c>
      <c r="P64" s="32" t="str">
        <f t="shared" si="82"/>
        <v/>
      </c>
      <c r="Q64" s="32" t="e">
        <f t="shared" si="83"/>
        <v>#N/A</v>
      </c>
      <c r="R64" s="32" t="e">
        <f t="shared" si="84"/>
        <v>#N/A</v>
      </c>
      <c r="S64" s="32" t="e">
        <f t="shared" si="85"/>
        <v>#N/A</v>
      </c>
      <c r="T64" s="32" t="e">
        <f t="shared" si="86"/>
        <v>#N/A</v>
      </c>
      <c r="U64" s="32" t="e">
        <f t="shared" si="87"/>
        <v>#N/A</v>
      </c>
      <c r="V64" s="32" t="e">
        <f t="shared" si="88"/>
        <v>#N/A</v>
      </c>
      <c r="W64" s="32" t="e">
        <f t="shared" si="89"/>
        <v>#N/A</v>
      </c>
      <c r="X64" s="32" t="e">
        <f t="shared" si="90"/>
        <v>#N/A</v>
      </c>
      <c r="Y64" s="32" t="e">
        <f t="shared" si="91"/>
        <v>#N/A</v>
      </c>
      <c r="Z64" s="32" t="e">
        <f t="shared" si="92"/>
        <v>#N/A</v>
      </c>
      <c r="AA64" s="32" t="e">
        <f t="shared" si="93"/>
        <v>#N/A</v>
      </c>
      <c r="AB64" s="32" t="str">
        <f t="shared" si="94"/>
        <v/>
      </c>
      <c r="AC64" s="32" t="str">
        <f t="shared" si="95"/>
        <v/>
      </c>
      <c r="AD64" s="32" t="e">
        <f t="shared" si="96"/>
        <v>#N/A</v>
      </c>
      <c r="AE64" s="32" t="e">
        <f t="shared" si="97"/>
        <v>#N/A</v>
      </c>
      <c r="AF64" s="32" t="e">
        <f t="shared" si="98"/>
        <v>#N/A</v>
      </c>
      <c r="AG64" s="32">
        <f t="shared" si="99"/>
        <v>0</v>
      </c>
      <c r="AH64" s="32">
        <f t="shared" si="135"/>
        <v>0</v>
      </c>
      <c r="AI64" s="32">
        <f t="shared" si="138"/>
        <v>0</v>
      </c>
      <c r="AJ64" s="32">
        <f t="shared" si="100"/>
        <v>0</v>
      </c>
      <c r="AK64" s="32">
        <f t="shared" si="101"/>
        <v>0</v>
      </c>
      <c r="AL64" s="32" t="str">
        <f t="shared" si="102"/>
        <v/>
      </c>
      <c r="AM64" s="32" t="e">
        <f t="shared" si="103"/>
        <v>#N/A</v>
      </c>
      <c r="AN64" s="32" t="e">
        <f t="shared" si="104"/>
        <v>#N/A</v>
      </c>
      <c r="AO64" s="32" t="e">
        <f t="shared" si="105"/>
        <v>#N/A</v>
      </c>
      <c r="AP64" s="32" t="e">
        <f t="shared" si="106"/>
        <v>#N/A</v>
      </c>
      <c r="AQ64" s="32" t="e">
        <f t="shared" si="107"/>
        <v>#N/A</v>
      </c>
      <c r="AR64" s="32" t="e">
        <f t="shared" si="108"/>
        <v>#N/A</v>
      </c>
      <c r="AS64" s="32" t="e">
        <f t="shared" si="109"/>
        <v>#N/A</v>
      </c>
      <c r="AT64" s="32" t="e">
        <f t="shared" si="110"/>
        <v>#N/A</v>
      </c>
      <c r="AU64" s="32" t="e">
        <f t="shared" si="111"/>
        <v>#N/A</v>
      </c>
      <c r="AV64" s="32" t="e">
        <f t="shared" si="112"/>
        <v>#N/A</v>
      </c>
      <c r="AW64" s="32" t="e">
        <f t="shared" si="113"/>
        <v>#N/A</v>
      </c>
      <c r="AX64" s="32" t="str">
        <f t="shared" si="114"/>
        <v/>
      </c>
      <c r="AY64" s="32" t="str">
        <f t="shared" si="115"/>
        <v/>
      </c>
      <c r="AZ64" s="32" t="e">
        <f t="shared" si="116"/>
        <v>#N/A</v>
      </c>
      <c r="BA64" s="32" t="e">
        <f t="shared" si="117"/>
        <v>#N/A</v>
      </c>
      <c r="BB64" s="32" t="e">
        <f t="shared" si="118"/>
        <v>#N/A</v>
      </c>
      <c r="BC64" s="32">
        <f t="shared" si="119"/>
        <v>0</v>
      </c>
      <c r="BD64" s="32">
        <f t="shared" si="136"/>
        <v>0</v>
      </c>
      <c r="BE64" s="32">
        <f t="shared" si="139"/>
        <v>0</v>
      </c>
      <c r="BF64" s="32">
        <f t="shared" si="120"/>
        <v>0</v>
      </c>
      <c r="BG64" s="32">
        <f t="shared" si="121"/>
        <v>0</v>
      </c>
      <c r="BH64" s="32" t="str">
        <f t="shared" si="122"/>
        <v/>
      </c>
      <c r="BI64" s="32" t="e">
        <f t="shared" si="123"/>
        <v>#N/A</v>
      </c>
      <c r="BJ64" s="32" t="e">
        <f t="shared" si="124"/>
        <v>#N/A</v>
      </c>
      <c r="BK64" s="32" t="e">
        <f t="shared" si="125"/>
        <v>#N/A</v>
      </c>
      <c r="BL64" s="32" t="e">
        <f t="shared" si="126"/>
        <v>#N/A</v>
      </c>
      <c r="BM64" s="32" t="e">
        <f t="shared" si="127"/>
        <v>#N/A</v>
      </c>
      <c r="BN64" s="32" t="e">
        <f t="shared" si="128"/>
        <v>#N/A</v>
      </c>
      <c r="BO64" s="32" t="e">
        <f t="shared" si="129"/>
        <v>#N/A</v>
      </c>
      <c r="BP64" s="32" t="e">
        <f t="shared" si="130"/>
        <v>#N/A</v>
      </c>
      <c r="BQ64" s="32" t="e">
        <f t="shared" si="131"/>
        <v>#N/A</v>
      </c>
      <c r="BR64" s="32" t="e">
        <f t="shared" si="132"/>
        <v>#N/A</v>
      </c>
      <c r="BS64" s="32" t="e">
        <f t="shared" si="133"/>
        <v>#N/A</v>
      </c>
    </row>
    <row r="65" spans="1:71" x14ac:dyDescent="0.3">
      <c r="A65" s="32">
        <v>63</v>
      </c>
      <c r="B65" s="32" t="str">
        <f t="shared" si="70"/>
        <v/>
      </c>
      <c r="C65" s="45" t="str">
        <f t="shared" si="71"/>
        <v/>
      </c>
      <c r="D65" s="32">
        <f t="shared" si="72"/>
        <v>0</v>
      </c>
      <c r="E65" s="32" t="e">
        <f t="shared" si="73"/>
        <v>#N/A</v>
      </c>
      <c r="F65" s="32" t="str">
        <f t="shared" si="74"/>
        <v/>
      </c>
      <c r="G65" s="32" t="str">
        <f t="shared" si="75"/>
        <v/>
      </c>
      <c r="H65" s="32" t="e">
        <f t="shared" si="76"/>
        <v>#N/A</v>
      </c>
      <c r="I65" s="32" t="e">
        <f t="shared" si="77"/>
        <v>#N/A</v>
      </c>
      <c r="J65" s="32" t="e">
        <f t="shared" si="78"/>
        <v>#N/A</v>
      </c>
      <c r="K65" s="32">
        <f t="shared" si="79"/>
        <v>0</v>
      </c>
      <c r="L65" s="32">
        <f t="shared" si="134"/>
        <v>0</v>
      </c>
      <c r="M65" s="32">
        <f t="shared" si="137"/>
        <v>0</v>
      </c>
      <c r="N65" s="32">
        <f t="shared" si="80"/>
        <v>0</v>
      </c>
      <c r="O65" s="32">
        <f t="shared" si="81"/>
        <v>0</v>
      </c>
      <c r="P65" s="32" t="str">
        <f t="shared" si="82"/>
        <v/>
      </c>
      <c r="Q65" s="32" t="e">
        <f t="shared" si="83"/>
        <v>#N/A</v>
      </c>
      <c r="R65" s="32" t="e">
        <f t="shared" si="84"/>
        <v>#N/A</v>
      </c>
      <c r="S65" s="32" t="e">
        <f t="shared" si="85"/>
        <v>#N/A</v>
      </c>
      <c r="T65" s="32" t="e">
        <f t="shared" si="86"/>
        <v>#N/A</v>
      </c>
      <c r="U65" s="32" t="e">
        <f t="shared" si="87"/>
        <v>#N/A</v>
      </c>
      <c r="V65" s="32" t="e">
        <f t="shared" si="88"/>
        <v>#N/A</v>
      </c>
      <c r="W65" s="32" t="e">
        <f t="shared" si="89"/>
        <v>#N/A</v>
      </c>
      <c r="X65" s="32" t="e">
        <f t="shared" si="90"/>
        <v>#N/A</v>
      </c>
      <c r="Y65" s="32" t="e">
        <f t="shared" si="91"/>
        <v>#N/A</v>
      </c>
      <c r="Z65" s="32" t="e">
        <f t="shared" si="92"/>
        <v>#N/A</v>
      </c>
      <c r="AA65" s="32" t="e">
        <f t="shared" si="93"/>
        <v>#N/A</v>
      </c>
      <c r="AB65" s="32" t="str">
        <f t="shared" si="94"/>
        <v/>
      </c>
      <c r="AC65" s="32" t="str">
        <f t="shared" si="95"/>
        <v/>
      </c>
      <c r="AD65" s="32" t="e">
        <f t="shared" si="96"/>
        <v>#N/A</v>
      </c>
      <c r="AE65" s="32" t="e">
        <f t="shared" si="97"/>
        <v>#N/A</v>
      </c>
      <c r="AF65" s="32" t="e">
        <f t="shared" si="98"/>
        <v>#N/A</v>
      </c>
      <c r="AG65" s="32">
        <f t="shared" si="99"/>
        <v>0</v>
      </c>
      <c r="AH65" s="32">
        <f t="shared" si="135"/>
        <v>0</v>
      </c>
      <c r="AI65" s="32">
        <f t="shared" si="138"/>
        <v>0</v>
      </c>
      <c r="AJ65" s="32">
        <f t="shared" si="100"/>
        <v>0</v>
      </c>
      <c r="AK65" s="32">
        <f t="shared" si="101"/>
        <v>0</v>
      </c>
      <c r="AL65" s="32" t="str">
        <f t="shared" si="102"/>
        <v/>
      </c>
      <c r="AM65" s="32" t="e">
        <f t="shared" si="103"/>
        <v>#N/A</v>
      </c>
      <c r="AN65" s="32" t="e">
        <f t="shared" si="104"/>
        <v>#N/A</v>
      </c>
      <c r="AO65" s="32" t="e">
        <f t="shared" si="105"/>
        <v>#N/A</v>
      </c>
      <c r="AP65" s="32" t="e">
        <f t="shared" si="106"/>
        <v>#N/A</v>
      </c>
      <c r="AQ65" s="32" t="e">
        <f t="shared" si="107"/>
        <v>#N/A</v>
      </c>
      <c r="AR65" s="32" t="e">
        <f t="shared" si="108"/>
        <v>#N/A</v>
      </c>
      <c r="AS65" s="32" t="e">
        <f t="shared" si="109"/>
        <v>#N/A</v>
      </c>
      <c r="AT65" s="32" t="e">
        <f t="shared" si="110"/>
        <v>#N/A</v>
      </c>
      <c r="AU65" s="32" t="e">
        <f t="shared" si="111"/>
        <v>#N/A</v>
      </c>
      <c r="AV65" s="32" t="e">
        <f t="shared" si="112"/>
        <v>#N/A</v>
      </c>
      <c r="AW65" s="32" t="e">
        <f t="shared" si="113"/>
        <v>#N/A</v>
      </c>
      <c r="AX65" s="32" t="str">
        <f t="shared" si="114"/>
        <v/>
      </c>
      <c r="AY65" s="32" t="str">
        <f t="shared" si="115"/>
        <v/>
      </c>
      <c r="AZ65" s="32" t="e">
        <f t="shared" si="116"/>
        <v>#N/A</v>
      </c>
      <c r="BA65" s="32" t="e">
        <f t="shared" si="117"/>
        <v>#N/A</v>
      </c>
      <c r="BB65" s="32" t="e">
        <f t="shared" si="118"/>
        <v>#N/A</v>
      </c>
      <c r="BC65" s="32">
        <f t="shared" si="119"/>
        <v>0</v>
      </c>
      <c r="BD65" s="32">
        <f t="shared" si="136"/>
        <v>0</v>
      </c>
      <c r="BE65" s="32">
        <f t="shared" si="139"/>
        <v>0</v>
      </c>
      <c r="BF65" s="32">
        <f t="shared" si="120"/>
        <v>0</v>
      </c>
      <c r="BG65" s="32">
        <f t="shared" si="121"/>
        <v>0</v>
      </c>
      <c r="BH65" s="32" t="str">
        <f t="shared" si="122"/>
        <v/>
      </c>
      <c r="BI65" s="32" t="e">
        <f t="shared" si="123"/>
        <v>#N/A</v>
      </c>
      <c r="BJ65" s="32" t="e">
        <f t="shared" si="124"/>
        <v>#N/A</v>
      </c>
      <c r="BK65" s="32" t="e">
        <f t="shared" si="125"/>
        <v>#N/A</v>
      </c>
      <c r="BL65" s="32" t="e">
        <f t="shared" si="126"/>
        <v>#N/A</v>
      </c>
      <c r="BM65" s="32" t="e">
        <f t="shared" si="127"/>
        <v>#N/A</v>
      </c>
      <c r="BN65" s="32" t="e">
        <f t="shared" si="128"/>
        <v>#N/A</v>
      </c>
      <c r="BO65" s="32" t="e">
        <f t="shared" si="129"/>
        <v>#N/A</v>
      </c>
      <c r="BP65" s="32" t="e">
        <f t="shared" si="130"/>
        <v>#N/A</v>
      </c>
      <c r="BQ65" s="32" t="e">
        <f t="shared" si="131"/>
        <v>#N/A</v>
      </c>
      <c r="BR65" s="32" t="e">
        <f t="shared" si="132"/>
        <v>#N/A</v>
      </c>
      <c r="BS65" s="32" t="e">
        <f t="shared" si="133"/>
        <v>#N/A</v>
      </c>
    </row>
    <row r="66" spans="1:71" x14ac:dyDescent="0.3">
      <c r="A66" s="32">
        <v>64</v>
      </c>
      <c r="B66" s="32" t="str">
        <f t="shared" si="70"/>
        <v/>
      </c>
      <c r="C66" s="45" t="str">
        <f t="shared" si="71"/>
        <v/>
      </c>
      <c r="D66" s="32">
        <f t="shared" si="72"/>
        <v>0</v>
      </c>
      <c r="E66" s="32" t="e">
        <f t="shared" si="73"/>
        <v>#N/A</v>
      </c>
      <c r="F66" s="32" t="str">
        <f t="shared" si="74"/>
        <v/>
      </c>
      <c r="G66" s="32" t="str">
        <f t="shared" si="75"/>
        <v/>
      </c>
      <c r="H66" s="32" t="e">
        <f t="shared" si="76"/>
        <v>#N/A</v>
      </c>
      <c r="I66" s="32" t="e">
        <f t="shared" si="77"/>
        <v>#N/A</v>
      </c>
      <c r="J66" s="32" t="e">
        <f t="shared" si="78"/>
        <v>#N/A</v>
      </c>
      <c r="K66" s="32">
        <f t="shared" si="79"/>
        <v>0</v>
      </c>
      <c r="L66" s="32">
        <f t="shared" si="134"/>
        <v>0</v>
      </c>
      <c r="M66" s="32">
        <f t="shared" si="137"/>
        <v>0</v>
      </c>
      <c r="N66" s="32">
        <f t="shared" si="80"/>
        <v>0</v>
      </c>
      <c r="O66" s="32">
        <f t="shared" si="81"/>
        <v>0</v>
      </c>
      <c r="P66" s="32" t="str">
        <f t="shared" si="82"/>
        <v/>
      </c>
      <c r="Q66" s="32" t="e">
        <f t="shared" si="83"/>
        <v>#N/A</v>
      </c>
      <c r="R66" s="32" t="e">
        <f t="shared" si="84"/>
        <v>#N/A</v>
      </c>
      <c r="S66" s="32" t="e">
        <f t="shared" si="85"/>
        <v>#N/A</v>
      </c>
      <c r="T66" s="32" t="e">
        <f t="shared" si="86"/>
        <v>#N/A</v>
      </c>
      <c r="U66" s="32" t="e">
        <f t="shared" si="87"/>
        <v>#N/A</v>
      </c>
      <c r="V66" s="32" t="e">
        <f t="shared" si="88"/>
        <v>#N/A</v>
      </c>
      <c r="W66" s="32" t="e">
        <f t="shared" si="89"/>
        <v>#N/A</v>
      </c>
      <c r="X66" s="32" t="e">
        <f t="shared" si="90"/>
        <v>#N/A</v>
      </c>
      <c r="Y66" s="32" t="e">
        <f t="shared" si="91"/>
        <v>#N/A</v>
      </c>
      <c r="Z66" s="32" t="e">
        <f t="shared" si="92"/>
        <v>#N/A</v>
      </c>
      <c r="AA66" s="32" t="e">
        <f t="shared" si="93"/>
        <v>#N/A</v>
      </c>
      <c r="AB66" s="32" t="str">
        <f t="shared" si="94"/>
        <v/>
      </c>
      <c r="AC66" s="32" t="str">
        <f t="shared" si="95"/>
        <v/>
      </c>
      <c r="AD66" s="32" t="e">
        <f t="shared" si="96"/>
        <v>#N/A</v>
      </c>
      <c r="AE66" s="32" t="e">
        <f t="shared" si="97"/>
        <v>#N/A</v>
      </c>
      <c r="AF66" s="32" t="e">
        <f t="shared" si="98"/>
        <v>#N/A</v>
      </c>
      <c r="AG66" s="32">
        <f t="shared" si="99"/>
        <v>0</v>
      </c>
      <c r="AH66" s="32">
        <f t="shared" si="135"/>
        <v>0</v>
      </c>
      <c r="AI66" s="32">
        <f t="shared" si="138"/>
        <v>0</v>
      </c>
      <c r="AJ66" s="32">
        <f t="shared" si="100"/>
        <v>0</v>
      </c>
      <c r="AK66" s="32">
        <f t="shared" si="101"/>
        <v>0</v>
      </c>
      <c r="AL66" s="32" t="str">
        <f t="shared" si="102"/>
        <v/>
      </c>
      <c r="AM66" s="32" t="e">
        <f t="shared" si="103"/>
        <v>#N/A</v>
      </c>
      <c r="AN66" s="32" t="e">
        <f t="shared" si="104"/>
        <v>#N/A</v>
      </c>
      <c r="AO66" s="32" t="e">
        <f t="shared" si="105"/>
        <v>#N/A</v>
      </c>
      <c r="AP66" s="32" t="e">
        <f t="shared" si="106"/>
        <v>#N/A</v>
      </c>
      <c r="AQ66" s="32" t="e">
        <f t="shared" si="107"/>
        <v>#N/A</v>
      </c>
      <c r="AR66" s="32" t="e">
        <f t="shared" si="108"/>
        <v>#N/A</v>
      </c>
      <c r="AS66" s="32" t="e">
        <f t="shared" si="109"/>
        <v>#N/A</v>
      </c>
      <c r="AT66" s="32" t="e">
        <f t="shared" si="110"/>
        <v>#N/A</v>
      </c>
      <c r="AU66" s="32" t="e">
        <f t="shared" si="111"/>
        <v>#N/A</v>
      </c>
      <c r="AV66" s="32" t="e">
        <f t="shared" si="112"/>
        <v>#N/A</v>
      </c>
      <c r="AW66" s="32" t="e">
        <f t="shared" si="113"/>
        <v>#N/A</v>
      </c>
      <c r="AX66" s="32" t="str">
        <f t="shared" si="114"/>
        <v/>
      </c>
      <c r="AY66" s="32" t="str">
        <f t="shared" si="115"/>
        <v/>
      </c>
      <c r="AZ66" s="32" t="e">
        <f t="shared" si="116"/>
        <v>#N/A</v>
      </c>
      <c r="BA66" s="32" t="e">
        <f t="shared" si="117"/>
        <v>#N/A</v>
      </c>
      <c r="BB66" s="32" t="e">
        <f t="shared" si="118"/>
        <v>#N/A</v>
      </c>
      <c r="BC66" s="32">
        <f t="shared" si="119"/>
        <v>0</v>
      </c>
      <c r="BD66" s="32">
        <f t="shared" si="136"/>
        <v>0</v>
      </c>
      <c r="BE66" s="32">
        <f t="shared" si="139"/>
        <v>0</v>
      </c>
      <c r="BF66" s="32">
        <f t="shared" si="120"/>
        <v>0</v>
      </c>
      <c r="BG66" s="32">
        <f t="shared" si="121"/>
        <v>0</v>
      </c>
      <c r="BH66" s="32" t="str">
        <f t="shared" si="122"/>
        <v/>
      </c>
      <c r="BI66" s="32" t="e">
        <f t="shared" si="123"/>
        <v>#N/A</v>
      </c>
      <c r="BJ66" s="32" t="e">
        <f t="shared" si="124"/>
        <v>#N/A</v>
      </c>
      <c r="BK66" s="32" t="e">
        <f t="shared" si="125"/>
        <v>#N/A</v>
      </c>
      <c r="BL66" s="32" t="e">
        <f t="shared" si="126"/>
        <v>#N/A</v>
      </c>
      <c r="BM66" s="32" t="e">
        <f t="shared" si="127"/>
        <v>#N/A</v>
      </c>
      <c r="BN66" s="32" t="e">
        <f t="shared" si="128"/>
        <v>#N/A</v>
      </c>
      <c r="BO66" s="32" t="e">
        <f t="shared" si="129"/>
        <v>#N/A</v>
      </c>
      <c r="BP66" s="32" t="e">
        <f t="shared" si="130"/>
        <v>#N/A</v>
      </c>
      <c r="BQ66" s="32" t="e">
        <f t="shared" si="131"/>
        <v>#N/A</v>
      </c>
      <c r="BR66" s="32" t="e">
        <f t="shared" si="132"/>
        <v>#N/A</v>
      </c>
      <c r="BS66" s="32" t="e">
        <f t="shared" si="133"/>
        <v>#N/A</v>
      </c>
    </row>
    <row r="67" spans="1:71" x14ac:dyDescent="0.3">
      <c r="A67" s="32">
        <v>65</v>
      </c>
      <c r="B67" s="32" t="str">
        <f t="shared" ref="B67:B98" si="140">IF(selAnalito="","",IFERROR(_xlfn.AGGREGATE(15,6,rRUN/((rAnalito=selAnalito)*(rFirst=1)*((""&amp;rLote)=(""&amp;loteAtivo))),$A67),""))</f>
        <v/>
      </c>
      <c r="C67" s="45" t="str">
        <f t="shared" ref="C67:C98" si="141">IF($B67="","",_xlfn.MAXIFS(rData,rAnalito,selAnalito,rRUN,$B67,rLote,loteAtivo,rStatus,"Ativo"))</f>
        <v/>
      </c>
      <c r="D67" s="32">
        <f t="shared" ref="D67:D98" si="142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43">IF(OR($B67="",$D67=0),NA(),$A67)</f>
        <v>#N/A</v>
      </c>
      <c r="F67" s="32" t="str">
        <f t="shared" ref="F67:F98" si="144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45">IF(OR($F67="",$BU$1=""),"",($F67-$BT$1)/$BU$1)</f>
        <v/>
      </c>
      <c r="H67" s="32" t="e">
        <f t="shared" ref="H67:H98" si="146">IF(AND($F67&lt;&gt;"",$D67=1),$F67,NA())</f>
        <v>#N/A</v>
      </c>
      <c r="I67" s="32" t="e">
        <f t="shared" ref="I67:I98" si="147">IF(AND($F67&lt;&gt;"",$D67=1,$P67="OK"),$F67,NA())</f>
        <v>#N/A</v>
      </c>
      <c r="J67" s="32" t="e">
        <f t="shared" ref="J67:J98" si="148">IF(AND($F67&lt;&gt;"",$D67=1,$P67&lt;&gt;"OK",$P67&lt;&gt;""),$F67,NA())</f>
        <v>#N/A</v>
      </c>
      <c r="K67" s="32">
        <f t="shared" ref="K67:K98" si="149">IF($F67="",0,IF(ABS($G67)&gt;3,1,0))</f>
        <v>0</v>
      </c>
      <c r="L67" s="32">
        <f t="shared" si="134"/>
        <v>0</v>
      </c>
      <c r="M67" s="32">
        <f t="shared" si="137"/>
        <v>0</v>
      </c>
      <c r="N67" s="32">
        <f t="shared" ref="N67:N98" si="150">IF($F67="",0,IF(OR(((ISNUMBER($G67)*($G67&gt;2))+(ISNUMBER($AC67)*($AC67&gt;2))+(ISNUMBER($AY67)*($AY67&gt;2)))&gt;=2,((ISNUMBER($G67)*($G67&lt;-2))+(ISNUMBER($AC67)*($AC67&lt;-2))+(ISNUMBER($AY67)*($AY67&lt;-2)))&gt;=2),1,0))</f>
        <v>0</v>
      </c>
      <c r="O67" s="32">
        <f t="shared" ref="O67:O98" si="151">IF($F67="",0,IF(AND(COUNT($G67,$AC67,$AY67)&gt;=2,MAX($G67,$AC67,$AY67)&gt;2,MIN($G67,$AC67,$AY67)&lt;-2),1,0))</f>
        <v>0</v>
      </c>
      <c r="P67" s="32" t="str">
        <f t="shared" ref="P67:P98" si="152">IF($F67="","",IF(SUM($K67,$L67,$M67,$N67,$O67)&gt;0,"REJEITADO","OK"))</f>
        <v/>
      </c>
      <c r="Q67" s="32" t="e">
        <f t="shared" ref="Q67:Q98" si="153">IF(AND($D67=1,$BT$1&lt;&gt;""),$BT$1+(-3)*$BU$1,NA())</f>
        <v>#N/A</v>
      </c>
      <c r="R67" s="32" t="e">
        <f t="shared" ref="R67:R98" si="154">IF(AND($D67=1,$BT$1&lt;&gt;""),$BT$1+(-2)*$BU$1,NA())</f>
        <v>#N/A</v>
      </c>
      <c r="S67" s="32" t="e">
        <f t="shared" ref="S67:S98" si="155">IF(AND($D67=1,$BT$1&lt;&gt;""),$BT$1+(-1)*$BU$1,NA())</f>
        <v>#N/A</v>
      </c>
      <c r="T67" s="32" t="e">
        <f t="shared" ref="T67:T98" si="156">IF(AND($D67=1,$BT$1&lt;&gt;""),$BT$1,NA())</f>
        <v>#N/A</v>
      </c>
      <c r="U67" s="32" t="e">
        <f t="shared" ref="U67:U98" si="157">IF(AND($D67=1,$BT$1&lt;&gt;""),$BT$1+(1)*$BU$1,NA())</f>
        <v>#N/A</v>
      </c>
      <c r="V67" s="32" t="e">
        <f t="shared" ref="V67:V98" si="158">IF(AND($D67=1,$BT$1&lt;&gt;""),$BT$1+(2)*$BU$1,NA())</f>
        <v>#N/A</v>
      </c>
      <c r="W67" s="32" t="e">
        <f t="shared" ref="W67:W98" si="159">IF(AND($D67=1,$BT$1&lt;&gt;""),$BT$1+(3)*$BU$1,NA())</f>
        <v>#N/A</v>
      </c>
      <c r="X67" s="32" t="e">
        <f t="shared" ref="X67:X98" si="160">IF(AND($D67=1,COUNTIFS(regAnalito,selAnalito,regNivel,1,regData,$C67,regRep1,"&lt;&gt;")&gt;0),SUMIFS(regRep1,regAnalito,selAnalito,regNivel,1,regData,$C67),NA())</f>
        <v>#N/A</v>
      </c>
      <c r="Y67" s="32" t="e">
        <f t="shared" ref="Y67:Y98" si="161">IF(AND($D67=1,COUNTIFS(regAnalito,selAnalito,regNivel,1,regData,$C67,regRep2,"&lt;&gt;")&gt;0),SUMIFS(regRep2,regAnalito,selAnalito,regNivel,1,regData,$C67),NA())</f>
        <v>#N/A</v>
      </c>
      <c r="Z67" s="32" t="e">
        <f t="shared" ref="Z67:Z98" si="162">IF(AND($D67=1,COUNTIFS(regAnalito,selAnalito,regNivel,1,regData,$C67,regRep3,"&lt;&gt;")&gt;0),SUMIFS(regRep3,regAnalito,selAnalito,regNivel,1,regData,$C67),NA())</f>
        <v>#N/A</v>
      </c>
      <c r="AA67" s="32" t="e">
        <f t="shared" ref="AA67:AA98" si="163">IF(AND($D67=1,COUNTIFS(regAnalito,selAnalito,regData,$C67,regCalib,"Sim")&gt;0),$BT$1,NA())</f>
        <v>#N/A</v>
      </c>
      <c r="AB67" s="32" t="str">
        <f t="shared" ref="AB67:AB98" si="164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65">IF(OR($AB67="",$BW$1=""),"",($AB67-$BV$1)/$BW$1)</f>
        <v/>
      </c>
      <c r="AD67" s="32" t="e">
        <f t="shared" ref="AD67:AD98" si="166">IF(AND($AB67&lt;&gt;"",$D67=1),$AB67,NA())</f>
        <v>#N/A</v>
      </c>
      <c r="AE67" s="32" t="e">
        <f t="shared" ref="AE67:AE98" si="167">IF(AND($AB67&lt;&gt;"",$D67=1,$AL67="OK"),$AB67,NA())</f>
        <v>#N/A</v>
      </c>
      <c r="AF67" s="32" t="e">
        <f t="shared" ref="AF67:AF98" si="168">IF(AND($AB67&lt;&gt;"",$D67=1,$AL67&lt;&gt;"OK",$AL67&lt;&gt;""),$AB67,NA())</f>
        <v>#N/A</v>
      </c>
      <c r="AG67" s="32">
        <f t="shared" ref="AG67:AG98" si="169">IF($AB67="",0,IF(ABS($AC67)&gt;3,1,0))</f>
        <v>0</v>
      </c>
      <c r="AH67" s="32">
        <f t="shared" si="135"/>
        <v>0</v>
      </c>
      <c r="AI67" s="32">
        <f t="shared" si="138"/>
        <v>0</v>
      </c>
      <c r="AJ67" s="32">
        <f t="shared" ref="AJ67:AJ98" si="170">IF($AB67="",0,IF(OR(((ISNUMBER($G67)*($G67&gt;2))+(ISNUMBER($AC67)*($AC67&gt;2))+(ISNUMBER($AY67)*($AY67&gt;2)))&gt;=2,((ISNUMBER($G67)*($G67&lt;-2))+(ISNUMBER($AC67)*($AC67&lt;-2))+(ISNUMBER($AY67)*($AY67&lt;-2)))&gt;=2),1,0))</f>
        <v>0</v>
      </c>
      <c r="AK67" s="32">
        <f t="shared" ref="AK67:AK98" si="171">IF($AB67="",0,IF(AND(COUNT($G67,$AC67,$AY67)&gt;=2,MAX($G67,$AC67,$AY67)&gt;2,MIN($G67,$AC67,$AY67)&lt;-2),1,0))</f>
        <v>0</v>
      </c>
      <c r="AL67" s="32" t="str">
        <f t="shared" ref="AL67:AL98" si="172">IF($AB67="","",IF(SUM($AG67,$AH67,$AI67,$AJ67,$AK67)&gt;0,"REJEITADO","OK"))</f>
        <v/>
      </c>
      <c r="AM67" s="32" t="e">
        <f t="shared" ref="AM67:AM98" si="173">IF(AND($D67=1,$BV$1&lt;&gt;""),$BV$1+(-3)*$BW$1,NA())</f>
        <v>#N/A</v>
      </c>
      <c r="AN67" s="32" t="e">
        <f t="shared" ref="AN67:AN98" si="174">IF(AND($D67=1,$BV$1&lt;&gt;""),$BV$1+(-2)*$BW$1,NA())</f>
        <v>#N/A</v>
      </c>
      <c r="AO67" s="32" t="e">
        <f t="shared" ref="AO67:AO98" si="175">IF(AND($D67=1,$BV$1&lt;&gt;""),$BV$1+(-1)*$BW$1,NA())</f>
        <v>#N/A</v>
      </c>
      <c r="AP67" s="32" t="e">
        <f t="shared" ref="AP67:AP98" si="176">IF(AND($D67=1,$BV$1&lt;&gt;""),$BV$1,NA())</f>
        <v>#N/A</v>
      </c>
      <c r="AQ67" s="32" t="e">
        <f t="shared" ref="AQ67:AQ98" si="177">IF(AND($D67=1,$BV$1&lt;&gt;""),$BV$1+(1)*$BW$1,NA())</f>
        <v>#N/A</v>
      </c>
      <c r="AR67" s="32" t="e">
        <f t="shared" ref="AR67:AR98" si="178">IF(AND($D67=1,$BV$1&lt;&gt;""),$BV$1+(2)*$BW$1,NA())</f>
        <v>#N/A</v>
      </c>
      <c r="AS67" s="32" t="e">
        <f t="shared" ref="AS67:AS98" si="179">IF(AND($D67=1,$BV$1&lt;&gt;""),$BV$1+(3)*$BW$1,NA())</f>
        <v>#N/A</v>
      </c>
      <c r="AT67" s="32" t="e">
        <f t="shared" ref="AT67:AT98" si="180">IF(AND($D67=1,COUNTIFS(regAnalito,selAnalito,regNivel,2,regData,$C67,regRep1,"&lt;&gt;")&gt;0),SUMIFS(regRep1,regAnalito,selAnalito,regNivel,2,regData,$C67),NA())</f>
        <v>#N/A</v>
      </c>
      <c r="AU67" s="32" t="e">
        <f t="shared" ref="AU67:AU98" si="181">IF(AND($D67=1,COUNTIFS(regAnalito,selAnalito,regNivel,2,regData,$C67,regRep2,"&lt;&gt;")&gt;0),SUMIFS(regRep2,regAnalito,selAnalito,regNivel,2,regData,$C67),NA())</f>
        <v>#N/A</v>
      </c>
      <c r="AV67" s="32" t="e">
        <f t="shared" ref="AV67:AV98" si="182">IF(AND($D67=1,COUNTIFS(regAnalito,selAnalito,regNivel,2,regData,$C67,regRep3,"&lt;&gt;")&gt;0),SUMIFS(regRep3,regAnalito,selAnalito,regNivel,2,regData,$C67),NA())</f>
        <v>#N/A</v>
      </c>
      <c r="AW67" s="32" t="e">
        <f t="shared" ref="AW67:AW98" si="183">IF(AND($D67=1,COUNTIFS(regAnalito,selAnalito,regData,$C67,regCalib,"Sim")&gt;0),$BV$1,NA())</f>
        <v>#N/A</v>
      </c>
      <c r="AX67" s="32" t="str">
        <f t="shared" ref="AX67:AX98" si="184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85">IF(OR($AX67="",$BY$1=""),"",($AX67-$BX$1)/$BY$1)</f>
        <v/>
      </c>
      <c r="AZ67" s="32" t="e">
        <f t="shared" ref="AZ67:AZ98" si="186">IF(AND($AX67&lt;&gt;"",$D67=1),$AX67,NA())</f>
        <v>#N/A</v>
      </c>
      <c r="BA67" s="32" t="e">
        <f t="shared" ref="BA67:BA98" si="187">IF(AND($AX67&lt;&gt;"",$D67=1,$BH67="OK"),$AX67,NA())</f>
        <v>#N/A</v>
      </c>
      <c r="BB67" s="32" t="e">
        <f t="shared" ref="BB67:BB98" si="188">IF(AND($AX67&lt;&gt;"",$D67=1,$BH67&lt;&gt;"OK",$BH67&lt;&gt;""),$AX67,NA())</f>
        <v>#N/A</v>
      </c>
      <c r="BC67" s="32">
        <f t="shared" ref="BC67:BC98" si="189">IF($AX67="",0,IF(ABS($AY67)&gt;3,1,0))</f>
        <v>0</v>
      </c>
      <c r="BD67" s="32">
        <f t="shared" si="136"/>
        <v>0</v>
      </c>
      <c r="BE67" s="32">
        <f t="shared" si="139"/>
        <v>0</v>
      </c>
      <c r="BF67" s="32">
        <f t="shared" ref="BF67:BF98" si="190">IF($AX67="",0,IF(OR(((ISNUMBER($G67)*($G67&gt;2))+(ISNUMBER($AC67)*($AC67&gt;2))+(ISNUMBER($AY67)*($AY67&gt;2)))&gt;=2,((ISNUMBER($G67)*($G67&lt;-2))+(ISNUMBER($AC67)*($AC67&lt;-2))+(ISNUMBER($AY67)*($AY67&lt;-2)))&gt;=2),1,0))</f>
        <v>0</v>
      </c>
      <c r="BG67" s="32">
        <f t="shared" ref="BG67:BG98" si="191">IF($AX67="",0,IF(AND(COUNT($G67,$AC67,$AY67)&gt;=2,MAX($G67,$AC67,$AY67)&gt;2,MIN($G67,$AC67,$AY67)&lt;-2),1,0))</f>
        <v>0</v>
      </c>
      <c r="BH67" s="32" t="str">
        <f t="shared" ref="BH67:BH98" si="192">IF($AX67="","",IF(SUM($BC67,$BD67,$BE67,$BF67,$BG67)&gt;0,"REJEITADO","OK"))</f>
        <v/>
      </c>
      <c r="BI67" s="32" t="e">
        <f t="shared" ref="BI67:BI98" si="193">IF(AND($D67=1,$BX$1&lt;&gt;""),$BX$1+(-3)*$BY$1,NA())</f>
        <v>#N/A</v>
      </c>
      <c r="BJ67" s="32" t="e">
        <f t="shared" ref="BJ67:BJ98" si="194">IF(AND($D67=1,$BX$1&lt;&gt;""),$BX$1+(-2)*$BY$1,NA())</f>
        <v>#N/A</v>
      </c>
      <c r="BK67" s="32" t="e">
        <f t="shared" ref="BK67:BK98" si="195">IF(AND($D67=1,$BX$1&lt;&gt;""),$BX$1+(-1)*$BY$1,NA())</f>
        <v>#N/A</v>
      </c>
      <c r="BL67" s="32" t="e">
        <f t="shared" ref="BL67:BL98" si="196">IF(AND($D67=1,$BX$1&lt;&gt;""),$BX$1,NA())</f>
        <v>#N/A</v>
      </c>
      <c r="BM67" s="32" t="e">
        <f t="shared" ref="BM67:BM98" si="197">IF(AND($D67=1,$BX$1&lt;&gt;""),$BX$1+(1)*$BY$1,NA())</f>
        <v>#N/A</v>
      </c>
      <c r="BN67" s="32" t="e">
        <f t="shared" ref="BN67:BN98" si="198">IF(AND($D67=1,$BX$1&lt;&gt;""),$BX$1+(2)*$BY$1,NA())</f>
        <v>#N/A</v>
      </c>
      <c r="BO67" s="32" t="e">
        <f t="shared" ref="BO67:BO98" si="199">IF(AND($D67=1,$BX$1&lt;&gt;""),$BX$1+(3)*$BY$1,NA())</f>
        <v>#N/A</v>
      </c>
      <c r="BP67" s="32" t="e">
        <f t="shared" ref="BP67:BP98" si="200">IF(AND($D67=1,COUNTIFS(regAnalito,selAnalito,regNivel,3,regData,$C67,regRep1,"&lt;&gt;")&gt;0),SUMIFS(regRep1,regAnalito,selAnalito,regNivel,3,regData,$C67),NA())</f>
        <v>#N/A</v>
      </c>
      <c r="BQ67" s="32" t="e">
        <f t="shared" ref="BQ67:BQ98" si="201">IF(AND($D67=1,COUNTIFS(regAnalito,selAnalito,regNivel,3,regData,$C67,regRep2,"&lt;&gt;")&gt;0),SUMIFS(regRep2,regAnalito,selAnalito,regNivel,3,regData,$C67),NA())</f>
        <v>#N/A</v>
      </c>
      <c r="BR67" s="32" t="e">
        <f t="shared" ref="BR67:BR98" si="202">IF(AND($D67=1,COUNTIFS(regAnalito,selAnalito,regNivel,3,regData,$C67,regRep3,"&lt;&gt;")&gt;0),SUMIFS(regRep3,regAnalito,selAnalito,regNivel,3,regData,$C67),NA())</f>
        <v>#N/A</v>
      </c>
      <c r="BS67" s="32" t="e">
        <f t="shared" ref="BS67:BS98" si="203">IF(AND($D67=1,COUNTIFS(regAnalito,selAnalito,regData,$C67,regCalib,"Sim")&gt;0),$BX$1,NA())</f>
        <v>#N/A</v>
      </c>
    </row>
    <row r="68" spans="1:71" x14ac:dyDescent="0.3">
      <c r="A68" s="32">
        <v>66</v>
      </c>
      <c r="B68" s="32" t="str">
        <f t="shared" si="140"/>
        <v/>
      </c>
      <c r="C68" s="45" t="str">
        <f t="shared" si="141"/>
        <v/>
      </c>
      <c r="D68" s="32">
        <f t="shared" si="142"/>
        <v>0</v>
      </c>
      <c r="E68" s="32" t="e">
        <f t="shared" si="143"/>
        <v>#N/A</v>
      </c>
      <c r="F68" s="32" t="str">
        <f t="shared" si="144"/>
        <v/>
      </c>
      <c r="G68" s="32" t="str">
        <f t="shared" si="145"/>
        <v/>
      </c>
      <c r="H68" s="32" t="e">
        <f t="shared" si="146"/>
        <v>#N/A</v>
      </c>
      <c r="I68" s="32" t="e">
        <f t="shared" si="147"/>
        <v>#N/A</v>
      </c>
      <c r="J68" s="32" t="e">
        <f t="shared" si="148"/>
        <v>#N/A</v>
      </c>
      <c r="K68" s="32">
        <f t="shared" si="149"/>
        <v>0</v>
      </c>
      <c r="L68" s="32">
        <f t="shared" si="134"/>
        <v>0</v>
      </c>
      <c r="M68" s="32">
        <f t="shared" si="137"/>
        <v>0</v>
      </c>
      <c r="N68" s="32">
        <f t="shared" si="150"/>
        <v>0</v>
      </c>
      <c r="O68" s="32">
        <f t="shared" si="151"/>
        <v>0</v>
      </c>
      <c r="P68" s="32" t="str">
        <f t="shared" si="152"/>
        <v/>
      </c>
      <c r="Q68" s="32" t="e">
        <f t="shared" si="153"/>
        <v>#N/A</v>
      </c>
      <c r="R68" s="32" t="e">
        <f t="shared" si="154"/>
        <v>#N/A</v>
      </c>
      <c r="S68" s="32" t="e">
        <f t="shared" si="155"/>
        <v>#N/A</v>
      </c>
      <c r="T68" s="32" t="e">
        <f t="shared" si="156"/>
        <v>#N/A</v>
      </c>
      <c r="U68" s="32" t="e">
        <f t="shared" si="157"/>
        <v>#N/A</v>
      </c>
      <c r="V68" s="32" t="e">
        <f t="shared" si="158"/>
        <v>#N/A</v>
      </c>
      <c r="W68" s="32" t="e">
        <f t="shared" si="159"/>
        <v>#N/A</v>
      </c>
      <c r="X68" s="32" t="e">
        <f t="shared" si="160"/>
        <v>#N/A</v>
      </c>
      <c r="Y68" s="32" t="e">
        <f t="shared" si="161"/>
        <v>#N/A</v>
      </c>
      <c r="Z68" s="32" t="e">
        <f t="shared" si="162"/>
        <v>#N/A</v>
      </c>
      <c r="AA68" s="32" t="e">
        <f t="shared" si="163"/>
        <v>#N/A</v>
      </c>
      <c r="AB68" s="32" t="str">
        <f t="shared" si="164"/>
        <v/>
      </c>
      <c r="AC68" s="32" t="str">
        <f t="shared" si="165"/>
        <v/>
      </c>
      <c r="AD68" s="32" t="e">
        <f t="shared" si="166"/>
        <v>#N/A</v>
      </c>
      <c r="AE68" s="32" t="e">
        <f t="shared" si="167"/>
        <v>#N/A</v>
      </c>
      <c r="AF68" s="32" t="e">
        <f t="shared" si="168"/>
        <v>#N/A</v>
      </c>
      <c r="AG68" s="32">
        <f t="shared" si="169"/>
        <v>0</v>
      </c>
      <c r="AH68" s="32">
        <f t="shared" si="135"/>
        <v>0</v>
      </c>
      <c r="AI68" s="32">
        <f t="shared" si="138"/>
        <v>0</v>
      </c>
      <c r="AJ68" s="32">
        <f t="shared" si="170"/>
        <v>0</v>
      </c>
      <c r="AK68" s="32">
        <f t="shared" si="171"/>
        <v>0</v>
      </c>
      <c r="AL68" s="32" t="str">
        <f t="shared" si="172"/>
        <v/>
      </c>
      <c r="AM68" s="32" t="e">
        <f t="shared" si="173"/>
        <v>#N/A</v>
      </c>
      <c r="AN68" s="32" t="e">
        <f t="shared" si="174"/>
        <v>#N/A</v>
      </c>
      <c r="AO68" s="32" t="e">
        <f t="shared" si="175"/>
        <v>#N/A</v>
      </c>
      <c r="AP68" s="32" t="e">
        <f t="shared" si="176"/>
        <v>#N/A</v>
      </c>
      <c r="AQ68" s="32" t="e">
        <f t="shared" si="177"/>
        <v>#N/A</v>
      </c>
      <c r="AR68" s="32" t="e">
        <f t="shared" si="178"/>
        <v>#N/A</v>
      </c>
      <c r="AS68" s="32" t="e">
        <f t="shared" si="179"/>
        <v>#N/A</v>
      </c>
      <c r="AT68" s="32" t="e">
        <f t="shared" si="180"/>
        <v>#N/A</v>
      </c>
      <c r="AU68" s="32" t="e">
        <f t="shared" si="181"/>
        <v>#N/A</v>
      </c>
      <c r="AV68" s="32" t="e">
        <f t="shared" si="182"/>
        <v>#N/A</v>
      </c>
      <c r="AW68" s="32" t="e">
        <f t="shared" si="183"/>
        <v>#N/A</v>
      </c>
      <c r="AX68" s="32" t="str">
        <f t="shared" si="184"/>
        <v/>
      </c>
      <c r="AY68" s="32" t="str">
        <f t="shared" si="185"/>
        <v/>
      </c>
      <c r="AZ68" s="32" t="e">
        <f t="shared" si="186"/>
        <v>#N/A</v>
      </c>
      <c r="BA68" s="32" t="e">
        <f t="shared" si="187"/>
        <v>#N/A</v>
      </c>
      <c r="BB68" s="32" t="e">
        <f t="shared" si="188"/>
        <v>#N/A</v>
      </c>
      <c r="BC68" s="32">
        <f t="shared" si="189"/>
        <v>0</v>
      </c>
      <c r="BD68" s="32">
        <f t="shared" si="136"/>
        <v>0</v>
      </c>
      <c r="BE68" s="32">
        <f t="shared" si="139"/>
        <v>0</v>
      </c>
      <c r="BF68" s="32">
        <f t="shared" si="190"/>
        <v>0</v>
      </c>
      <c r="BG68" s="32">
        <f t="shared" si="191"/>
        <v>0</v>
      </c>
      <c r="BH68" s="32" t="str">
        <f t="shared" si="192"/>
        <v/>
      </c>
      <c r="BI68" s="32" t="e">
        <f t="shared" si="193"/>
        <v>#N/A</v>
      </c>
      <c r="BJ68" s="32" t="e">
        <f t="shared" si="194"/>
        <v>#N/A</v>
      </c>
      <c r="BK68" s="32" t="e">
        <f t="shared" si="195"/>
        <v>#N/A</v>
      </c>
      <c r="BL68" s="32" t="e">
        <f t="shared" si="196"/>
        <v>#N/A</v>
      </c>
      <c r="BM68" s="32" t="e">
        <f t="shared" si="197"/>
        <v>#N/A</v>
      </c>
      <c r="BN68" s="32" t="e">
        <f t="shared" si="198"/>
        <v>#N/A</v>
      </c>
      <c r="BO68" s="32" t="e">
        <f t="shared" si="199"/>
        <v>#N/A</v>
      </c>
      <c r="BP68" s="32" t="e">
        <f t="shared" si="200"/>
        <v>#N/A</v>
      </c>
      <c r="BQ68" s="32" t="e">
        <f t="shared" si="201"/>
        <v>#N/A</v>
      </c>
      <c r="BR68" s="32" t="e">
        <f t="shared" si="202"/>
        <v>#N/A</v>
      </c>
      <c r="BS68" s="32" t="e">
        <f t="shared" si="203"/>
        <v>#N/A</v>
      </c>
    </row>
    <row r="69" spans="1:71" x14ac:dyDescent="0.3">
      <c r="A69" s="32">
        <v>67</v>
      </c>
      <c r="B69" s="32" t="str">
        <f t="shared" si="140"/>
        <v/>
      </c>
      <c r="C69" s="45" t="str">
        <f t="shared" si="141"/>
        <v/>
      </c>
      <c r="D69" s="32">
        <f t="shared" si="142"/>
        <v>0</v>
      </c>
      <c r="E69" s="32" t="e">
        <f t="shared" si="143"/>
        <v>#N/A</v>
      </c>
      <c r="F69" s="32" t="str">
        <f t="shared" si="144"/>
        <v/>
      </c>
      <c r="G69" s="32" t="str">
        <f t="shared" si="145"/>
        <v/>
      </c>
      <c r="H69" s="32" t="e">
        <f t="shared" si="146"/>
        <v>#N/A</v>
      </c>
      <c r="I69" s="32" t="e">
        <f t="shared" si="147"/>
        <v>#N/A</v>
      </c>
      <c r="J69" s="32" t="e">
        <f t="shared" si="148"/>
        <v>#N/A</v>
      </c>
      <c r="K69" s="32">
        <f t="shared" si="149"/>
        <v>0</v>
      </c>
      <c r="L69" s="32">
        <f t="shared" ref="L69:L100" si="204">IF($F69="",0,IF(AND(AND(ISNUMBER($G67),ISNUMBER($G68),ISNUMBER($G69)),OR(AND($G67&gt;1,$G68&gt;1,$G69&gt;1),AND($G67&lt;-1,$G68&lt;-1,$G69&lt;-1))),1,0))</f>
        <v>0</v>
      </c>
      <c r="M69" s="32">
        <f t="shared" si="137"/>
        <v>0</v>
      </c>
      <c r="N69" s="32">
        <f t="shared" si="150"/>
        <v>0</v>
      </c>
      <c r="O69" s="32">
        <f t="shared" si="151"/>
        <v>0</v>
      </c>
      <c r="P69" s="32" t="str">
        <f t="shared" si="152"/>
        <v/>
      </c>
      <c r="Q69" s="32" t="e">
        <f t="shared" si="153"/>
        <v>#N/A</v>
      </c>
      <c r="R69" s="32" t="e">
        <f t="shared" si="154"/>
        <v>#N/A</v>
      </c>
      <c r="S69" s="32" t="e">
        <f t="shared" si="155"/>
        <v>#N/A</v>
      </c>
      <c r="T69" s="32" t="e">
        <f t="shared" si="156"/>
        <v>#N/A</v>
      </c>
      <c r="U69" s="32" t="e">
        <f t="shared" si="157"/>
        <v>#N/A</v>
      </c>
      <c r="V69" s="32" t="e">
        <f t="shared" si="158"/>
        <v>#N/A</v>
      </c>
      <c r="W69" s="32" t="e">
        <f t="shared" si="159"/>
        <v>#N/A</v>
      </c>
      <c r="X69" s="32" t="e">
        <f t="shared" si="160"/>
        <v>#N/A</v>
      </c>
      <c r="Y69" s="32" t="e">
        <f t="shared" si="161"/>
        <v>#N/A</v>
      </c>
      <c r="Z69" s="32" t="e">
        <f t="shared" si="162"/>
        <v>#N/A</v>
      </c>
      <c r="AA69" s="32" t="e">
        <f t="shared" si="163"/>
        <v>#N/A</v>
      </c>
      <c r="AB69" s="32" t="str">
        <f t="shared" si="164"/>
        <v/>
      </c>
      <c r="AC69" s="32" t="str">
        <f t="shared" si="165"/>
        <v/>
      </c>
      <c r="AD69" s="32" t="e">
        <f t="shared" si="166"/>
        <v>#N/A</v>
      </c>
      <c r="AE69" s="32" t="e">
        <f t="shared" si="167"/>
        <v>#N/A</v>
      </c>
      <c r="AF69" s="32" t="e">
        <f t="shared" si="168"/>
        <v>#N/A</v>
      </c>
      <c r="AG69" s="32">
        <f t="shared" si="169"/>
        <v>0</v>
      </c>
      <c r="AH69" s="32">
        <f t="shared" ref="AH69:AH100" si="205">IF($AB69="",0,IF(AND(AND(ISNUMBER($AC67),ISNUMBER($AC68),ISNUMBER($AC69)),OR(AND($AC67&gt;1,$AC68&gt;1,$AC69&gt;1),AND($AC67&lt;-1,$AC68&lt;-1,$AC69&lt;-1))),1,0))</f>
        <v>0</v>
      </c>
      <c r="AI69" s="32">
        <f t="shared" si="138"/>
        <v>0</v>
      </c>
      <c r="AJ69" s="32">
        <f t="shared" si="170"/>
        <v>0</v>
      </c>
      <c r="AK69" s="32">
        <f t="shared" si="171"/>
        <v>0</v>
      </c>
      <c r="AL69" s="32" t="str">
        <f t="shared" si="172"/>
        <v/>
      </c>
      <c r="AM69" s="32" t="e">
        <f t="shared" si="173"/>
        <v>#N/A</v>
      </c>
      <c r="AN69" s="32" t="e">
        <f t="shared" si="174"/>
        <v>#N/A</v>
      </c>
      <c r="AO69" s="32" t="e">
        <f t="shared" si="175"/>
        <v>#N/A</v>
      </c>
      <c r="AP69" s="32" t="e">
        <f t="shared" si="176"/>
        <v>#N/A</v>
      </c>
      <c r="AQ69" s="32" t="e">
        <f t="shared" si="177"/>
        <v>#N/A</v>
      </c>
      <c r="AR69" s="32" t="e">
        <f t="shared" si="178"/>
        <v>#N/A</v>
      </c>
      <c r="AS69" s="32" t="e">
        <f t="shared" si="179"/>
        <v>#N/A</v>
      </c>
      <c r="AT69" s="32" t="e">
        <f t="shared" si="180"/>
        <v>#N/A</v>
      </c>
      <c r="AU69" s="32" t="e">
        <f t="shared" si="181"/>
        <v>#N/A</v>
      </c>
      <c r="AV69" s="32" t="e">
        <f t="shared" si="182"/>
        <v>#N/A</v>
      </c>
      <c r="AW69" s="32" t="e">
        <f t="shared" si="183"/>
        <v>#N/A</v>
      </c>
      <c r="AX69" s="32" t="str">
        <f t="shared" si="184"/>
        <v/>
      </c>
      <c r="AY69" s="32" t="str">
        <f t="shared" si="185"/>
        <v/>
      </c>
      <c r="AZ69" s="32" t="e">
        <f t="shared" si="186"/>
        <v>#N/A</v>
      </c>
      <c r="BA69" s="32" t="e">
        <f t="shared" si="187"/>
        <v>#N/A</v>
      </c>
      <c r="BB69" s="32" t="e">
        <f t="shared" si="188"/>
        <v>#N/A</v>
      </c>
      <c r="BC69" s="32">
        <f t="shared" si="189"/>
        <v>0</v>
      </c>
      <c r="BD69" s="32">
        <f t="shared" ref="BD69:BD100" si="206">IF($AX69="",0,IF(AND(AND(ISNUMBER($AY67),ISNUMBER($AY68),ISNUMBER($AY69)),OR(AND($AY67&gt;1,$AY68&gt;1,$AY69&gt;1),AND($AY67&lt;-1,$AY68&lt;-1,$AY69&lt;-1))),1,0))</f>
        <v>0</v>
      </c>
      <c r="BE69" s="32">
        <f t="shared" si="139"/>
        <v>0</v>
      </c>
      <c r="BF69" s="32">
        <f t="shared" si="190"/>
        <v>0</v>
      </c>
      <c r="BG69" s="32">
        <f t="shared" si="191"/>
        <v>0</v>
      </c>
      <c r="BH69" s="32" t="str">
        <f t="shared" si="192"/>
        <v/>
      </c>
      <c r="BI69" s="32" t="e">
        <f t="shared" si="193"/>
        <v>#N/A</v>
      </c>
      <c r="BJ69" s="32" t="e">
        <f t="shared" si="194"/>
        <v>#N/A</v>
      </c>
      <c r="BK69" s="32" t="e">
        <f t="shared" si="195"/>
        <v>#N/A</v>
      </c>
      <c r="BL69" s="32" t="e">
        <f t="shared" si="196"/>
        <v>#N/A</v>
      </c>
      <c r="BM69" s="32" t="e">
        <f t="shared" si="197"/>
        <v>#N/A</v>
      </c>
      <c r="BN69" s="32" t="e">
        <f t="shared" si="198"/>
        <v>#N/A</v>
      </c>
      <c r="BO69" s="32" t="e">
        <f t="shared" si="199"/>
        <v>#N/A</v>
      </c>
      <c r="BP69" s="32" t="e">
        <f t="shared" si="200"/>
        <v>#N/A</v>
      </c>
      <c r="BQ69" s="32" t="e">
        <f t="shared" si="201"/>
        <v>#N/A</v>
      </c>
      <c r="BR69" s="32" t="e">
        <f t="shared" si="202"/>
        <v>#N/A</v>
      </c>
      <c r="BS69" s="32" t="e">
        <f t="shared" si="203"/>
        <v>#N/A</v>
      </c>
    </row>
    <row r="70" spans="1:71" x14ac:dyDescent="0.3">
      <c r="A70" s="32">
        <v>68</v>
      </c>
      <c r="B70" s="32" t="str">
        <f t="shared" si="140"/>
        <v/>
      </c>
      <c r="C70" s="45" t="str">
        <f t="shared" si="141"/>
        <v/>
      </c>
      <c r="D70" s="32">
        <f t="shared" si="142"/>
        <v>0</v>
      </c>
      <c r="E70" s="32" t="e">
        <f t="shared" si="143"/>
        <v>#N/A</v>
      </c>
      <c r="F70" s="32" t="str">
        <f t="shared" si="144"/>
        <v/>
      </c>
      <c r="G70" s="32" t="str">
        <f t="shared" si="145"/>
        <v/>
      </c>
      <c r="H70" s="32" t="e">
        <f t="shared" si="146"/>
        <v>#N/A</v>
      </c>
      <c r="I70" s="32" t="e">
        <f t="shared" si="147"/>
        <v>#N/A</v>
      </c>
      <c r="J70" s="32" t="e">
        <f t="shared" si="148"/>
        <v>#N/A</v>
      </c>
      <c r="K70" s="32">
        <f t="shared" si="149"/>
        <v>0</v>
      </c>
      <c r="L70" s="32">
        <f t="shared" si="204"/>
        <v>0</v>
      </c>
      <c r="M70" s="32">
        <f t="shared" si="137"/>
        <v>0</v>
      </c>
      <c r="N70" s="32">
        <f t="shared" si="150"/>
        <v>0</v>
      </c>
      <c r="O70" s="32">
        <f t="shared" si="151"/>
        <v>0</v>
      </c>
      <c r="P70" s="32" t="str">
        <f t="shared" si="152"/>
        <v/>
      </c>
      <c r="Q70" s="32" t="e">
        <f t="shared" si="153"/>
        <v>#N/A</v>
      </c>
      <c r="R70" s="32" t="e">
        <f t="shared" si="154"/>
        <v>#N/A</v>
      </c>
      <c r="S70" s="32" t="e">
        <f t="shared" si="155"/>
        <v>#N/A</v>
      </c>
      <c r="T70" s="32" t="e">
        <f t="shared" si="156"/>
        <v>#N/A</v>
      </c>
      <c r="U70" s="32" t="e">
        <f t="shared" si="157"/>
        <v>#N/A</v>
      </c>
      <c r="V70" s="32" t="e">
        <f t="shared" si="158"/>
        <v>#N/A</v>
      </c>
      <c r="W70" s="32" t="e">
        <f t="shared" si="159"/>
        <v>#N/A</v>
      </c>
      <c r="X70" s="32" t="e">
        <f t="shared" si="160"/>
        <v>#N/A</v>
      </c>
      <c r="Y70" s="32" t="e">
        <f t="shared" si="161"/>
        <v>#N/A</v>
      </c>
      <c r="Z70" s="32" t="e">
        <f t="shared" si="162"/>
        <v>#N/A</v>
      </c>
      <c r="AA70" s="32" t="e">
        <f t="shared" si="163"/>
        <v>#N/A</v>
      </c>
      <c r="AB70" s="32" t="str">
        <f t="shared" si="164"/>
        <v/>
      </c>
      <c r="AC70" s="32" t="str">
        <f t="shared" si="165"/>
        <v/>
      </c>
      <c r="AD70" s="32" t="e">
        <f t="shared" si="166"/>
        <v>#N/A</v>
      </c>
      <c r="AE70" s="32" t="e">
        <f t="shared" si="167"/>
        <v>#N/A</v>
      </c>
      <c r="AF70" s="32" t="e">
        <f t="shared" si="168"/>
        <v>#N/A</v>
      </c>
      <c r="AG70" s="32">
        <f t="shared" si="169"/>
        <v>0</v>
      </c>
      <c r="AH70" s="32">
        <f t="shared" si="205"/>
        <v>0</v>
      </c>
      <c r="AI70" s="32">
        <f t="shared" si="138"/>
        <v>0</v>
      </c>
      <c r="AJ70" s="32">
        <f t="shared" si="170"/>
        <v>0</v>
      </c>
      <c r="AK70" s="32">
        <f t="shared" si="171"/>
        <v>0</v>
      </c>
      <c r="AL70" s="32" t="str">
        <f t="shared" si="172"/>
        <v/>
      </c>
      <c r="AM70" s="32" t="e">
        <f t="shared" si="173"/>
        <v>#N/A</v>
      </c>
      <c r="AN70" s="32" t="e">
        <f t="shared" si="174"/>
        <v>#N/A</v>
      </c>
      <c r="AO70" s="32" t="e">
        <f t="shared" si="175"/>
        <v>#N/A</v>
      </c>
      <c r="AP70" s="32" t="e">
        <f t="shared" si="176"/>
        <v>#N/A</v>
      </c>
      <c r="AQ70" s="32" t="e">
        <f t="shared" si="177"/>
        <v>#N/A</v>
      </c>
      <c r="AR70" s="32" t="e">
        <f t="shared" si="178"/>
        <v>#N/A</v>
      </c>
      <c r="AS70" s="32" t="e">
        <f t="shared" si="179"/>
        <v>#N/A</v>
      </c>
      <c r="AT70" s="32" t="e">
        <f t="shared" si="180"/>
        <v>#N/A</v>
      </c>
      <c r="AU70" s="32" t="e">
        <f t="shared" si="181"/>
        <v>#N/A</v>
      </c>
      <c r="AV70" s="32" t="e">
        <f t="shared" si="182"/>
        <v>#N/A</v>
      </c>
      <c r="AW70" s="32" t="e">
        <f t="shared" si="183"/>
        <v>#N/A</v>
      </c>
      <c r="AX70" s="32" t="str">
        <f t="shared" si="184"/>
        <v/>
      </c>
      <c r="AY70" s="32" t="str">
        <f t="shared" si="185"/>
        <v/>
      </c>
      <c r="AZ70" s="32" t="e">
        <f t="shared" si="186"/>
        <v>#N/A</v>
      </c>
      <c r="BA70" s="32" t="e">
        <f t="shared" si="187"/>
        <v>#N/A</v>
      </c>
      <c r="BB70" s="32" t="e">
        <f t="shared" si="188"/>
        <v>#N/A</v>
      </c>
      <c r="BC70" s="32">
        <f t="shared" si="189"/>
        <v>0</v>
      </c>
      <c r="BD70" s="32">
        <f t="shared" si="206"/>
        <v>0</v>
      </c>
      <c r="BE70" s="32">
        <f t="shared" si="139"/>
        <v>0</v>
      </c>
      <c r="BF70" s="32">
        <f t="shared" si="190"/>
        <v>0</v>
      </c>
      <c r="BG70" s="32">
        <f t="shared" si="191"/>
        <v>0</v>
      </c>
      <c r="BH70" s="32" t="str">
        <f t="shared" si="192"/>
        <v/>
      </c>
      <c r="BI70" s="32" t="e">
        <f t="shared" si="193"/>
        <v>#N/A</v>
      </c>
      <c r="BJ70" s="32" t="e">
        <f t="shared" si="194"/>
        <v>#N/A</v>
      </c>
      <c r="BK70" s="32" t="e">
        <f t="shared" si="195"/>
        <v>#N/A</v>
      </c>
      <c r="BL70" s="32" t="e">
        <f t="shared" si="196"/>
        <v>#N/A</v>
      </c>
      <c r="BM70" s="32" t="e">
        <f t="shared" si="197"/>
        <v>#N/A</v>
      </c>
      <c r="BN70" s="32" t="e">
        <f t="shared" si="198"/>
        <v>#N/A</v>
      </c>
      <c r="BO70" s="32" t="e">
        <f t="shared" si="199"/>
        <v>#N/A</v>
      </c>
      <c r="BP70" s="32" t="e">
        <f t="shared" si="200"/>
        <v>#N/A</v>
      </c>
      <c r="BQ70" s="32" t="e">
        <f t="shared" si="201"/>
        <v>#N/A</v>
      </c>
      <c r="BR70" s="32" t="e">
        <f t="shared" si="202"/>
        <v>#N/A</v>
      </c>
      <c r="BS70" s="32" t="e">
        <f t="shared" si="203"/>
        <v>#N/A</v>
      </c>
    </row>
    <row r="71" spans="1:71" x14ac:dyDescent="0.3">
      <c r="A71" s="32">
        <v>69</v>
      </c>
      <c r="B71" s="32" t="str">
        <f t="shared" si="140"/>
        <v/>
      </c>
      <c r="C71" s="45" t="str">
        <f t="shared" si="141"/>
        <v/>
      </c>
      <c r="D71" s="32">
        <f t="shared" si="142"/>
        <v>0</v>
      </c>
      <c r="E71" s="32" t="e">
        <f t="shared" si="143"/>
        <v>#N/A</v>
      </c>
      <c r="F71" s="32" t="str">
        <f t="shared" si="144"/>
        <v/>
      </c>
      <c r="G71" s="32" t="str">
        <f t="shared" si="145"/>
        <v/>
      </c>
      <c r="H71" s="32" t="e">
        <f t="shared" si="146"/>
        <v>#N/A</v>
      </c>
      <c r="I71" s="32" t="e">
        <f t="shared" si="147"/>
        <v>#N/A</v>
      </c>
      <c r="J71" s="32" t="e">
        <f t="shared" si="148"/>
        <v>#N/A</v>
      </c>
      <c r="K71" s="32">
        <f t="shared" si="149"/>
        <v>0</v>
      </c>
      <c r="L71" s="32">
        <f t="shared" si="204"/>
        <v>0</v>
      </c>
      <c r="M71" s="32">
        <f t="shared" si="137"/>
        <v>0</v>
      </c>
      <c r="N71" s="32">
        <f t="shared" si="150"/>
        <v>0</v>
      </c>
      <c r="O71" s="32">
        <f t="shared" si="151"/>
        <v>0</v>
      </c>
      <c r="P71" s="32" t="str">
        <f t="shared" si="152"/>
        <v/>
      </c>
      <c r="Q71" s="32" t="e">
        <f t="shared" si="153"/>
        <v>#N/A</v>
      </c>
      <c r="R71" s="32" t="e">
        <f t="shared" si="154"/>
        <v>#N/A</v>
      </c>
      <c r="S71" s="32" t="e">
        <f t="shared" si="155"/>
        <v>#N/A</v>
      </c>
      <c r="T71" s="32" t="e">
        <f t="shared" si="156"/>
        <v>#N/A</v>
      </c>
      <c r="U71" s="32" t="e">
        <f t="shared" si="157"/>
        <v>#N/A</v>
      </c>
      <c r="V71" s="32" t="e">
        <f t="shared" si="158"/>
        <v>#N/A</v>
      </c>
      <c r="W71" s="32" t="e">
        <f t="shared" si="159"/>
        <v>#N/A</v>
      </c>
      <c r="X71" s="32" t="e">
        <f t="shared" si="160"/>
        <v>#N/A</v>
      </c>
      <c r="Y71" s="32" t="e">
        <f t="shared" si="161"/>
        <v>#N/A</v>
      </c>
      <c r="Z71" s="32" t="e">
        <f t="shared" si="162"/>
        <v>#N/A</v>
      </c>
      <c r="AA71" s="32" t="e">
        <f t="shared" si="163"/>
        <v>#N/A</v>
      </c>
      <c r="AB71" s="32" t="str">
        <f t="shared" si="164"/>
        <v/>
      </c>
      <c r="AC71" s="32" t="str">
        <f t="shared" si="165"/>
        <v/>
      </c>
      <c r="AD71" s="32" t="e">
        <f t="shared" si="166"/>
        <v>#N/A</v>
      </c>
      <c r="AE71" s="32" t="e">
        <f t="shared" si="167"/>
        <v>#N/A</v>
      </c>
      <c r="AF71" s="32" t="e">
        <f t="shared" si="168"/>
        <v>#N/A</v>
      </c>
      <c r="AG71" s="32">
        <f t="shared" si="169"/>
        <v>0</v>
      </c>
      <c r="AH71" s="32">
        <f t="shared" si="205"/>
        <v>0</v>
      </c>
      <c r="AI71" s="32">
        <f t="shared" si="138"/>
        <v>0</v>
      </c>
      <c r="AJ71" s="32">
        <f t="shared" si="170"/>
        <v>0</v>
      </c>
      <c r="AK71" s="32">
        <f t="shared" si="171"/>
        <v>0</v>
      </c>
      <c r="AL71" s="32" t="str">
        <f t="shared" si="172"/>
        <v/>
      </c>
      <c r="AM71" s="32" t="e">
        <f t="shared" si="173"/>
        <v>#N/A</v>
      </c>
      <c r="AN71" s="32" t="e">
        <f t="shared" si="174"/>
        <v>#N/A</v>
      </c>
      <c r="AO71" s="32" t="e">
        <f t="shared" si="175"/>
        <v>#N/A</v>
      </c>
      <c r="AP71" s="32" t="e">
        <f t="shared" si="176"/>
        <v>#N/A</v>
      </c>
      <c r="AQ71" s="32" t="e">
        <f t="shared" si="177"/>
        <v>#N/A</v>
      </c>
      <c r="AR71" s="32" t="e">
        <f t="shared" si="178"/>
        <v>#N/A</v>
      </c>
      <c r="AS71" s="32" t="e">
        <f t="shared" si="179"/>
        <v>#N/A</v>
      </c>
      <c r="AT71" s="32" t="e">
        <f t="shared" si="180"/>
        <v>#N/A</v>
      </c>
      <c r="AU71" s="32" t="e">
        <f t="shared" si="181"/>
        <v>#N/A</v>
      </c>
      <c r="AV71" s="32" t="e">
        <f t="shared" si="182"/>
        <v>#N/A</v>
      </c>
      <c r="AW71" s="32" t="e">
        <f t="shared" si="183"/>
        <v>#N/A</v>
      </c>
      <c r="AX71" s="32" t="str">
        <f t="shared" si="184"/>
        <v/>
      </c>
      <c r="AY71" s="32" t="str">
        <f t="shared" si="185"/>
        <v/>
      </c>
      <c r="AZ71" s="32" t="e">
        <f t="shared" si="186"/>
        <v>#N/A</v>
      </c>
      <c r="BA71" s="32" t="e">
        <f t="shared" si="187"/>
        <v>#N/A</v>
      </c>
      <c r="BB71" s="32" t="e">
        <f t="shared" si="188"/>
        <v>#N/A</v>
      </c>
      <c r="BC71" s="32">
        <f t="shared" si="189"/>
        <v>0</v>
      </c>
      <c r="BD71" s="32">
        <f t="shared" si="206"/>
        <v>0</v>
      </c>
      <c r="BE71" s="32">
        <f t="shared" si="139"/>
        <v>0</v>
      </c>
      <c r="BF71" s="32">
        <f t="shared" si="190"/>
        <v>0</v>
      </c>
      <c r="BG71" s="32">
        <f t="shared" si="191"/>
        <v>0</v>
      </c>
      <c r="BH71" s="32" t="str">
        <f t="shared" si="192"/>
        <v/>
      </c>
      <c r="BI71" s="32" t="e">
        <f t="shared" si="193"/>
        <v>#N/A</v>
      </c>
      <c r="BJ71" s="32" t="e">
        <f t="shared" si="194"/>
        <v>#N/A</v>
      </c>
      <c r="BK71" s="32" t="e">
        <f t="shared" si="195"/>
        <v>#N/A</v>
      </c>
      <c r="BL71" s="32" t="e">
        <f t="shared" si="196"/>
        <v>#N/A</v>
      </c>
      <c r="BM71" s="32" t="e">
        <f t="shared" si="197"/>
        <v>#N/A</v>
      </c>
      <c r="BN71" s="32" t="e">
        <f t="shared" si="198"/>
        <v>#N/A</v>
      </c>
      <c r="BO71" s="32" t="e">
        <f t="shared" si="199"/>
        <v>#N/A</v>
      </c>
      <c r="BP71" s="32" t="e">
        <f t="shared" si="200"/>
        <v>#N/A</v>
      </c>
      <c r="BQ71" s="32" t="e">
        <f t="shared" si="201"/>
        <v>#N/A</v>
      </c>
      <c r="BR71" s="32" t="e">
        <f t="shared" si="202"/>
        <v>#N/A</v>
      </c>
      <c r="BS71" s="32" t="e">
        <f t="shared" si="203"/>
        <v>#N/A</v>
      </c>
    </row>
    <row r="72" spans="1:71" x14ac:dyDescent="0.3">
      <c r="A72" s="32">
        <v>70</v>
      </c>
      <c r="B72" s="32" t="str">
        <f t="shared" si="140"/>
        <v/>
      </c>
      <c r="C72" s="45" t="str">
        <f t="shared" si="141"/>
        <v/>
      </c>
      <c r="D72" s="32">
        <f t="shared" si="142"/>
        <v>0</v>
      </c>
      <c r="E72" s="32" t="e">
        <f t="shared" si="143"/>
        <v>#N/A</v>
      </c>
      <c r="F72" s="32" t="str">
        <f t="shared" si="144"/>
        <v/>
      </c>
      <c r="G72" s="32" t="str">
        <f t="shared" si="145"/>
        <v/>
      </c>
      <c r="H72" s="32" t="e">
        <f t="shared" si="146"/>
        <v>#N/A</v>
      </c>
      <c r="I72" s="32" t="e">
        <f t="shared" si="147"/>
        <v>#N/A</v>
      </c>
      <c r="J72" s="32" t="e">
        <f t="shared" si="148"/>
        <v>#N/A</v>
      </c>
      <c r="K72" s="32">
        <f t="shared" si="149"/>
        <v>0</v>
      </c>
      <c r="L72" s="32">
        <f t="shared" si="204"/>
        <v>0</v>
      </c>
      <c r="M72" s="32">
        <f t="shared" ref="M72:M103" si="207">IF($F72="",0,IF(AND(AND(ISNUMBER($G72),ISNUMBER($G71),ISNUMBER($G70),ISNUMBER($G69),ISNUMBER($G68),ISNUMBER($G67)),OR(AND($G72&gt;0,$G71&gt;0,$G70&gt;0,$G69&gt;0,$G68&gt;0,$G67&gt;0),AND($G72&lt;0,$G71&lt;0,$G70&lt;0,$G69&lt;0,$G68&lt;0,$G67&lt;0))),1,0))</f>
        <v>0</v>
      </c>
      <c r="N72" s="32">
        <f t="shared" si="150"/>
        <v>0</v>
      </c>
      <c r="O72" s="32">
        <f t="shared" si="151"/>
        <v>0</v>
      </c>
      <c r="P72" s="32" t="str">
        <f t="shared" si="152"/>
        <v/>
      </c>
      <c r="Q72" s="32" t="e">
        <f t="shared" si="153"/>
        <v>#N/A</v>
      </c>
      <c r="R72" s="32" t="e">
        <f t="shared" si="154"/>
        <v>#N/A</v>
      </c>
      <c r="S72" s="32" t="e">
        <f t="shared" si="155"/>
        <v>#N/A</v>
      </c>
      <c r="T72" s="32" t="e">
        <f t="shared" si="156"/>
        <v>#N/A</v>
      </c>
      <c r="U72" s="32" t="e">
        <f t="shared" si="157"/>
        <v>#N/A</v>
      </c>
      <c r="V72" s="32" t="e">
        <f t="shared" si="158"/>
        <v>#N/A</v>
      </c>
      <c r="W72" s="32" t="e">
        <f t="shared" si="159"/>
        <v>#N/A</v>
      </c>
      <c r="X72" s="32" t="e">
        <f t="shared" si="160"/>
        <v>#N/A</v>
      </c>
      <c r="Y72" s="32" t="e">
        <f t="shared" si="161"/>
        <v>#N/A</v>
      </c>
      <c r="Z72" s="32" t="e">
        <f t="shared" si="162"/>
        <v>#N/A</v>
      </c>
      <c r="AA72" s="32" t="e">
        <f t="shared" si="163"/>
        <v>#N/A</v>
      </c>
      <c r="AB72" s="32" t="str">
        <f t="shared" si="164"/>
        <v/>
      </c>
      <c r="AC72" s="32" t="str">
        <f t="shared" si="165"/>
        <v/>
      </c>
      <c r="AD72" s="32" t="e">
        <f t="shared" si="166"/>
        <v>#N/A</v>
      </c>
      <c r="AE72" s="32" t="e">
        <f t="shared" si="167"/>
        <v>#N/A</v>
      </c>
      <c r="AF72" s="32" t="e">
        <f t="shared" si="168"/>
        <v>#N/A</v>
      </c>
      <c r="AG72" s="32">
        <f t="shared" si="169"/>
        <v>0</v>
      </c>
      <c r="AH72" s="32">
        <f t="shared" si="205"/>
        <v>0</v>
      </c>
      <c r="AI72" s="32">
        <f t="shared" ref="AI72:AI103" si="208">IF($AB72="",0,IF(AND(AND(ISNUMBER($AC72),ISNUMBER($AC71),ISNUMBER($AC70),ISNUMBER($AC69),ISNUMBER($AC68),ISNUMBER($AC67)),OR(AND($AC72&gt;0,$AC71&gt;0,$AC70&gt;0,$AC69&gt;0,$AC68&gt;0,$AC67&gt;0),AND($AC72&lt;0,$AC71&lt;0,$AC70&lt;0,$AC69&lt;0,$AC68&lt;0,$AC67&lt;0))),1,0))</f>
        <v>0</v>
      </c>
      <c r="AJ72" s="32">
        <f t="shared" si="170"/>
        <v>0</v>
      </c>
      <c r="AK72" s="32">
        <f t="shared" si="171"/>
        <v>0</v>
      </c>
      <c r="AL72" s="32" t="str">
        <f t="shared" si="172"/>
        <v/>
      </c>
      <c r="AM72" s="32" t="e">
        <f t="shared" si="173"/>
        <v>#N/A</v>
      </c>
      <c r="AN72" s="32" t="e">
        <f t="shared" si="174"/>
        <v>#N/A</v>
      </c>
      <c r="AO72" s="32" t="e">
        <f t="shared" si="175"/>
        <v>#N/A</v>
      </c>
      <c r="AP72" s="32" t="e">
        <f t="shared" si="176"/>
        <v>#N/A</v>
      </c>
      <c r="AQ72" s="32" t="e">
        <f t="shared" si="177"/>
        <v>#N/A</v>
      </c>
      <c r="AR72" s="32" t="e">
        <f t="shared" si="178"/>
        <v>#N/A</v>
      </c>
      <c r="AS72" s="32" t="e">
        <f t="shared" si="179"/>
        <v>#N/A</v>
      </c>
      <c r="AT72" s="32" t="e">
        <f t="shared" si="180"/>
        <v>#N/A</v>
      </c>
      <c r="AU72" s="32" t="e">
        <f t="shared" si="181"/>
        <v>#N/A</v>
      </c>
      <c r="AV72" s="32" t="e">
        <f t="shared" si="182"/>
        <v>#N/A</v>
      </c>
      <c r="AW72" s="32" t="e">
        <f t="shared" si="183"/>
        <v>#N/A</v>
      </c>
      <c r="AX72" s="32" t="str">
        <f t="shared" si="184"/>
        <v/>
      </c>
      <c r="AY72" s="32" t="str">
        <f t="shared" si="185"/>
        <v/>
      </c>
      <c r="AZ72" s="32" t="e">
        <f t="shared" si="186"/>
        <v>#N/A</v>
      </c>
      <c r="BA72" s="32" t="e">
        <f t="shared" si="187"/>
        <v>#N/A</v>
      </c>
      <c r="BB72" s="32" t="e">
        <f t="shared" si="188"/>
        <v>#N/A</v>
      </c>
      <c r="BC72" s="32">
        <f t="shared" si="189"/>
        <v>0</v>
      </c>
      <c r="BD72" s="32">
        <f t="shared" si="206"/>
        <v>0</v>
      </c>
      <c r="BE72" s="32">
        <f t="shared" ref="BE72:BE103" si="209">IF($AX72="",0,IF(AND(AND(ISNUMBER($AY72),ISNUMBER($AY71),ISNUMBER($AY70),ISNUMBER($AY69),ISNUMBER($AY68),ISNUMBER($AY67)),OR(AND($AY72&gt;0,$AY71&gt;0,$AY70&gt;0,$AY69&gt;0,$AY68&gt;0,$AY67&gt;0),AND($AY72&lt;0,$AY71&lt;0,$AY70&lt;0,$AY69&lt;0,$AY68&lt;0,$AY67&lt;0))),1,0))</f>
        <v>0</v>
      </c>
      <c r="BF72" s="32">
        <f t="shared" si="190"/>
        <v>0</v>
      </c>
      <c r="BG72" s="32">
        <f t="shared" si="191"/>
        <v>0</v>
      </c>
      <c r="BH72" s="32" t="str">
        <f t="shared" si="192"/>
        <v/>
      </c>
      <c r="BI72" s="32" t="e">
        <f t="shared" si="193"/>
        <v>#N/A</v>
      </c>
      <c r="BJ72" s="32" t="e">
        <f t="shared" si="194"/>
        <v>#N/A</v>
      </c>
      <c r="BK72" s="32" t="e">
        <f t="shared" si="195"/>
        <v>#N/A</v>
      </c>
      <c r="BL72" s="32" t="e">
        <f t="shared" si="196"/>
        <v>#N/A</v>
      </c>
      <c r="BM72" s="32" t="e">
        <f t="shared" si="197"/>
        <v>#N/A</v>
      </c>
      <c r="BN72" s="32" t="e">
        <f t="shared" si="198"/>
        <v>#N/A</v>
      </c>
      <c r="BO72" s="32" t="e">
        <f t="shared" si="199"/>
        <v>#N/A</v>
      </c>
      <c r="BP72" s="32" t="e">
        <f t="shared" si="200"/>
        <v>#N/A</v>
      </c>
      <c r="BQ72" s="32" t="e">
        <f t="shared" si="201"/>
        <v>#N/A</v>
      </c>
      <c r="BR72" s="32" t="e">
        <f t="shared" si="202"/>
        <v>#N/A</v>
      </c>
      <c r="BS72" s="32" t="e">
        <f t="shared" si="203"/>
        <v>#N/A</v>
      </c>
    </row>
    <row r="73" spans="1:71" x14ac:dyDescent="0.3">
      <c r="A73" s="32">
        <v>71</v>
      </c>
      <c r="B73" s="32" t="str">
        <f t="shared" si="140"/>
        <v/>
      </c>
      <c r="C73" s="45" t="str">
        <f t="shared" si="141"/>
        <v/>
      </c>
      <c r="D73" s="32">
        <f t="shared" si="142"/>
        <v>0</v>
      </c>
      <c r="E73" s="32" t="e">
        <f t="shared" si="143"/>
        <v>#N/A</v>
      </c>
      <c r="F73" s="32" t="str">
        <f t="shared" si="144"/>
        <v/>
      </c>
      <c r="G73" s="32" t="str">
        <f t="shared" si="145"/>
        <v/>
      </c>
      <c r="H73" s="32" t="e">
        <f t="shared" si="146"/>
        <v>#N/A</v>
      </c>
      <c r="I73" s="32" t="e">
        <f t="shared" si="147"/>
        <v>#N/A</v>
      </c>
      <c r="J73" s="32" t="e">
        <f t="shared" si="148"/>
        <v>#N/A</v>
      </c>
      <c r="K73" s="32">
        <f t="shared" si="149"/>
        <v>0</v>
      </c>
      <c r="L73" s="32">
        <f t="shared" si="204"/>
        <v>0</v>
      </c>
      <c r="M73" s="32">
        <f t="shared" si="207"/>
        <v>0</v>
      </c>
      <c r="N73" s="32">
        <f t="shared" si="150"/>
        <v>0</v>
      </c>
      <c r="O73" s="32">
        <f t="shared" si="151"/>
        <v>0</v>
      </c>
      <c r="P73" s="32" t="str">
        <f t="shared" si="152"/>
        <v/>
      </c>
      <c r="Q73" s="32" t="e">
        <f t="shared" si="153"/>
        <v>#N/A</v>
      </c>
      <c r="R73" s="32" t="e">
        <f t="shared" si="154"/>
        <v>#N/A</v>
      </c>
      <c r="S73" s="32" t="e">
        <f t="shared" si="155"/>
        <v>#N/A</v>
      </c>
      <c r="T73" s="32" t="e">
        <f t="shared" si="156"/>
        <v>#N/A</v>
      </c>
      <c r="U73" s="32" t="e">
        <f t="shared" si="157"/>
        <v>#N/A</v>
      </c>
      <c r="V73" s="32" t="e">
        <f t="shared" si="158"/>
        <v>#N/A</v>
      </c>
      <c r="W73" s="32" t="e">
        <f t="shared" si="159"/>
        <v>#N/A</v>
      </c>
      <c r="X73" s="32" t="e">
        <f t="shared" si="160"/>
        <v>#N/A</v>
      </c>
      <c r="Y73" s="32" t="e">
        <f t="shared" si="161"/>
        <v>#N/A</v>
      </c>
      <c r="Z73" s="32" t="e">
        <f t="shared" si="162"/>
        <v>#N/A</v>
      </c>
      <c r="AA73" s="32" t="e">
        <f t="shared" si="163"/>
        <v>#N/A</v>
      </c>
      <c r="AB73" s="32" t="str">
        <f t="shared" si="164"/>
        <v/>
      </c>
      <c r="AC73" s="32" t="str">
        <f t="shared" si="165"/>
        <v/>
      </c>
      <c r="AD73" s="32" t="e">
        <f t="shared" si="166"/>
        <v>#N/A</v>
      </c>
      <c r="AE73" s="32" t="e">
        <f t="shared" si="167"/>
        <v>#N/A</v>
      </c>
      <c r="AF73" s="32" t="e">
        <f t="shared" si="168"/>
        <v>#N/A</v>
      </c>
      <c r="AG73" s="32">
        <f t="shared" si="169"/>
        <v>0</v>
      </c>
      <c r="AH73" s="32">
        <f t="shared" si="205"/>
        <v>0</v>
      </c>
      <c r="AI73" s="32">
        <f t="shared" si="208"/>
        <v>0</v>
      </c>
      <c r="AJ73" s="32">
        <f t="shared" si="170"/>
        <v>0</v>
      </c>
      <c r="AK73" s="32">
        <f t="shared" si="171"/>
        <v>0</v>
      </c>
      <c r="AL73" s="32" t="str">
        <f t="shared" si="172"/>
        <v/>
      </c>
      <c r="AM73" s="32" t="e">
        <f t="shared" si="173"/>
        <v>#N/A</v>
      </c>
      <c r="AN73" s="32" t="e">
        <f t="shared" si="174"/>
        <v>#N/A</v>
      </c>
      <c r="AO73" s="32" t="e">
        <f t="shared" si="175"/>
        <v>#N/A</v>
      </c>
      <c r="AP73" s="32" t="e">
        <f t="shared" si="176"/>
        <v>#N/A</v>
      </c>
      <c r="AQ73" s="32" t="e">
        <f t="shared" si="177"/>
        <v>#N/A</v>
      </c>
      <c r="AR73" s="32" t="e">
        <f t="shared" si="178"/>
        <v>#N/A</v>
      </c>
      <c r="AS73" s="32" t="e">
        <f t="shared" si="179"/>
        <v>#N/A</v>
      </c>
      <c r="AT73" s="32" t="e">
        <f t="shared" si="180"/>
        <v>#N/A</v>
      </c>
      <c r="AU73" s="32" t="e">
        <f t="shared" si="181"/>
        <v>#N/A</v>
      </c>
      <c r="AV73" s="32" t="e">
        <f t="shared" si="182"/>
        <v>#N/A</v>
      </c>
      <c r="AW73" s="32" t="e">
        <f t="shared" si="183"/>
        <v>#N/A</v>
      </c>
      <c r="AX73" s="32" t="str">
        <f t="shared" si="184"/>
        <v/>
      </c>
      <c r="AY73" s="32" t="str">
        <f t="shared" si="185"/>
        <v/>
      </c>
      <c r="AZ73" s="32" t="e">
        <f t="shared" si="186"/>
        <v>#N/A</v>
      </c>
      <c r="BA73" s="32" t="e">
        <f t="shared" si="187"/>
        <v>#N/A</v>
      </c>
      <c r="BB73" s="32" t="e">
        <f t="shared" si="188"/>
        <v>#N/A</v>
      </c>
      <c r="BC73" s="32">
        <f t="shared" si="189"/>
        <v>0</v>
      </c>
      <c r="BD73" s="32">
        <f t="shared" si="206"/>
        <v>0</v>
      </c>
      <c r="BE73" s="32">
        <f t="shared" si="209"/>
        <v>0</v>
      </c>
      <c r="BF73" s="32">
        <f t="shared" si="190"/>
        <v>0</v>
      </c>
      <c r="BG73" s="32">
        <f t="shared" si="191"/>
        <v>0</v>
      </c>
      <c r="BH73" s="32" t="str">
        <f t="shared" si="192"/>
        <v/>
      </c>
      <c r="BI73" s="32" t="e">
        <f t="shared" si="193"/>
        <v>#N/A</v>
      </c>
      <c r="BJ73" s="32" t="e">
        <f t="shared" si="194"/>
        <v>#N/A</v>
      </c>
      <c r="BK73" s="32" t="e">
        <f t="shared" si="195"/>
        <v>#N/A</v>
      </c>
      <c r="BL73" s="32" t="e">
        <f t="shared" si="196"/>
        <v>#N/A</v>
      </c>
      <c r="BM73" s="32" t="e">
        <f t="shared" si="197"/>
        <v>#N/A</v>
      </c>
      <c r="BN73" s="32" t="e">
        <f t="shared" si="198"/>
        <v>#N/A</v>
      </c>
      <c r="BO73" s="32" t="e">
        <f t="shared" si="199"/>
        <v>#N/A</v>
      </c>
      <c r="BP73" s="32" t="e">
        <f t="shared" si="200"/>
        <v>#N/A</v>
      </c>
      <c r="BQ73" s="32" t="e">
        <f t="shared" si="201"/>
        <v>#N/A</v>
      </c>
      <c r="BR73" s="32" t="e">
        <f t="shared" si="202"/>
        <v>#N/A</v>
      </c>
      <c r="BS73" s="32" t="e">
        <f t="shared" si="203"/>
        <v>#N/A</v>
      </c>
    </row>
    <row r="74" spans="1:71" x14ac:dyDescent="0.3">
      <c r="A74" s="32">
        <v>72</v>
      </c>
      <c r="B74" s="32" t="str">
        <f t="shared" si="140"/>
        <v/>
      </c>
      <c r="C74" s="45" t="str">
        <f t="shared" si="141"/>
        <v/>
      </c>
      <c r="D74" s="32">
        <f t="shared" si="142"/>
        <v>0</v>
      </c>
      <c r="E74" s="32" t="e">
        <f t="shared" si="143"/>
        <v>#N/A</v>
      </c>
      <c r="F74" s="32" t="str">
        <f t="shared" si="144"/>
        <v/>
      </c>
      <c r="G74" s="32" t="str">
        <f t="shared" si="145"/>
        <v/>
      </c>
      <c r="H74" s="32" t="e">
        <f t="shared" si="146"/>
        <v>#N/A</v>
      </c>
      <c r="I74" s="32" t="e">
        <f t="shared" si="147"/>
        <v>#N/A</v>
      </c>
      <c r="J74" s="32" t="e">
        <f t="shared" si="148"/>
        <v>#N/A</v>
      </c>
      <c r="K74" s="32">
        <f t="shared" si="149"/>
        <v>0</v>
      </c>
      <c r="L74" s="32">
        <f t="shared" si="204"/>
        <v>0</v>
      </c>
      <c r="M74" s="32">
        <f t="shared" si="207"/>
        <v>0</v>
      </c>
      <c r="N74" s="32">
        <f t="shared" si="150"/>
        <v>0</v>
      </c>
      <c r="O74" s="32">
        <f t="shared" si="151"/>
        <v>0</v>
      </c>
      <c r="P74" s="32" t="str">
        <f t="shared" si="152"/>
        <v/>
      </c>
      <c r="Q74" s="32" t="e">
        <f t="shared" si="153"/>
        <v>#N/A</v>
      </c>
      <c r="R74" s="32" t="e">
        <f t="shared" si="154"/>
        <v>#N/A</v>
      </c>
      <c r="S74" s="32" t="e">
        <f t="shared" si="155"/>
        <v>#N/A</v>
      </c>
      <c r="T74" s="32" t="e">
        <f t="shared" si="156"/>
        <v>#N/A</v>
      </c>
      <c r="U74" s="32" t="e">
        <f t="shared" si="157"/>
        <v>#N/A</v>
      </c>
      <c r="V74" s="32" t="e">
        <f t="shared" si="158"/>
        <v>#N/A</v>
      </c>
      <c r="W74" s="32" t="e">
        <f t="shared" si="159"/>
        <v>#N/A</v>
      </c>
      <c r="X74" s="32" t="e">
        <f t="shared" si="160"/>
        <v>#N/A</v>
      </c>
      <c r="Y74" s="32" t="e">
        <f t="shared" si="161"/>
        <v>#N/A</v>
      </c>
      <c r="Z74" s="32" t="e">
        <f t="shared" si="162"/>
        <v>#N/A</v>
      </c>
      <c r="AA74" s="32" t="e">
        <f t="shared" si="163"/>
        <v>#N/A</v>
      </c>
      <c r="AB74" s="32" t="str">
        <f t="shared" si="164"/>
        <v/>
      </c>
      <c r="AC74" s="32" t="str">
        <f t="shared" si="165"/>
        <v/>
      </c>
      <c r="AD74" s="32" t="e">
        <f t="shared" si="166"/>
        <v>#N/A</v>
      </c>
      <c r="AE74" s="32" t="e">
        <f t="shared" si="167"/>
        <v>#N/A</v>
      </c>
      <c r="AF74" s="32" t="e">
        <f t="shared" si="168"/>
        <v>#N/A</v>
      </c>
      <c r="AG74" s="32">
        <f t="shared" si="169"/>
        <v>0</v>
      </c>
      <c r="AH74" s="32">
        <f t="shared" si="205"/>
        <v>0</v>
      </c>
      <c r="AI74" s="32">
        <f t="shared" si="208"/>
        <v>0</v>
      </c>
      <c r="AJ74" s="32">
        <f t="shared" si="170"/>
        <v>0</v>
      </c>
      <c r="AK74" s="32">
        <f t="shared" si="171"/>
        <v>0</v>
      </c>
      <c r="AL74" s="32" t="str">
        <f t="shared" si="172"/>
        <v/>
      </c>
      <c r="AM74" s="32" t="e">
        <f t="shared" si="173"/>
        <v>#N/A</v>
      </c>
      <c r="AN74" s="32" t="e">
        <f t="shared" si="174"/>
        <v>#N/A</v>
      </c>
      <c r="AO74" s="32" t="e">
        <f t="shared" si="175"/>
        <v>#N/A</v>
      </c>
      <c r="AP74" s="32" t="e">
        <f t="shared" si="176"/>
        <v>#N/A</v>
      </c>
      <c r="AQ74" s="32" t="e">
        <f t="shared" si="177"/>
        <v>#N/A</v>
      </c>
      <c r="AR74" s="32" t="e">
        <f t="shared" si="178"/>
        <v>#N/A</v>
      </c>
      <c r="AS74" s="32" t="e">
        <f t="shared" si="179"/>
        <v>#N/A</v>
      </c>
      <c r="AT74" s="32" t="e">
        <f t="shared" si="180"/>
        <v>#N/A</v>
      </c>
      <c r="AU74" s="32" t="e">
        <f t="shared" si="181"/>
        <v>#N/A</v>
      </c>
      <c r="AV74" s="32" t="e">
        <f t="shared" si="182"/>
        <v>#N/A</v>
      </c>
      <c r="AW74" s="32" t="e">
        <f t="shared" si="183"/>
        <v>#N/A</v>
      </c>
      <c r="AX74" s="32" t="str">
        <f t="shared" si="184"/>
        <v/>
      </c>
      <c r="AY74" s="32" t="str">
        <f t="shared" si="185"/>
        <v/>
      </c>
      <c r="AZ74" s="32" t="e">
        <f t="shared" si="186"/>
        <v>#N/A</v>
      </c>
      <c r="BA74" s="32" t="e">
        <f t="shared" si="187"/>
        <v>#N/A</v>
      </c>
      <c r="BB74" s="32" t="e">
        <f t="shared" si="188"/>
        <v>#N/A</v>
      </c>
      <c r="BC74" s="32">
        <f t="shared" si="189"/>
        <v>0</v>
      </c>
      <c r="BD74" s="32">
        <f t="shared" si="206"/>
        <v>0</v>
      </c>
      <c r="BE74" s="32">
        <f t="shared" si="209"/>
        <v>0</v>
      </c>
      <c r="BF74" s="32">
        <f t="shared" si="190"/>
        <v>0</v>
      </c>
      <c r="BG74" s="32">
        <f t="shared" si="191"/>
        <v>0</v>
      </c>
      <c r="BH74" s="32" t="str">
        <f t="shared" si="192"/>
        <v/>
      </c>
      <c r="BI74" s="32" t="e">
        <f t="shared" si="193"/>
        <v>#N/A</v>
      </c>
      <c r="BJ74" s="32" t="e">
        <f t="shared" si="194"/>
        <v>#N/A</v>
      </c>
      <c r="BK74" s="32" t="e">
        <f t="shared" si="195"/>
        <v>#N/A</v>
      </c>
      <c r="BL74" s="32" t="e">
        <f t="shared" si="196"/>
        <v>#N/A</v>
      </c>
      <c r="BM74" s="32" t="e">
        <f t="shared" si="197"/>
        <v>#N/A</v>
      </c>
      <c r="BN74" s="32" t="e">
        <f t="shared" si="198"/>
        <v>#N/A</v>
      </c>
      <c r="BO74" s="32" t="e">
        <f t="shared" si="199"/>
        <v>#N/A</v>
      </c>
      <c r="BP74" s="32" t="e">
        <f t="shared" si="200"/>
        <v>#N/A</v>
      </c>
      <c r="BQ74" s="32" t="e">
        <f t="shared" si="201"/>
        <v>#N/A</v>
      </c>
      <c r="BR74" s="32" t="e">
        <f t="shared" si="202"/>
        <v>#N/A</v>
      </c>
      <c r="BS74" s="32" t="e">
        <f t="shared" si="203"/>
        <v>#N/A</v>
      </c>
    </row>
    <row r="75" spans="1:71" x14ac:dyDescent="0.3">
      <c r="A75" s="32">
        <v>73</v>
      </c>
      <c r="B75" s="32" t="str">
        <f t="shared" si="140"/>
        <v/>
      </c>
      <c r="C75" s="45" t="str">
        <f t="shared" si="141"/>
        <v/>
      </c>
      <c r="D75" s="32">
        <f t="shared" si="142"/>
        <v>0</v>
      </c>
      <c r="E75" s="32" t="e">
        <f t="shared" si="143"/>
        <v>#N/A</v>
      </c>
      <c r="F75" s="32" t="str">
        <f t="shared" si="144"/>
        <v/>
      </c>
      <c r="G75" s="32" t="str">
        <f t="shared" si="145"/>
        <v/>
      </c>
      <c r="H75" s="32" t="e">
        <f t="shared" si="146"/>
        <v>#N/A</v>
      </c>
      <c r="I75" s="32" t="e">
        <f t="shared" si="147"/>
        <v>#N/A</v>
      </c>
      <c r="J75" s="32" t="e">
        <f t="shared" si="148"/>
        <v>#N/A</v>
      </c>
      <c r="K75" s="32">
        <f t="shared" si="149"/>
        <v>0</v>
      </c>
      <c r="L75" s="32">
        <f t="shared" si="204"/>
        <v>0</v>
      </c>
      <c r="M75" s="32">
        <f t="shared" si="207"/>
        <v>0</v>
      </c>
      <c r="N75" s="32">
        <f t="shared" si="150"/>
        <v>0</v>
      </c>
      <c r="O75" s="32">
        <f t="shared" si="151"/>
        <v>0</v>
      </c>
      <c r="P75" s="32" t="str">
        <f t="shared" si="152"/>
        <v/>
      </c>
      <c r="Q75" s="32" t="e">
        <f t="shared" si="153"/>
        <v>#N/A</v>
      </c>
      <c r="R75" s="32" t="e">
        <f t="shared" si="154"/>
        <v>#N/A</v>
      </c>
      <c r="S75" s="32" t="e">
        <f t="shared" si="155"/>
        <v>#N/A</v>
      </c>
      <c r="T75" s="32" t="e">
        <f t="shared" si="156"/>
        <v>#N/A</v>
      </c>
      <c r="U75" s="32" t="e">
        <f t="shared" si="157"/>
        <v>#N/A</v>
      </c>
      <c r="V75" s="32" t="e">
        <f t="shared" si="158"/>
        <v>#N/A</v>
      </c>
      <c r="W75" s="32" t="e">
        <f t="shared" si="159"/>
        <v>#N/A</v>
      </c>
      <c r="X75" s="32" t="e">
        <f t="shared" si="160"/>
        <v>#N/A</v>
      </c>
      <c r="Y75" s="32" t="e">
        <f t="shared" si="161"/>
        <v>#N/A</v>
      </c>
      <c r="Z75" s="32" t="e">
        <f t="shared" si="162"/>
        <v>#N/A</v>
      </c>
      <c r="AA75" s="32" t="e">
        <f t="shared" si="163"/>
        <v>#N/A</v>
      </c>
      <c r="AB75" s="32" t="str">
        <f t="shared" si="164"/>
        <v/>
      </c>
      <c r="AC75" s="32" t="str">
        <f t="shared" si="165"/>
        <v/>
      </c>
      <c r="AD75" s="32" t="e">
        <f t="shared" si="166"/>
        <v>#N/A</v>
      </c>
      <c r="AE75" s="32" t="e">
        <f t="shared" si="167"/>
        <v>#N/A</v>
      </c>
      <c r="AF75" s="32" t="e">
        <f t="shared" si="168"/>
        <v>#N/A</v>
      </c>
      <c r="AG75" s="32">
        <f t="shared" si="169"/>
        <v>0</v>
      </c>
      <c r="AH75" s="32">
        <f t="shared" si="205"/>
        <v>0</v>
      </c>
      <c r="AI75" s="32">
        <f t="shared" si="208"/>
        <v>0</v>
      </c>
      <c r="AJ75" s="32">
        <f t="shared" si="170"/>
        <v>0</v>
      </c>
      <c r="AK75" s="32">
        <f t="shared" si="171"/>
        <v>0</v>
      </c>
      <c r="AL75" s="32" t="str">
        <f t="shared" si="172"/>
        <v/>
      </c>
      <c r="AM75" s="32" t="e">
        <f t="shared" si="173"/>
        <v>#N/A</v>
      </c>
      <c r="AN75" s="32" t="e">
        <f t="shared" si="174"/>
        <v>#N/A</v>
      </c>
      <c r="AO75" s="32" t="e">
        <f t="shared" si="175"/>
        <v>#N/A</v>
      </c>
      <c r="AP75" s="32" t="e">
        <f t="shared" si="176"/>
        <v>#N/A</v>
      </c>
      <c r="AQ75" s="32" t="e">
        <f t="shared" si="177"/>
        <v>#N/A</v>
      </c>
      <c r="AR75" s="32" t="e">
        <f t="shared" si="178"/>
        <v>#N/A</v>
      </c>
      <c r="AS75" s="32" t="e">
        <f t="shared" si="179"/>
        <v>#N/A</v>
      </c>
      <c r="AT75" s="32" t="e">
        <f t="shared" si="180"/>
        <v>#N/A</v>
      </c>
      <c r="AU75" s="32" t="e">
        <f t="shared" si="181"/>
        <v>#N/A</v>
      </c>
      <c r="AV75" s="32" t="e">
        <f t="shared" si="182"/>
        <v>#N/A</v>
      </c>
      <c r="AW75" s="32" t="e">
        <f t="shared" si="183"/>
        <v>#N/A</v>
      </c>
      <c r="AX75" s="32" t="str">
        <f t="shared" si="184"/>
        <v/>
      </c>
      <c r="AY75" s="32" t="str">
        <f t="shared" si="185"/>
        <v/>
      </c>
      <c r="AZ75" s="32" t="e">
        <f t="shared" si="186"/>
        <v>#N/A</v>
      </c>
      <c r="BA75" s="32" t="e">
        <f t="shared" si="187"/>
        <v>#N/A</v>
      </c>
      <c r="BB75" s="32" t="e">
        <f t="shared" si="188"/>
        <v>#N/A</v>
      </c>
      <c r="BC75" s="32">
        <f t="shared" si="189"/>
        <v>0</v>
      </c>
      <c r="BD75" s="32">
        <f t="shared" si="206"/>
        <v>0</v>
      </c>
      <c r="BE75" s="32">
        <f t="shared" si="209"/>
        <v>0</v>
      </c>
      <c r="BF75" s="32">
        <f t="shared" si="190"/>
        <v>0</v>
      </c>
      <c r="BG75" s="32">
        <f t="shared" si="191"/>
        <v>0</v>
      </c>
      <c r="BH75" s="32" t="str">
        <f t="shared" si="192"/>
        <v/>
      </c>
      <c r="BI75" s="32" t="e">
        <f t="shared" si="193"/>
        <v>#N/A</v>
      </c>
      <c r="BJ75" s="32" t="e">
        <f t="shared" si="194"/>
        <v>#N/A</v>
      </c>
      <c r="BK75" s="32" t="e">
        <f t="shared" si="195"/>
        <v>#N/A</v>
      </c>
      <c r="BL75" s="32" t="e">
        <f t="shared" si="196"/>
        <v>#N/A</v>
      </c>
      <c r="BM75" s="32" t="e">
        <f t="shared" si="197"/>
        <v>#N/A</v>
      </c>
      <c r="BN75" s="32" t="e">
        <f t="shared" si="198"/>
        <v>#N/A</v>
      </c>
      <c r="BO75" s="32" t="e">
        <f t="shared" si="199"/>
        <v>#N/A</v>
      </c>
      <c r="BP75" s="32" t="e">
        <f t="shared" si="200"/>
        <v>#N/A</v>
      </c>
      <c r="BQ75" s="32" t="e">
        <f t="shared" si="201"/>
        <v>#N/A</v>
      </c>
      <c r="BR75" s="32" t="e">
        <f t="shared" si="202"/>
        <v>#N/A</v>
      </c>
      <c r="BS75" s="32" t="e">
        <f t="shared" si="203"/>
        <v>#N/A</v>
      </c>
    </row>
    <row r="76" spans="1:71" x14ac:dyDescent="0.3">
      <c r="A76" s="32">
        <v>74</v>
      </c>
      <c r="B76" s="32" t="str">
        <f t="shared" si="140"/>
        <v/>
      </c>
      <c r="C76" s="45" t="str">
        <f t="shared" si="141"/>
        <v/>
      </c>
      <c r="D76" s="32">
        <f t="shared" si="142"/>
        <v>0</v>
      </c>
      <c r="E76" s="32" t="e">
        <f t="shared" si="143"/>
        <v>#N/A</v>
      </c>
      <c r="F76" s="32" t="str">
        <f t="shared" si="144"/>
        <v/>
      </c>
      <c r="G76" s="32" t="str">
        <f t="shared" si="145"/>
        <v/>
      </c>
      <c r="H76" s="32" t="e">
        <f t="shared" si="146"/>
        <v>#N/A</v>
      </c>
      <c r="I76" s="32" t="e">
        <f t="shared" si="147"/>
        <v>#N/A</v>
      </c>
      <c r="J76" s="32" t="e">
        <f t="shared" si="148"/>
        <v>#N/A</v>
      </c>
      <c r="K76" s="32">
        <f t="shared" si="149"/>
        <v>0</v>
      </c>
      <c r="L76" s="32">
        <f t="shared" si="204"/>
        <v>0</v>
      </c>
      <c r="M76" s="32">
        <f t="shared" si="207"/>
        <v>0</v>
      </c>
      <c r="N76" s="32">
        <f t="shared" si="150"/>
        <v>0</v>
      </c>
      <c r="O76" s="32">
        <f t="shared" si="151"/>
        <v>0</v>
      </c>
      <c r="P76" s="32" t="str">
        <f t="shared" si="152"/>
        <v/>
      </c>
      <c r="Q76" s="32" t="e">
        <f t="shared" si="153"/>
        <v>#N/A</v>
      </c>
      <c r="R76" s="32" t="e">
        <f t="shared" si="154"/>
        <v>#N/A</v>
      </c>
      <c r="S76" s="32" t="e">
        <f t="shared" si="155"/>
        <v>#N/A</v>
      </c>
      <c r="T76" s="32" t="e">
        <f t="shared" si="156"/>
        <v>#N/A</v>
      </c>
      <c r="U76" s="32" t="e">
        <f t="shared" si="157"/>
        <v>#N/A</v>
      </c>
      <c r="V76" s="32" t="e">
        <f t="shared" si="158"/>
        <v>#N/A</v>
      </c>
      <c r="W76" s="32" t="e">
        <f t="shared" si="159"/>
        <v>#N/A</v>
      </c>
      <c r="X76" s="32" t="e">
        <f t="shared" si="160"/>
        <v>#N/A</v>
      </c>
      <c r="Y76" s="32" t="e">
        <f t="shared" si="161"/>
        <v>#N/A</v>
      </c>
      <c r="Z76" s="32" t="e">
        <f t="shared" si="162"/>
        <v>#N/A</v>
      </c>
      <c r="AA76" s="32" t="e">
        <f t="shared" si="163"/>
        <v>#N/A</v>
      </c>
      <c r="AB76" s="32" t="str">
        <f t="shared" si="164"/>
        <v/>
      </c>
      <c r="AC76" s="32" t="str">
        <f t="shared" si="165"/>
        <v/>
      </c>
      <c r="AD76" s="32" t="e">
        <f t="shared" si="166"/>
        <v>#N/A</v>
      </c>
      <c r="AE76" s="32" t="e">
        <f t="shared" si="167"/>
        <v>#N/A</v>
      </c>
      <c r="AF76" s="32" t="e">
        <f t="shared" si="168"/>
        <v>#N/A</v>
      </c>
      <c r="AG76" s="32">
        <f t="shared" si="169"/>
        <v>0</v>
      </c>
      <c r="AH76" s="32">
        <f t="shared" si="205"/>
        <v>0</v>
      </c>
      <c r="AI76" s="32">
        <f t="shared" si="208"/>
        <v>0</v>
      </c>
      <c r="AJ76" s="32">
        <f t="shared" si="170"/>
        <v>0</v>
      </c>
      <c r="AK76" s="32">
        <f t="shared" si="171"/>
        <v>0</v>
      </c>
      <c r="AL76" s="32" t="str">
        <f t="shared" si="172"/>
        <v/>
      </c>
      <c r="AM76" s="32" t="e">
        <f t="shared" si="173"/>
        <v>#N/A</v>
      </c>
      <c r="AN76" s="32" t="e">
        <f t="shared" si="174"/>
        <v>#N/A</v>
      </c>
      <c r="AO76" s="32" t="e">
        <f t="shared" si="175"/>
        <v>#N/A</v>
      </c>
      <c r="AP76" s="32" t="e">
        <f t="shared" si="176"/>
        <v>#N/A</v>
      </c>
      <c r="AQ76" s="32" t="e">
        <f t="shared" si="177"/>
        <v>#N/A</v>
      </c>
      <c r="AR76" s="32" t="e">
        <f t="shared" si="178"/>
        <v>#N/A</v>
      </c>
      <c r="AS76" s="32" t="e">
        <f t="shared" si="179"/>
        <v>#N/A</v>
      </c>
      <c r="AT76" s="32" t="e">
        <f t="shared" si="180"/>
        <v>#N/A</v>
      </c>
      <c r="AU76" s="32" t="e">
        <f t="shared" si="181"/>
        <v>#N/A</v>
      </c>
      <c r="AV76" s="32" t="e">
        <f t="shared" si="182"/>
        <v>#N/A</v>
      </c>
      <c r="AW76" s="32" t="e">
        <f t="shared" si="183"/>
        <v>#N/A</v>
      </c>
      <c r="AX76" s="32" t="str">
        <f t="shared" si="184"/>
        <v/>
      </c>
      <c r="AY76" s="32" t="str">
        <f t="shared" si="185"/>
        <v/>
      </c>
      <c r="AZ76" s="32" t="e">
        <f t="shared" si="186"/>
        <v>#N/A</v>
      </c>
      <c r="BA76" s="32" t="e">
        <f t="shared" si="187"/>
        <v>#N/A</v>
      </c>
      <c r="BB76" s="32" t="e">
        <f t="shared" si="188"/>
        <v>#N/A</v>
      </c>
      <c r="BC76" s="32">
        <f t="shared" si="189"/>
        <v>0</v>
      </c>
      <c r="BD76" s="32">
        <f t="shared" si="206"/>
        <v>0</v>
      </c>
      <c r="BE76" s="32">
        <f t="shared" si="209"/>
        <v>0</v>
      </c>
      <c r="BF76" s="32">
        <f t="shared" si="190"/>
        <v>0</v>
      </c>
      <c r="BG76" s="32">
        <f t="shared" si="191"/>
        <v>0</v>
      </c>
      <c r="BH76" s="32" t="str">
        <f t="shared" si="192"/>
        <v/>
      </c>
      <c r="BI76" s="32" t="e">
        <f t="shared" si="193"/>
        <v>#N/A</v>
      </c>
      <c r="BJ76" s="32" t="e">
        <f t="shared" si="194"/>
        <v>#N/A</v>
      </c>
      <c r="BK76" s="32" t="e">
        <f t="shared" si="195"/>
        <v>#N/A</v>
      </c>
      <c r="BL76" s="32" t="e">
        <f t="shared" si="196"/>
        <v>#N/A</v>
      </c>
      <c r="BM76" s="32" t="e">
        <f t="shared" si="197"/>
        <v>#N/A</v>
      </c>
      <c r="BN76" s="32" t="e">
        <f t="shared" si="198"/>
        <v>#N/A</v>
      </c>
      <c r="BO76" s="32" t="e">
        <f t="shared" si="199"/>
        <v>#N/A</v>
      </c>
      <c r="BP76" s="32" t="e">
        <f t="shared" si="200"/>
        <v>#N/A</v>
      </c>
      <c r="BQ76" s="32" t="e">
        <f t="shared" si="201"/>
        <v>#N/A</v>
      </c>
      <c r="BR76" s="32" t="e">
        <f t="shared" si="202"/>
        <v>#N/A</v>
      </c>
      <c r="BS76" s="32" t="e">
        <f t="shared" si="203"/>
        <v>#N/A</v>
      </c>
    </row>
    <row r="77" spans="1:71" x14ac:dyDescent="0.3">
      <c r="A77" s="32">
        <v>75</v>
      </c>
      <c r="B77" s="32" t="str">
        <f t="shared" si="140"/>
        <v/>
      </c>
      <c r="C77" s="45" t="str">
        <f t="shared" si="141"/>
        <v/>
      </c>
      <c r="D77" s="32">
        <f t="shared" si="142"/>
        <v>0</v>
      </c>
      <c r="E77" s="32" t="e">
        <f t="shared" si="143"/>
        <v>#N/A</v>
      </c>
      <c r="F77" s="32" t="str">
        <f t="shared" si="144"/>
        <v/>
      </c>
      <c r="G77" s="32" t="str">
        <f t="shared" si="145"/>
        <v/>
      </c>
      <c r="H77" s="32" t="e">
        <f t="shared" si="146"/>
        <v>#N/A</v>
      </c>
      <c r="I77" s="32" t="e">
        <f t="shared" si="147"/>
        <v>#N/A</v>
      </c>
      <c r="J77" s="32" t="e">
        <f t="shared" si="148"/>
        <v>#N/A</v>
      </c>
      <c r="K77" s="32">
        <f t="shared" si="149"/>
        <v>0</v>
      </c>
      <c r="L77" s="32">
        <f t="shared" si="204"/>
        <v>0</v>
      </c>
      <c r="M77" s="32">
        <f t="shared" si="207"/>
        <v>0</v>
      </c>
      <c r="N77" s="32">
        <f t="shared" si="150"/>
        <v>0</v>
      </c>
      <c r="O77" s="32">
        <f t="shared" si="151"/>
        <v>0</v>
      </c>
      <c r="P77" s="32" t="str">
        <f t="shared" si="152"/>
        <v/>
      </c>
      <c r="Q77" s="32" t="e">
        <f t="shared" si="153"/>
        <v>#N/A</v>
      </c>
      <c r="R77" s="32" t="e">
        <f t="shared" si="154"/>
        <v>#N/A</v>
      </c>
      <c r="S77" s="32" t="e">
        <f t="shared" si="155"/>
        <v>#N/A</v>
      </c>
      <c r="T77" s="32" t="e">
        <f t="shared" si="156"/>
        <v>#N/A</v>
      </c>
      <c r="U77" s="32" t="e">
        <f t="shared" si="157"/>
        <v>#N/A</v>
      </c>
      <c r="V77" s="32" t="e">
        <f t="shared" si="158"/>
        <v>#N/A</v>
      </c>
      <c r="W77" s="32" t="e">
        <f t="shared" si="159"/>
        <v>#N/A</v>
      </c>
      <c r="X77" s="32" t="e">
        <f t="shared" si="160"/>
        <v>#N/A</v>
      </c>
      <c r="Y77" s="32" t="e">
        <f t="shared" si="161"/>
        <v>#N/A</v>
      </c>
      <c r="Z77" s="32" t="e">
        <f t="shared" si="162"/>
        <v>#N/A</v>
      </c>
      <c r="AA77" s="32" t="e">
        <f t="shared" si="163"/>
        <v>#N/A</v>
      </c>
      <c r="AB77" s="32" t="str">
        <f t="shared" si="164"/>
        <v/>
      </c>
      <c r="AC77" s="32" t="str">
        <f t="shared" si="165"/>
        <v/>
      </c>
      <c r="AD77" s="32" t="e">
        <f t="shared" si="166"/>
        <v>#N/A</v>
      </c>
      <c r="AE77" s="32" t="e">
        <f t="shared" si="167"/>
        <v>#N/A</v>
      </c>
      <c r="AF77" s="32" t="e">
        <f t="shared" si="168"/>
        <v>#N/A</v>
      </c>
      <c r="AG77" s="32">
        <f t="shared" si="169"/>
        <v>0</v>
      </c>
      <c r="AH77" s="32">
        <f t="shared" si="205"/>
        <v>0</v>
      </c>
      <c r="AI77" s="32">
        <f t="shared" si="208"/>
        <v>0</v>
      </c>
      <c r="AJ77" s="32">
        <f t="shared" si="170"/>
        <v>0</v>
      </c>
      <c r="AK77" s="32">
        <f t="shared" si="171"/>
        <v>0</v>
      </c>
      <c r="AL77" s="32" t="str">
        <f t="shared" si="172"/>
        <v/>
      </c>
      <c r="AM77" s="32" t="e">
        <f t="shared" si="173"/>
        <v>#N/A</v>
      </c>
      <c r="AN77" s="32" t="e">
        <f t="shared" si="174"/>
        <v>#N/A</v>
      </c>
      <c r="AO77" s="32" t="e">
        <f t="shared" si="175"/>
        <v>#N/A</v>
      </c>
      <c r="AP77" s="32" t="e">
        <f t="shared" si="176"/>
        <v>#N/A</v>
      </c>
      <c r="AQ77" s="32" t="e">
        <f t="shared" si="177"/>
        <v>#N/A</v>
      </c>
      <c r="AR77" s="32" t="e">
        <f t="shared" si="178"/>
        <v>#N/A</v>
      </c>
      <c r="AS77" s="32" t="e">
        <f t="shared" si="179"/>
        <v>#N/A</v>
      </c>
      <c r="AT77" s="32" t="e">
        <f t="shared" si="180"/>
        <v>#N/A</v>
      </c>
      <c r="AU77" s="32" t="e">
        <f t="shared" si="181"/>
        <v>#N/A</v>
      </c>
      <c r="AV77" s="32" t="e">
        <f t="shared" si="182"/>
        <v>#N/A</v>
      </c>
      <c r="AW77" s="32" t="e">
        <f t="shared" si="183"/>
        <v>#N/A</v>
      </c>
      <c r="AX77" s="32" t="str">
        <f t="shared" si="184"/>
        <v/>
      </c>
      <c r="AY77" s="32" t="str">
        <f t="shared" si="185"/>
        <v/>
      </c>
      <c r="AZ77" s="32" t="e">
        <f t="shared" si="186"/>
        <v>#N/A</v>
      </c>
      <c r="BA77" s="32" t="e">
        <f t="shared" si="187"/>
        <v>#N/A</v>
      </c>
      <c r="BB77" s="32" t="e">
        <f t="shared" si="188"/>
        <v>#N/A</v>
      </c>
      <c r="BC77" s="32">
        <f t="shared" si="189"/>
        <v>0</v>
      </c>
      <c r="BD77" s="32">
        <f t="shared" si="206"/>
        <v>0</v>
      </c>
      <c r="BE77" s="32">
        <f t="shared" si="209"/>
        <v>0</v>
      </c>
      <c r="BF77" s="32">
        <f t="shared" si="190"/>
        <v>0</v>
      </c>
      <c r="BG77" s="32">
        <f t="shared" si="191"/>
        <v>0</v>
      </c>
      <c r="BH77" s="32" t="str">
        <f t="shared" si="192"/>
        <v/>
      </c>
      <c r="BI77" s="32" t="e">
        <f t="shared" si="193"/>
        <v>#N/A</v>
      </c>
      <c r="BJ77" s="32" t="e">
        <f t="shared" si="194"/>
        <v>#N/A</v>
      </c>
      <c r="BK77" s="32" t="e">
        <f t="shared" si="195"/>
        <v>#N/A</v>
      </c>
      <c r="BL77" s="32" t="e">
        <f t="shared" si="196"/>
        <v>#N/A</v>
      </c>
      <c r="BM77" s="32" t="e">
        <f t="shared" si="197"/>
        <v>#N/A</v>
      </c>
      <c r="BN77" s="32" t="e">
        <f t="shared" si="198"/>
        <v>#N/A</v>
      </c>
      <c r="BO77" s="32" t="e">
        <f t="shared" si="199"/>
        <v>#N/A</v>
      </c>
      <c r="BP77" s="32" t="e">
        <f t="shared" si="200"/>
        <v>#N/A</v>
      </c>
      <c r="BQ77" s="32" t="e">
        <f t="shared" si="201"/>
        <v>#N/A</v>
      </c>
      <c r="BR77" s="32" t="e">
        <f t="shared" si="202"/>
        <v>#N/A</v>
      </c>
      <c r="BS77" s="32" t="e">
        <f t="shared" si="203"/>
        <v>#N/A</v>
      </c>
    </row>
    <row r="78" spans="1:71" x14ac:dyDescent="0.3">
      <c r="A78" s="32">
        <v>76</v>
      </c>
      <c r="B78" s="32" t="str">
        <f t="shared" si="140"/>
        <v/>
      </c>
      <c r="C78" s="45" t="str">
        <f t="shared" si="141"/>
        <v/>
      </c>
      <c r="D78" s="32">
        <f t="shared" si="142"/>
        <v>0</v>
      </c>
      <c r="E78" s="32" t="e">
        <f t="shared" si="143"/>
        <v>#N/A</v>
      </c>
      <c r="F78" s="32" t="str">
        <f t="shared" si="144"/>
        <v/>
      </c>
      <c r="G78" s="32" t="str">
        <f t="shared" si="145"/>
        <v/>
      </c>
      <c r="H78" s="32" t="e">
        <f t="shared" si="146"/>
        <v>#N/A</v>
      </c>
      <c r="I78" s="32" t="e">
        <f t="shared" si="147"/>
        <v>#N/A</v>
      </c>
      <c r="J78" s="32" t="e">
        <f t="shared" si="148"/>
        <v>#N/A</v>
      </c>
      <c r="K78" s="32">
        <f t="shared" si="149"/>
        <v>0</v>
      </c>
      <c r="L78" s="32">
        <f t="shared" si="204"/>
        <v>0</v>
      </c>
      <c r="M78" s="32">
        <f t="shared" si="207"/>
        <v>0</v>
      </c>
      <c r="N78" s="32">
        <f t="shared" si="150"/>
        <v>0</v>
      </c>
      <c r="O78" s="32">
        <f t="shared" si="151"/>
        <v>0</v>
      </c>
      <c r="P78" s="32" t="str">
        <f t="shared" si="152"/>
        <v/>
      </c>
      <c r="Q78" s="32" t="e">
        <f t="shared" si="153"/>
        <v>#N/A</v>
      </c>
      <c r="R78" s="32" t="e">
        <f t="shared" si="154"/>
        <v>#N/A</v>
      </c>
      <c r="S78" s="32" t="e">
        <f t="shared" si="155"/>
        <v>#N/A</v>
      </c>
      <c r="T78" s="32" t="e">
        <f t="shared" si="156"/>
        <v>#N/A</v>
      </c>
      <c r="U78" s="32" t="e">
        <f t="shared" si="157"/>
        <v>#N/A</v>
      </c>
      <c r="V78" s="32" t="e">
        <f t="shared" si="158"/>
        <v>#N/A</v>
      </c>
      <c r="W78" s="32" t="e">
        <f t="shared" si="159"/>
        <v>#N/A</v>
      </c>
      <c r="X78" s="32" t="e">
        <f t="shared" si="160"/>
        <v>#N/A</v>
      </c>
      <c r="Y78" s="32" t="e">
        <f t="shared" si="161"/>
        <v>#N/A</v>
      </c>
      <c r="Z78" s="32" t="e">
        <f t="shared" si="162"/>
        <v>#N/A</v>
      </c>
      <c r="AA78" s="32" t="e">
        <f t="shared" si="163"/>
        <v>#N/A</v>
      </c>
      <c r="AB78" s="32" t="str">
        <f t="shared" si="164"/>
        <v/>
      </c>
      <c r="AC78" s="32" t="str">
        <f t="shared" si="165"/>
        <v/>
      </c>
      <c r="AD78" s="32" t="e">
        <f t="shared" si="166"/>
        <v>#N/A</v>
      </c>
      <c r="AE78" s="32" t="e">
        <f t="shared" si="167"/>
        <v>#N/A</v>
      </c>
      <c r="AF78" s="32" t="e">
        <f t="shared" si="168"/>
        <v>#N/A</v>
      </c>
      <c r="AG78" s="32">
        <f t="shared" si="169"/>
        <v>0</v>
      </c>
      <c r="AH78" s="32">
        <f t="shared" si="205"/>
        <v>0</v>
      </c>
      <c r="AI78" s="32">
        <f t="shared" si="208"/>
        <v>0</v>
      </c>
      <c r="AJ78" s="32">
        <f t="shared" si="170"/>
        <v>0</v>
      </c>
      <c r="AK78" s="32">
        <f t="shared" si="171"/>
        <v>0</v>
      </c>
      <c r="AL78" s="32" t="str">
        <f t="shared" si="172"/>
        <v/>
      </c>
      <c r="AM78" s="32" t="e">
        <f t="shared" si="173"/>
        <v>#N/A</v>
      </c>
      <c r="AN78" s="32" t="e">
        <f t="shared" si="174"/>
        <v>#N/A</v>
      </c>
      <c r="AO78" s="32" t="e">
        <f t="shared" si="175"/>
        <v>#N/A</v>
      </c>
      <c r="AP78" s="32" t="e">
        <f t="shared" si="176"/>
        <v>#N/A</v>
      </c>
      <c r="AQ78" s="32" t="e">
        <f t="shared" si="177"/>
        <v>#N/A</v>
      </c>
      <c r="AR78" s="32" t="e">
        <f t="shared" si="178"/>
        <v>#N/A</v>
      </c>
      <c r="AS78" s="32" t="e">
        <f t="shared" si="179"/>
        <v>#N/A</v>
      </c>
      <c r="AT78" s="32" t="e">
        <f t="shared" si="180"/>
        <v>#N/A</v>
      </c>
      <c r="AU78" s="32" t="e">
        <f t="shared" si="181"/>
        <v>#N/A</v>
      </c>
      <c r="AV78" s="32" t="e">
        <f t="shared" si="182"/>
        <v>#N/A</v>
      </c>
      <c r="AW78" s="32" t="e">
        <f t="shared" si="183"/>
        <v>#N/A</v>
      </c>
      <c r="AX78" s="32" t="str">
        <f t="shared" si="184"/>
        <v/>
      </c>
      <c r="AY78" s="32" t="str">
        <f t="shared" si="185"/>
        <v/>
      </c>
      <c r="AZ78" s="32" t="e">
        <f t="shared" si="186"/>
        <v>#N/A</v>
      </c>
      <c r="BA78" s="32" t="e">
        <f t="shared" si="187"/>
        <v>#N/A</v>
      </c>
      <c r="BB78" s="32" t="e">
        <f t="shared" si="188"/>
        <v>#N/A</v>
      </c>
      <c r="BC78" s="32">
        <f t="shared" si="189"/>
        <v>0</v>
      </c>
      <c r="BD78" s="32">
        <f t="shared" si="206"/>
        <v>0</v>
      </c>
      <c r="BE78" s="32">
        <f t="shared" si="209"/>
        <v>0</v>
      </c>
      <c r="BF78" s="32">
        <f t="shared" si="190"/>
        <v>0</v>
      </c>
      <c r="BG78" s="32">
        <f t="shared" si="191"/>
        <v>0</v>
      </c>
      <c r="BH78" s="32" t="str">
        <f t="shared" si="192"/>
        <v/>
      </c>
      <c r="BI78" s="32" t="e">
        <f t="shared" si="193"/>
        <v>#N/A</v>
      </c>
      <c r="BJ78" s="32" t="e">
        <f t="shared" si="194"/>
        <v>#N/A</v>
      </c>
      <c r="BK78" s="32" t="e">
        <f t="shared" si="195"/>
        <v>#N/A</v>
      </c>
      <c r="BL78" s="32" t="e">
        <f t="shared" si="196"/>
        <v>#N/A</v>
      </c>
      <c r="BM78" s="32" t="e">
        <f t="shared" si="197"/>
        <v>#N/A</v>
      </c>
      <c r="BN78" s="32" t="e">
        <f t="shared" si="198"/>
        <v>#N/A</v>
      </c>
      <c r="BO78" s="32" t="e">
        <f t="shared" si="199"/>
        <v>#N/A</v>
      </c>
      <c r="BP78" s="32" t="e">
        <f t="shared" si="200"/>
        <v>#N/A</v>
      </c>
      <c r="BQ78" s="32" t="e">
        <f t="shared" si="201"/>
        <v>#N/A</v>
      </c>
      <c r="BR78" s="32" t="e">
        <f t="shared" si="202"/>
        <v>#N/A</v>
      </c>
      <c r="BS78" s="32" t="e">
        <f t="shared" si="203"/>
        <v>#N/A</v>
      </c>
    </row>
    <row r="79" spans="1:71" x14ac:dyDescent="0.3">
      <c r="A79" s="32">
        <v>77</v>
      </c>
      <c r="B79" s="32" t="str">
        <f t="shared" si="140"/>
        <v/>
      </c>
      <c r="C79" s="45" t="str">
        <f t="shared" si="141"/>
        <v/>
      </c>
      <c r="D79" s="32">
        <f t="shared" si="142"/>
        <v>0</v>
      </c>
      <c r="E79" s="32" t="e">
        <f t="shared" si="143"/>
        <v>#N/A</v>
      </c>
      <c r="F79" s="32" t="str">
        <f t="shared" si="144"/>
        <v/>
      </c>
      <c r="G79" s="32" t="str">
        <f t="shared" si="145"/>
        <v/>
      </c>
      <c r="H79" s="32" t="e">
        <f t="shared" si="146"/>
        <v>#N/A</v>
      </c>
      <c r="I79" s="32" t="e">
        <f t="shared" si="147"/>
        <v>#N/A</v>
      </c>
      <c r="J79" s="32" t="e">
        <f t="shared" si="148"/>
        <v>#N/A</v>
      </c>
      <c r="K79" s="32">
        <f t="shared" si="149"/>
        <v>0</v>
      </c>
      <c r="L79" s="32">
        <f t="shared" si="204"/>
        <v>0</v>
      </c>
      <c r="M79" s="32">
        <f t="shared" si="207"/>
        <v>0</v>
      </c>
      <c r="N79" s="32">
        <f t="shared" si="150"/>
        <v>0</v>
      </c>
      <c r="O79" s="32">
        <f t="shared" si="151"/>
        <v>0</v>
      </c>
      <c r="P79" s="32" t="str">
        <f t="shared" si="152"/>
        <v/>
      </c>
      <c r="Q79" s="32" t="e">
        <f t="shared" si="153"/>
        <v>#N/A</v>
      </c>
      <c r="R79" s="32" t="e">
        <f t="shared" si="154"/>
        <v>#N/A</v>
      </c>
      <c r="S79" s="32" t="e">
        <f t="shared" si="155"/>
        <v>#N/A</v>
      </c>
      <c r="T79" s="32" t="e">
        <f t="shared" si="156"/>
        <v>#N/A</v>
      </c>
      <c r="U79" s="32" t="e">
        <f t="shared" si="157"/>
        <v>#N/A</v>
      </c>
      <c r="V79" s="32" t="e">
        <f t="shared" si="158"/>
        <v>#N/A</v>
      </c>
      <c r="W79" s="32" t="e">
        <f t="shared" si="159"/>
        <v>#N/A</v>
      </c>
      <c r="X79" s="32" t="e">
        <f t="shared" si="160"/>
        <v>#N/A</v>
      </c>
      <c r="Y79" s="32" t="e">
        <f t="shared" si="161"/>
        <v>#N/A</v>
      </c>
      <c r="Z79" s="32" t="e">
        <f t="shared" si="162"/>
        <v>#N/A</v>
      </c>
      <c r="AA79" s="32" t="e">
        <f t="shared" si="163"/>
        <v>#N/A</v>
      </c>
      <c r="AB79" s="32" t="str">
        <f t="shared" si="164"/>
        <v/>
      </c>
      <c r="AC79" s="32" t="str">
        <f t="shared" si="165"/>
        <v/>
      </c>
      <c r="AD79" s="32" t="e">
        <f t="shared" si="166"/>
        <v>#N/A</v>
      </c>
      <c r="AE79" s="32" t="e">
        <f t="shared" si="167"/>
        <v>#N/A</v>
      </c>
      <c r="AF79" s="32" t="e">
        <f t="shared" si="168"/>
        <v>#N/A</v>
      </c>
      <c r="AG79" s="32">
        <f t="shared" si="169"/>
        <v>0</v>
      </c>
      <c r="AH79" s="32">
        <f t="shared" si="205"/>
        <v>0</v>
      </c>
      <c r="AI79" s="32">
        <f t="shared" si="208"/>
        <v>0</v>
      </c>
      <c r="AJ79" s="32">
        <f t="shared" si="170"/>
        <v>0</v>
      </c>
      <c r="AK79" s="32">
        <f t="shared" si="171"/>
        <v>0</v>
      </c>
      <c r="AL79" s="32" t="str">
        <f t="shared" si="172"/>
        <v/>
      </c>
      <c r="AM79" s="32" t="e">
        <f t="shared" si="173"/>
        <v>#N/A</v>
      </c>
      <c r="AN79" s="32" t="e">
        <f t="shared" si="174"/>
        <v>#N/A</v>
      </c>
      <c r="AO79" s="32" t="e">
        <f t="shared" si="175"/>
        <v>#N/A</v>
      </c>
      <c r="AP79" s="32" t="e">
        <f t="shared" si="176"/>
        <v>#N/A</v>
      </c>
      <c r="AQ79" s="32" t="e">
        <f t="shared" si="177"/>
        <v>#N/A</v>
      </c>
      <c r="AR79" s="32" t="e">
        <f t="shared" si="178"/>
        <v>#N/A</v>
      </c>
      <c r="AS79" s="32" t="e">
        <f t="shared" si="179"/>
        <v>#N/A</v>
      </c>
      <c r="AT79" s="32" t="e">
        <f t="shared" si="180"/>
        <v>#N/A</v>
      </c>
      <c r="AU79" s="32" t="e">
        <f t="shared" si="181"/>
        <v>#N/A</v>
      </c>
      <c r="AV79" s="32" t="e">
        <f t="shared" si="182"/>
        <v>#N/A</v>
      </c>
      <c r="AW79" s="32" t="e">
        <f t="shared" si="183"/>
        <v>#N/A</v>
      </c>
      <c r="AX79" s="32" t="str">
        <f t="shared" si="184"/>
        <v/>
      </c>
      <c r="AY79" s="32" t="str">
        <f t="shared" si="185"/>
        <v/>
      </c>
      <c r="AZ79" s="32" t="e">
        <f t="shared" si="186"/>
        <v>#N/A</v>
      </c>
      <c r="BA79" s="32" t="e">
        <f t="shared" si="187"/>
        <v>#N/A</v>
      </c>
      <c r="BB79" s="32" t="e">
        <f t="shared" si="188"/>
        <v>#N/A</v>
      </c>
      <c r="BC79" s="32">
        <f t="shared" si="189"/>
        <v>0</v>
      </c>
      <c r="BD79" s="32">
        <f t="shared" si="206"/>
        <v>0</v>
      </c>
      <c r="BE79" s="32">
        <f t="shared" si="209"/>
        <v>0</v>
      </c>
      <c r="BF79" s="32">
        <f t="shared" si="190"/>
        <v>0</v>
      </c>
      <c r="BG79" s="32">
        <f t="shared" si="191"/>
        <v>0</v>
      </c>
      <c r="BH79" s="32" t="str">
        <f t="shared" si="192"/>
        <v/>
      </c>
      <c r="BI79" s="32" t="e">
        <f t="shared" si="193"/>
        <v>#N/A</v>
      </c>
      <c r="BJ79" s="32" t="e">
        <f t="shared" si="194"/>
        <v>#N/A</v>
      </c>
      <c r="BK79" s="32" t="e">
        <f t="shared" si="195"/>
        <v>#N/A</v>
      </c>
      <c r="BL79" s="32" t="e">
        <f t="shared" si="196"/>
        <v>#N/A</v>
      </c>
      <c r="BM79" s="32" t="e">
        <f t="shared" si="197"/>
        <v>#N/A</v>
      </c>
      <c r="BN79" s="32" t="e">
        <f t="shared" si="198"/>
        <v>#N/A</v>
      </c>
      <c r="BO79" s="32" t="e">
        <f t="shared" si="199"/>
        <v>#N/A</v>
      </c>
      <c r="BP79" s="32" t="e">
        <f t="shared" si="200"/>
        <v>#N/A</v>
      </c>
      <c r="BQ79" s="32" t="e">
        <f t="shared" si="201"/>
        <v>#N/A</v>
      </c>
      <c r="BR79" s="32" t="e">
        <f t="shared" si="202"/>
        <v>#N/A</v>
      </c>
      <c r="BS79" s="32" t="e">
        <f t="shared" si="203"/>
        <v>#N/A</v>
      </c>
    </row>
    <row r="80" spans="1:71" x14ac:dyDescent="0.3">
      <c r="A80" s="32">
        <v>78</v>
      </c>
      <c r="B80" s="32" t="str">
        <f t="shared" si="140"/>
        <v/>
      </c>
      <c r="C80" s="45" t="str">
        <f t="shared" si="141"/>
        <v/>
      </c>
      <c r="D80" s="32">
        <f t="shared" si="142"/>
        <v>0</v>
      </c>
      <c r="E80" s="32" t="e">
        <f t="shared" si="143"/>
        <v>#N/A</v>
      </c>
      <c r="F80" s="32" t="str">
        <f t="shared" si="144"/>
        <v/>
      </c>
      <c r="G80" s="32" t="str">
        <f t="shared" si="145"/>
        <v/>
      </c>
      <c r="H80" s="32" t="e">
        <f t="shared" si="146"/>
        <v>#N/A</v>
      </c>
      <c r="I80" s="32" t="e">
        <f t="shared" si="147"/>
        <v>#N/A</v>
      </c>
      <c r="J80" s="32" t="e">
        <f t="shared" si="148"/>
        <v>#N/A</v>
      </c>
      <c r="K80" s="32">
        <f t="shared" si="149"/>
        <v>0</v>
      </c>
      <c r="L80" s="32">
        <f t="shared" si="204"/>
        <v>0</v>
      </c>
      <c r="M80" s="32">
        <f t="shared" si="207"/>
        <v>0</v>
      </c>
      <c r="N80" s="32">
        <f t="shared" si="150"/>
        <v>0</v>
      </c>
      <c r="O80" s="32">
        <f t="shared" si="151"/>
        <v>0</v>
      </c>
      <c r="P80" s="32" t="str">
        <f t="shared" si="152"/>
        <v/>
      </c>
      <c r="Q80" s="32" t="e">
        <f t="shared" si="153"/>
        <v>#N/A</v>
      </c>
      <c r="R80" s="32" t="e">
        <f t="shared" si="154"/>
        <v>#N/A</v>
      </c>
      <c r="S80" s="32" t="e">
        <f t="shared" si="155"/>
        <v>#N/A</v>
      </c>
      <c r="T80" s="32" t="e">
        <f t="shared" si="156"/>
        <v>#N/A</v>
      </c>
      <c r="U80" s="32" t="e">
        <f t="shared" si="157"/>
        <v>#N/A</v>
      </c>
      <c r="V80" s="32" t="e">
        <f t="shared" si="158"/>
        <v>#N/A</v>
      </c>
      <c r="W80" s="32" t="e">
        <f t="shared" si="159"/>
        <v>#N/A</v>
      </c>
      <c r="X80" s="32" t="e">
        <f t="shared" si="160"/>
        <v>#N/A</v>
      </c>
      <c r="Y80" s="32" t="e">
        <f t="shared" si="161"/>
        <v>#N/A</v>
      </c>
      <c r="Z80" s="32" t="e">
        <f t="shared" si="162"/>
        <v>#N/A</v>
      </c>
      <c r="AA80" s="32" t="e">
        <f t="shared" si="163"/>
        <v>#N/A</v>
      </c>
      <c r="AB80" s="32" t="str">
        <f t="shared" si="164"/>
        <v/>
      </c>
      <c r="AC80" s="32" t="str">
        <f t="shared" si="165"/>
        <v/>
      </c>
      <c r="AD80" s="32" t="e">
        <f t="shared" si="166"/>
        <v>#N/A</v>
      </c>
      <c r="AE80" s="32" t="e">
        <f t="shared" si="167"/>
        <v>#N/A</v>
      </c>
      <c r="AF80" s="32" t="e">
        <f t="shared" si="168"/>
        <v>#N/A</v>
      </c>
      <c r="AG80" s="32">
        <f t="shared" si="169"/>
        <v>0</v>
      </c>
      <c r="AH80" s="32">
        <f t="shared" si="205"/>
        <v>0</v>
      </c>
      <c r="AI80" s="32">
        <f t="shared" si="208"/>
        <v>0</v>
      </c>
      <c r="AJ80" s="32">
        <f t="shared" si="170"/>
        <v>0</v>
      </c>
      <c r="AK80" s="32">
        <f t="shared" si="171"/>
        <v>0</v>
      </c>
      <c r="AL80" s="32" t="str">
        <f t="shared" si="172"/>
        <v/>
      </c>
      <c r="AM80" s="32" t="e">
        <f t="shared" si="173"/>
        <v>#N/A</v>
      </c>
      <c r="AN80" s="32" t="e">
        <f t="shared" si="174"/>
        <v>#N/A</v>
      </c>
      <c r="AO80" s="32" t="e">
        <f t="shared" si="175"/>
        <v>#N/A</v>
      </c>
      <c r="AP80" s="32" t="e">
        <f t="shared" si="176"/>
        <v>#N/A</v>
      </c>
      <c r="AQ80" s="32" t="e">
        <f t="shared" si="177"/>
        <v>#N/A</v>
      </c>
      <c r="AR80" s="32" t="e">
        <f t="shared" si="178"/>
        <v>#N/A</v>
      </c>
      <c r="AS80" s="32" t="e">
        <f t="shared" si="179"/>
        <v>#N/A</v>
      </c>
      <c r="AT80" s="32" t="e">
        <f t="shared" si="180"/>
        <v>#N/A</v>
      </c>
      <c r="AU80" s="32" t="e">
        <f t="shared" si="181"/>
        <v>#N/A</v>
      </c>
      <c r="AV80" s="32" t="e">
        <f t="shared" si="182"/>
        <v>#N/A</v>
      </c>
      <c r="AW80" s="32" t="e">
        <f t="shared" si="183"/>
        <v>#N/A</v>
      </c>
      <c r="AX80" s="32" t="str">
        <f t="shared" si="184"/>
        <v/>
      </c>
      <c r="AY80" s="32" t="str">
        <f t="shared" si="185"/>
        <v/>
      </c>
      <c r="AZ80" s="32" t="e">
        <f t="shared" si="186"/>
        <v>#N/A</v>
      </c>
      <c r="BA80" s="32" t="e">
        <f t="shared" si="187"/>
        <v>#N/A</v>
      </c>
      <c r="BB80" s="32" t="e">
        <f t="shared" si="188"/>
        <v>#N/A</v>
      </c>
      <c r="BC80" s="32">
        <f t="shared" si="189"/>
        <v>0</v>
      </c>
      <c r="BD80" s="32">
        <f t="shared" si="206"/>
        <v>0</v>
      </c>
      <c r="BE80" s="32">
        <f t="shared" si="209"/>
        <v>0</v>
      </c>
      <c r="BF80" s="32">
        <f t="shared" si="190"/>
        <v>0</v>
      </c>
      <c r="BG80" s="32">
        <f t="shared" si="191"/>
        <v>0</v>
      </c>
      <c r="BH80" s="32" t="str">
        <f t="shared" si="192"/>
        <v/>
      </c>
      <c r="BI80" s="32" t="e">
        <f t="shared" si="193"/>
        <v>#N/A</v>
      </c>
      <c r="BJ80" s="32" t="e">
        <f t="shared" si="194"/>
        <v>#N/A</v>
      </c>
      <c r="BK80" s="32" t="e">
        <f t="shared" si="195"/>
        <v>#N/A</v>
      </c>
      <c r="BL80" s="32" t="e">
        <f t="shared" si="196"/>
        <v>#N/A</v>
      </c>
      <c r="BM80" s="32" t="e">
        <f t="shared" si="197"/>
        <v>#N/A</v>
      </c>
      <c r="BN80" s="32" t="e">
        <f t="shared" si="198"/>
        <v>#N/A</v>
      </c>
      <c r="BO80" s="32" t="e">
        <f t="shared" si="199"/>
        <v>#N/A</v>
      </c>
      <c r="BP80" s="32" t="e">
        <f t="shared" si="200"/>
        <v>#N/A</v>
      </c>
      <c r="BQ80" s="32" t="e">
        <f t="shared" si="201"/>
        <v>#N/A</v>
      </c>
      <c r="BR80" s="32" t="e">
        <f t="shared" si="202"/>
        <v>#N/A</v>
      </c>
      <c r="BS80" s="32" t="e">
        <f t="shared" si="203"/>
        <v>#N/A</v>
      </c>
    </row>
    <row r="81" spans="1:71" x14ac:dyDescent="0.3">
      <c r="A81" s="32">
        <v>79</v>
      </c>
      <c r="B81" s="32" t="str">
        <f t="shared" si="140"/>
        <v/>
      </c>
      <c r="C81" s="45" t="str">
        <f t="shared" si="141"/>
        <v/>
      </c>
      <c r="D81" s="32">
        <f t="shared" si="142"/>
        <v>0</v>
      </c>
      <c r="E81" s="32" t="e">
        <f t="shared" si="143"/>
        <v>#N/A</v>
      </c>
      <c r="F81" s="32" t="str">
        <f t="shared" si="144"/>
        <v/>
      </c>
      <c r="G81" s="32" t="str">
        <f t="shared" si="145"/>
        <v/>
      </c>
      <c r="H81" s="32" t="e">
        <f t="shared" si="146"/>
        <v>#N/A</v>
      </c>
      <c r="I81" s="32" t="e">
        <f t="shared" si="147"/>
        <v>#N/A</v>
      </c>
      <c r="J81" s="32" t="e">
        <f t="shared" si="148"/>
        <v>#N/A</v>
      </c>
      <c r="K81" s="32">
        <f t="shared" si="149"/>
        <v>0</v>
      </c>
      <c r="L81" s="32">
        <f t="shared" si="204"/>
        <v>0</v>
      </c>
      <c r="M81" s="32">
        <f t="shared" si="207"/>
        <v>0</v>
      </c>
      <c r="N81" s="32">
        <f t="shared" si="150"/>
        <v>0</v>
      </c>
      <c r="O81" s="32">
        <f t="shared" si="151"/>
        <v>0</v>
      </c>
      <c r="P81" s="32" t="str">
        <f t="shared" si="152"/>
        <v/>
      </c>
      <c r="Q81" s="32" t="e">
        <f t="shared" si="153"/>
        <v>#N/A</v>
      </c>
      <c r="R81" s="32" t="e">
        <f t="shared" si="154"/>
        <v>#N/A</v>
      </c>
      <c r="S81" s="32" t="e">
        <f t="shared" si="155"/>
        <v>#N/A</v>
      </c>
      <c r="T81" s="32" t="e">
        <f t="shared" si="156"/>
        <v>#N/A</v>
      </c>
      <c r="U81" s="32" t="e">
        <f t="shared" si="157"/>
        <v>#N/A</v>
      </c>
      <c r="V81" s="32" t="e">
        <f t="shared" si="158"/>
        <v>#N/A</v>
      </c>
      <c r="W81" s="32" t="e">
        <f t="shared" si="159"/>
        <v>#N/A</v>
      </c>
      <c r="X81" s="32" t="e">
        <f t="shared" si="160"/>
        <v>#N/A</v>
      </c>
      <c r="Y81" s="32" t="e">
        <f t="shared" si="161"/>
        <v>#N/A</v>
      </c>
      <c r="Z81" s="32" t="e">
        <f t="shared" si="162"/>
        <v>#N/A</v>
      </c>
      <c r="AA81" s="32" t="e">
        <f t="shared" si="163"/>
        <v>#N/A</v>
      </c>
      <c r="AB81" s="32" t="str">
        <f t="shared" si="164"/>
        <v/>
      </c>
      <c r="AC81" s="32" t="str">
        <f t="shared" si="165"/>
        <v/>
      </c>
      <c r="AD81" s="32" t="e">
        <f t="shared" si="166"/>
        <v>#N/A</v>
      </c>
      <c r="AE81" s="32" t="e">
        <f t="shared" si="167"/>
        <v>#N/A</v>
      </c>
      <c r="AF81" s="32" t="e">
        <f t="shared" si="168"/>
        <v>#N/A</v>
      </c>
      <c r="AG81" s="32">
        <f t="shared" si="169"/>
        <v>0</v>
      </c>
      <c r="AH81" s="32">
        <f t="shared" si="205"/>
        <v>0</v>
      </c>
      <c r="AI81" s="32">
        <f t="shared" si="208"/>
        <v>0</v>
      </c>
      <c r="AJ81" s="32">
        <f t="shared" si="170"/>
        <v>0</v>
      </c>
      <c r="AK81" s="32">
        <f t="shared" si="171"/>
        <v>0</v>
      </c>
      <c r="AL81" s="32" t="str">
        <f t="shared" si="172"/>
        <v/>
      </c>
      <c r="AM81" s="32" t="e">
        <f t="shared" si="173"/>
        <v>#N/A</v>
      </c>
      <c r="AN81" s="32" t="e">
        <f t="shared" si="174"/>
        <v>#N/A</v>
      </c>
      <c r="AO81" s="32" t="e">
        <f t="shared" si="175"/>
        <v>#N/A</v>
      </c>
      <c r="AP81" s="32" t="e">
        <f t="shared" si="176"/>
        <v>#N/A</v>
      </c>
      <c r="AQ81" s="32" t="e">
        <f t="shared" si="177"/>
        <v>#N/A</v>
      </c>
      <c r="AR81" s="32" t="e">
        <f t="shared" si="178"/>
        <v>#N/A</v>
      </c>
      <c r="AS81" s="32" t="e">
        <f t="shared" si="179"/>
        <v>#N/A</v>
      </c>
      <c r="AT81" s="32" t="e">
        <f t="shared" si="180"/>
        <v>#N/A</v>
      </c>
      <c r="AU81" s="32" t="e">
        <f t="shared" si="181"/>
        <v>#N/A</v>
      </c>
      <c r="AV81" s="32" t="e">
        <f t="shared" si="182"/>
        <v>#N/A</v>
      </c>
      <c r="AW81" s="32" t="e">
        <f t="shared" si="183"/>
        <v>#N/A</v>
      </c>
      <c r="AX81" s="32" t="str">
        <f t="shared" si="184"/>
        <v/>
      </c>
      <c r="AY81" s="32" t="str">
        <f t="shared" si="185"/>
        <v/>
      </c>
      <c r="AZ81" s="32" t="e">
        <f t="shared" si="186"/>
        <v>#N/A</v>
      </c>
      <c r="BA81" s="32" t="e">
        <f t="shared" si="187"/>
        <v>#N/A</v>
      </c>
      <c r="BB81" s="32" t="e">
        <f t="shared" si="188"/>
        <v>#N/A</v>
      </c>
      <c r="BC81" s="32">
        <f t="shared" si="189"/>
        <v>0</v>
      </c>
      <c r="BD81" s="32">
        <f t="shared" si="206"/>
        <v>0</v>
      </c>
      <c r="BE81" s="32">
        <f t="shared" si="209"/>
        <v>0</v>
      </c>
      <c r="BF81" s="32">
        <f t="shared" si="190"/>
        <v>0</v>
      </c>
      <c r="BG81" s="32">
        <f t="shared" si="191"/>
        <v>0</v>
      </c>
      <c r="BH81" s="32" t="str">
        <f t="shared" si="192"/>
        <v/>
      </c>
      <c r="BI81" s="32" t="e">
        <f t="shared" si="193"/>
        <v>#N/A</v>
      </c>
      <c r="BJ81" s="32" t="e">
        <f t="shared" si="194"/>
        <v>#N/A</v>
      </c>
      <c r="BK81" s="32" t="e">
        <f t="shared" si="195"/>
        <v>#N/A</v>
      </c>
      <c r="BL81" s="32" t="e">
        <f t="shared" si="196"/>
        <v>#N/A</v>
      </c>
      <c r="BM81" s="32" t="e">
        <f t="shared" si="197"/>
        <v>#N/A</v>
      </c>
      <c r="BN81" s="32" t="e">
        <f t="shared" si="198"/>
        <v>#N/A</v>
      </c>
      <c r="BO81" s="32" t="e">
        <f t="shared" si="199"/>
        <v>#N/A</v>
      </c>
      <c r="BP81" s="32" t="e">
        <f t="shared" si="200"/>
        <v>#N/A</v>
      </c>
      <c r="BQ81" s="32" t="e">
        <f t="shared" si="201"/>
        <v>#N/A</v>
      </c>
      <c r="BR81" s="32" t="e">
        <f t="shared" si="202"/>
        <v>#N/A</v>
      </c>
      <c r="BS81" s="32" t="e">
        <f t="shared" si="203"/>
        <v>#N/A</v>
      </c>
    </row>
    <row r="82" spans="1:71" x14ac:dyDescent="0.3">
      <c r="A82" s="32">
        <v>80</v>
      </c>
      <c r="B82" s="32" t="str">
        <f t="shared" si="140"/>
        <v/>
      </c>
      <c r="C82" s="45" t="str">
        <f t="shared" si="141"/>
        <v/>
      </c>
      <c r="D82" s="32">
        <f t="shared" si="142"/>
        <v>0</v>
      </c>
      <c r="E82" s="32" t="e">
        <f t="shared" si="143"/>
        <v>#N/A</v>
      </c>
      <c r="F82" s="32" t="str">
        <f t="shared" si="144"/>
        <v/>
      </c>
      <c r="G82" s="32" t="str">
        <f t="shared" si="145"/>
        <v/>
      </c>
      <c r="H82" s="32" t="e">
        <f t="shared" si="146"/>
        <v>#N/A</v>
      </c>
      <c r="I82" s="32" t="e">
        <f t="shared" si="147"/>
        <v>#N/A</v>
      </c>
      <c r="J82" s="32" t="e">
        <f t="shared" si="148"/>
        <v>#N/A</v>
      </c>
      <c r="K82" s="32">
        <f t="shared" si="149"/>
        <v>0</v>
      </c>
      <c r="L82" s="32">
        <f t="shared" si="204"/>
        <v>0</v>
      </c>
      <c r="M82" s="32">
        <f t="shared" si="207"/>
        <v>0</v>
      </c>
      <c r="N82" s="32">
        <f t="shared" si="150"/>
        <v>0</v>
      </c>
      <c r="O82" s="32">
        <f t="shared" si="151"/>
        <v>0</v>
      </c>
      <c r="P82" s="32" t="str">
        <f t="shared" si="152"/>
        <v/>
      </c>
      <c r="Q82" s="32" t="e">
        <f t="shared" si="153"/>
        <v>#N/A</v>
      </c>
      <c r="R82" s="32" t="e">
        <f t="shared" si="154"/>
        <v>#N/A</v>
      </c>
      <c r="S82" s="32" t="e">
        <f t="shared" si="155"/>
        <v>#N/A</v>
      </c>
      <c r="T82" s="32" t="e">
        <f t="shared" si="156"/>
        <v>#N/A</v>
      </c>
      <c r="U82" s="32" t="e">
        <f t="shared" si="157"/>
        <v>#N/A</v>
      </c>
      <c r="V82" s="32" t="e">
        <f t="shared" si="158"/>
        <v>#N/A</v>
      </c>
      <c r="W82" s="32" t="e">
        <f t="shared" si="159"/>
        <v>#N/A</v>
      </c>
      <c r="X82" s="32" t="e">
        <f t="shared" si="160"/>
        <v>#N/A</v>
      </c>
      <c r="Y82" s="32" t="e">
        <f t="shared" si="161"/>
        <v>#N/A</v>
      </c>
      <c r="Z82" s="32" t="e">
        <f t="shared" si="162"/>
        <v>#N/A</v>
      </c>
      <c r="AA82" s="32" t="e">
        <f t="shared" si="163"/>
        <v>#N/A</v>
      </c>
      <c r="AB82" s="32" t="str">
        <f t="shared" si="164"/>
        <v/>
      </c>
      <c r="AC82" s="32" t="str">
        <f t="shared" si="165"/>
        <v/>
      </c>
      <c r="AD82" s="32" t="e">
        <f t="shared" si="166"/>
        <v>#N/A</v>
      </c>
      <c r="AE82" s="32" t="e">
        <f t="shared" si="167"/>
        <v>#N/A</v>
      </c>
      <c r="AF82" s="32" t="e">
        <f t="shared" si="168"/>
        <v>#N/A</v>
      </c>
      <c r="AG82" s="32">
        <f t="shared" si="169"/>
        <v>0</v>
      </c>
      <c r="AH82" s="32">
        <f t="shared" si="205"/>
        <v>0</v>
      </c>
      <c r="AI82" s="32">
        <f t="shared" si="208"/>
        <v>0</v>
      </c>
      <c r="AJ82" s="32">
        <f t="shared" si="170"/>
        <v>0</v>
      </c>
      <c r="AK82" s="32">
        <f t="shared" si="171"/>
        <v>0</v>
      </c>
      <c r="AL82" s="32" t="str">
        <f t="shared" si="172"/>
        <v/>
      </c>
      <c r="AM82" s="32" t="e">
        <f t="shared" si="173"/>
        <v>#N/A</v>
      </c>
      <c r="AN82" s="32" t="e">
        <f t="shared" si="174"/>
        <v>#N/A</v>
      </c>
      <c r="AO82" s="32" t="e">
        <f t="shared" si="175"/>
        <v>#N/A</v>
      </c>
      <c r="AP82" s="32" t="e">
        <f t="shared" si="176"/>
        <v>#N/A</v>
      </c>
      <c r="AQ82" s="32" t="e">
        <f t="shared" si="177"/>
        <v>#N/A</v>
      </c>
      <c r="AR82" s="32" t="e">
        <f t="shared" si="178"/>
        <v>#N/A</v>
      </c>
      <c r="AS82" s="32" t="e">
        <f t="shared" si="179"/>
        <v>#N/A</v>
      </c>
      <c r="AT82" s="32" t="e">
        <f t="shared" si="180"/>
        <v>#N/A</v>
      </c>
      <c r="AU82" s="32" t="e">
        <f t="shared" si="181"/>
        <v>#N/A</v>
      </c>
      <c r="AV82" s="32" t="e">
        <f t="shared" si="182"/>
        <v>#N/A</v>
      </c>
      <c r="AW82" s="32" t="e">
        <f t="shared" si="183"/>
        <v>#N/A</v>
      </c>
      <c r="AX82" s="32" t="str">
        <f t="shared" si="184"/>
        <v/>
      </c>
      <c r="AY82" s="32" t="str">
        <f t="shared" si="185"/>
        <v/>
      </c>
      <c r="AZ82" s="32" t="e">
        <f t="shared" si="186"/>
        <v>#N/A</v>
      </c>
      <c r="BA82" s="32" t="e">
        <f t="shared" si="187"/>
        <v>#N/A</v>
      </c>
      <c r="BB82" s="32" t="e">
        <f t="shared" si="188"/>
        <v>#N/A</v>
      </c>
      <c r="BC82" s="32">
        <f t="shared" si="189"/>
        <v>0</v>
      </c>
      <c r="BD82" s="32">
        <f t="shared" si="206"/>
        <v>0</v>
      </c>
      <c r="BE82" s="32">
        <f t="shared" si="209"/>
        <v>0</v>
      </c>
      <c r="BF82" s="32">
        <f t="shared" si="190"/>
        <v>0</v>
      </c>
      <c r="BG82" s="32">
        <f t="shared" si="191"/>
        <v>0</v>
      </c>
      <c r="BH82" s="32" t="str">
        <f t="shared" si="192"/>
        <v/>
      </c>
      <c r="BI82" s="32" t="e">
        <f t="shared" si="193"/>
        <v>#N/A</v>
      </c>
      <c r="BJ82" s="32" t="e">
        <f t="shared" si="194"/>
        <v>#N/A</v>
      </c>
      <c r="BK82" s="32" t="e">
        <f t="shared" si="195"/>
        <v>#N/A</v>
      </c>
      <c r="BL82" s="32" t="e">
        <f t="shared" si="196"/>
        <v>#N/A</v>
      </c>
      <c r="BM82" s="32" t="e">
        <f t="shared" si="197"/>
        <v>#N/A</v>
      </c>
      <c r="BN82" s="32" t="e">
        <f t="shared" si="198"/>
        <v>#N/A</v>
      </c>
      <c r="BO82" s="32" t="e">
        <f t="shared" si="199"/>
        <v>#N/A</v>
      </c>
      <c r="BP82" s="32" t="e">
        <f t="shared" si="200"/>
        <v>#N/A</v>
      </c>
      <c r="BQ82" s="32" t="e">
        <f t="shared" si="201"/>
        <v>#N/A</v>
      </c>
      <c r="BR82" s="32" t="e">
        <f t="shared" si="202"/>
        <v>#N/A</v>
      </c>
      <c r="BS82" s="32" t="e">
        <f t="shared" si="203"/>
        <v>#N/A</v>
      </c>
    </row>
    <row r="83" spans="1:71" x14ac:dyDescent="0.3">
      <c r="A83" s="32">
        <v>81</v>
      </c>
      <c r="B83" s="32" t="str">
        <f t="shared" si="140"/>
        <v/>
      </c>
      <c r="C83" s="45" t="str">
        <f t="shared" si="141"/>
        <v/>
      </c>
      <c r="D83" s="32">
        <f t="shared" si="142"/>
        <v>0</v>
      </c>
      <c r="E83" s="32" t="e">
        <f t="shared" si="143"/>
        <v>#N/A</v>
      </c>
      <c r="F83" s="32" t="str">
        <f t="shared" si="144"/>
        <v/>
      </c>
      <c r="G83" s="32" t="str">
        <f t="shared" si="145"/>
        <v/>
      </c>
      <c r="H83" s="32" t="e">
        <f t="shared" si="146"/>
        <v>#N/A</v>
      </c>
      <c r="I83" s="32" t="e">
        <f t="shared" si="147"/>
        <v>#N/A</v>
      </c>
      <c r="J83" s="32" t="e">
        <f t="shared" si="148"/>
        <v>#N/A</v>
      </c>
      <c r="K83" s="32">
        <f t="shared" si="149"/>
        <v>0</v>
      </c>
      <c r="L83" s="32">
        <f t="shared" si="204"/>
        <v>0</v>
      </c>
      <c r="M83" s="32">
        <f t="shared" si="207"/>
        <v>0</v>
      </c>
      <c r="N83" s="32">
        <f t="shared" si="150"/>
        <v>0</v>
      </c>
      <c r="O83" s="32">
        <f t="shared" si="151"/>
        <v>0</v>
      </c>
      <c r="P83" s="32" t="str">
        <f t="shared" si="152"/>
        <v/>
      </c>
      <c r="Q83" s="32" t="e">
        <f t="shared" si="153"/>
        <v>#N/A</v>
      </c>
      <c r="R83" s="32" t="e">
        <f t="shared" si="154"/>
        <v>#N/A</v>
      </c>
      <c r="S83" s="32" t="e">
        <f t="shared" si="155"/>
        <v>#N/A</v>
      </c>
      <c r="T83" s="32" t="e">
        <f t="shared" si="156"/>
        <v>#N/A</v>
      </c>
      <c r="U83" s="32" t="e">
        <f t="shared" si="157"/>
        <v>#N/A</v>
      </c>
      <c r="V83" s="32" t="e">
        <f t="shared" si="158"/>
        <v>#N/A</v>
      </c>
      <c r="W83" s="32" t="e">
        <f t="shared" si="159"/>
        <v>#N/A</v>
      </c>
      <c r="X83" s="32" t="e">
        <f t="shared" si="160"/>
        <v>#N/A</v>
      </c>
      <c r="Y83" s="32" t="e">
        <f t="shared" si="161"/>
        <v>#N/A</v>
      </c>
      <c r="Z83" s="32" t="e">
        <f t="shared" si="162"/>
        <v>#N/A</v>
      </c>
      <c r="AA83" s="32" t="e">
        <f t="shared" si="163"/>
        <v>#N/A</v>
      </c>
      <c r="AB83" s="32" t="str">
        <f t="shared" si="164"/>
        <v/>
      </c>
      <c r="AC83" s="32" t="str">
        <f t="shared" si="165"/>
        <v/>
      </c>
      <c r="AD83" s="32" t="e">
        <f t="shared" si="166"/>
        <v>#N/A</v>
      </c>
      <c r="AE83" s="32" t="e">
        <f t="shared" si="167"/>
        <v>#N/A</v>
      </c>
      <c r="AF83" s="32" t="e">
        <f t="shared" si="168"/>
        <v>#N/A</v>
      </c>
      <c r="AG83" s="32">
        <f t="shared" si="169"/>
        <v>0</v>
      </c>
      <c r="AH83" s="32">
        <f t="shared" si="205"/>
        <v>0</v>
      </c>
      <c r="AI83" s="32">
        <f t="shared" si="208"/>
        <v>0</v>
      </c>
      <c r="AJ83" s="32">
        <f t="shared" si="170"/>
        <v>0</v>
      </c>
      <c r="AK83" s="32">
        <f t="shared" si="171"/>
        <v>0</v>
      </c>
      <c r="AL83" s="32" t="str">
        <f t="shared" si="172"/>
        <v/>
      </c>
      <c r="AM83" s="32" t="e">
        <f t="shared" si="173"/>
        <v>#N/A</v>
      </c>
      <c r="AN83" s="32" t="e">
        <f t="shared" si="174"/>
        <v>#N/A</v>
      </c>
      <c r="AO83" s="32" t="e">
        <f t="shared" si="175"/>
        <v>#N/A</v>
      </c>
      <c r="AP83" s="32" t="e">
        <f t="shared" si="176"/>
        <v>#N/A</v>
      </c>
      <c r="AQ83" s="32" t="e">
        <f t="shared" si="177"/>
        <v>#N/A</v>
      </c>
      <c r="AR83" s="32" t="e">
        <f t="shared" si="178"/>
        <v>#N/A</v>
      </c>
      <c r="AS83" s="32" t="e">
        <f t="shared" si="179"/>
        <v>#N/A</v>
      </c>
      <c r="AT83" s="32" t="e">
        <f t="shared" si="180"/>
        <v>#N/A</v>
      </c>
      <c r="AU83" s="32" t="e">
        <f t="shared" si="181"/>
        <v>#N/A</v>
      </c>
      <c r="AV83" s="32" t="e">
        <f t="shared" si="182"/>
        <v>#N/A</v>
      </c>
      <c r="AW83" s="32" t="e">
        <f t="shared" si="183"/>
        <v>#N/A</v>
      </c>
      <c r="AX83" s="32" t="str">
        <f t="shared" si="184"/>
        <v/>
      </c>
      <c r="AY83" s="32" t="str">
        <f t="shared" si="185"/>
        <v/>
      </c>
      <c r="AZ83" s="32" t="e">
        <f t="shared" si="186"/>
        <v>#N/A</v>
      </c>
      <c r="BA83" s="32" t="e">
        <f t="shared" si="187"/>
        <v>#N/A</v>
      </c>
      <c r="BB83" s="32" t="e">
        <f t="shared" si="188"/>
        <v>#N/A</v>
      </c>
      <c r="BC83" s="32">
        <f t="shared" si="189"/>
        <v>0</v>
      </c>
      <c r="BD83" s="32">
        <f t="shared" si="206"/>
        <v>0</v>
      </c>
      <c r="BE83" s="32">
        <f t="shared" si="209"/>
        <v>0</v>
      </c>
      <c r="BF83" s="32">
        <f t="shared" si="190"/>
        <v>0</v>
      </c>
      <c r="BG83" s="32">
        <f t="shared" si="191"/>
        <v>0</v>
      </c>
      <c r="BH83" s="32" t="str">
        <f t="shared" si="192"/>
        <v/>
      </c>
      <c r="BI83" s="32" t="e">
        <f t="shared" si="193"/>
        <v>#N/A</v>
      </c>
      <c r="BJ83" s="32" t="e">
        <f t="shared" si="194"/>
        <v>#N/A</v>
      </c>
      <c r="BK83" s="32" t="e">
        <f t="shared" si="195"/>
        <v>#N/A</v>
      </c>
      <c r="BL83" s="32" t="e">
        <f t="shared" si="196"/>
        <v>#N/A</v>
      </c>
      <c r="BM83" s="32" t="e">
        <f t="shared" si="197"/>
        <v>#N/A</v>
      </c>
      <c r="BN83" s="32" t="e">
        <f t="shared" si="198"/>
        <v>#N/A</v>
      </c>
      <c r="BO83" s="32" t="e">
        <f t="shared" si="199"/>
        <v>#N/A</v>
      </c>
      <c r="BP83" s="32" t="e">
        <f t="shared" si="200"/>
        <v>#N/A</v>
      </c>
      <c r="BQ83" s="32" t="e">
        <f t="shared" si="201"/>
        <v>#N/A</v>
      </c>
      <c r="BR83" s="32" t="e">
        <f t="shared" si="202"/>
        <v>#N/A</v>
      </c>
      <c r="BS83" s="32" t="e">
        <f t="shared" si="203"/>
        <v>#N/A</v>
      </c>
    </row>
    <row r="84" spans="1:71" x14ac:dyDescent="0.3">
      <c r="A84" s="32">
        <v>82</v>
      </c>
      <c r="B84" s="32" t="str">
        <f t="shared" si="140"/>
        <v/>
      </c>
      <c r="C84" s="45" t="str">
        <f t="shared" si="141"/>
        <v/>
      </c>
      <c r="D84" s="32">
        <f t="shared" si="142"/>
        <v>0</v>
      </c>
      <c r="E84" s="32" t="e">
        <f t="shared" si="143"/>
        <v>#N/A</v>
      </c>
      <c r="F84" s="32" t="str">
        <f t="shared" si="144"/>
        <v/>
      </c>
      <c r="G84" s="32" t="str">
        <f t="shared" si="145"/>
        <v/>
      </c>
      <c r="H84" s="32" t="e">
        <f t="shared" si="146"/>
        <v>#N/A</v>
      </c>
      <c r="I84" s="32" t="e">
        <f t="shared" si="147"/>
        <v>#N/A</v>
      </c>
      <c r="J84" s="32" t="e">
        <f t="shared" si="148"/>
        <v>#N/A</v>
      </c>
      <c r="K84" s="32">
        <f t="shared" si="149"/>
        <v>0</v>
      </c>
      <c r="L84" s="32">
        <f t="shared" si="204"/>
        <v>0</v>
      </c>
      <c r="M84" s="32">
        <f t="shared" si="207"/>
        <v>0</v>
      </c>
      <c r="N84" s="32">
        <f t="shared" si="150"/>
        <v>0</v>
      </c>
      <c r="O84" s="32">
        <f t="shared" si="151"/>
        <v>0</v>
      </c>
      <c r="P84" s="32" t="str">
        <f t="shared" si="152"/>
        <v/>
      </c>
      <c r="Q84" s="32" t="e">
        <f t="shared" si="153"/>
        <v>#N/A</v>
      </c>
      <c r="R84" s="32" t="e">
        <f t="shared" si="154"/>
        <v>#N/A</v>
      </c>
      <c r="S84" s="32" t="e">
        <f t="shared" si="155"/>
        <v>#N/A</v>
      </c>
      <c r="T84" s="32" t="e">
        <f t="shared" si="156"/>
        <v>#N/A</v>
      </c>
      <c r="U84" s="32" t="e">
        <f t="shared" si="157"/>
        <v>#N/A</v>
      </c>
      <c r="V84" s="32" t="e">
        <f t="shared" si="158"/>
        <v>#N/A</v>
      </c>
      <c r="W84" s="32" t="e">
        <f t="shared" si="159"/>
        <v>#N/A</v>
      </c>
      <c r="X84" s="32" t="e">
        <f t="shared" si="160"/>
        <v>#N/A</v>
      </c>
      <c r="Y84" s="32" t="e">
        <f t="shared" si="161"/>
        <v>#N/A</v>
      </c>
      <c r="Z84" s="32" t="e">
        <f t="shared" si="162"/>
        <v>#N/A</v>
      </c>
      <c r="AA84" s="32" t="e">
        <f t="shared" si="163"/>
        <v>#N/A</v>
      </c>
      <c r="AB84" s="32" t="str">
        <f t="shared" si="164"/>
        <v/>
      </c>
      <c r="AC84" s="32" t="str">
        <f t="shared" si="165"/>
        <v/>
      </c>
      <c r="AD84" s="32" t="e">
        <f t="shared" si="166"/>
        <v>#N/A</v>
      </c>
      <c r="AE84" s="32" t="e">
        <f t="shared" si="167"/>
        <v>#N/A</v>
      </c>
      <c r="AF84" s="32" t="e">
        <f t="shared" si="168"/>
        <v>#N/A</v>
      </c>
      <c r="AG84" s="32">
        <f t="shared" si="169"/>
        <v>0</v>
      </c>
      <c r="AH84" s="32">
        <f t="shared" si="205"/>
        <v>0</v>
      </c>
      <c r="AI84" s="32">
        <f t="shared" si="208"/>
        <v>0</v>
      </c>
      <c r="AJ84" s="32">
        <f t="shared" si="170"/>
        <v>0</v>
      </c>
      <c r="AK84" s="32">
        <f t="shared" si="171"/>
        <v>0</v>
      </c>
      <c r="AL84" s="32" t="str">
        <f t="shared" si="172"/>
        <v/>
      </c>
      <c r="AM84" s="32" t="e">
        <f t="shared" si="173"/>
        <v>#N/A</v>
      </c>
      <c r="AN84" s="32" t="e">
        <f t="shared" si="174"/>
        <v>#N/A</v>
      </c>
      <c r="AO84" s="32" t="e">
        <f t="shared" si="175"/>
        <v>#N/A</v>
      </c>
      <c r="AP84" s="32" t="e">
        <f t="shared" si="176"/>
        <v>#N/A</v>
      </c>
      <c r="AQ84" s="32" t="e">
        <f t="shared" si="177"/>
        <v>#N/A</v>
      </c>
      <c r="AR84" s="32" t="e">
        <f t="shared" si="178"/>
        <v>#N/A</v>
      </c>
      <c r="AS84" s="32" t="e">
        <f t="shared" si="179"/>
        <v>#N/A</v>
      </c>
      <c r="AT84" s="32" t="e">
        <f t="shared" si="180"/>
        <v>#N/A</v>
      </c>
      <c r="AU84" s="32" t="e">
        <f t="shared" si="181"/>
        <v>#N/A</v>
      </c>
      <c r="AV84" s="32" t="e">
        <f t="shared" si="182"/>
        <v>#N/A</v>
      </c>
      <c r="AW84" s="32" t="e">
        <f t="shared" si="183"/>
        <v>#N/A</v>
      </c>
      <c r="AX84" s="32" t="str">
        <f t="shared" si="184"/>
        <v/>
      </c>
      <c r="AY84" s="32" t="str">
        <f t="shared" si="185"/>
        <v/>
      </c>
      <c r="AZ84" s="32" t="e">
        <f t="shared" si="186"/>
        <v>#N/A</v>
      </c>
      <c r="BA84" s="32" t="e">
        <f t="shared" si="187"/>
        <v>#N/A</v>
      </c>
      <c r="BB84" s="32" t="e">
        <f t="shared" si="188"/>
        <v>#N/A</v>
      </c>
      <c r="BC84" s="32">
        <f t="shared" si="189"/>
        <v>0</v>
      </c>
      <c r="BD84" s="32">
        <f t="shared" si="206"/>
        <v>0</v>
      </c>
      <c r="BE84" s="32">
        <f t="shared" si="209"/>
        <v>0</v>
      </c>
      <c r="BF84" s="32">
        <f t="shared" si="190"/>
        <v>0</v>
      </c>
      <c r="BG84" s="32">
        <f t="shared" si="191"/>
        <v>0</v>
      </c>
      <c r="BH84" s="32" t="str">
        <f t="shared" si="192"/>
        <v/>
      </c>
      <c r="BI84" s="32" t="e">
        <f t="shared" si="193"/>
        <v>#N/A</v>
      </c>
      <c r="BJ84" s="32" t="e">
        <f t="shared" si="194"/>
        <v>#N/A</v>
      </c>
      <c r="BK84" s="32" t="e">
        <f t="shared" si="195"/>
        <v>#N/A</v>
      </c>
      <c r="BL84" s="32" t="e">
        <f t="shared" si="196"/>
        <v>#N/A</v>
      </c>
      <c r="BM84" s="32" t="e">
        <f t="shared" si="197"/>
        <v>#N/A</v>
      </c>
      <c r="BN84" s="32" t="e">
        <f t="shared" si="198"/>
        <v>#N/A</v>
      </c>
      <c r="BO84" s="32" t="e">
        <f t="shared" si="199"/>
        <v>#N/A</v>
      </c>
      <c r="BP84" s="32" t="e">
        <f t="shared" si="200"/>
        <v>#N/A</v>
      </c>
      <c r="BQ84" s="32" t="e">
        <f t="shared" si="201"/>
        <v>#N/A</v>
      </c>
      <c r="BR84" s="32" t="e">
        <f t="shared" si="202"/>
        <v>#N/A</v>
      </c>
      <c r="BS84" s="32" t="e">
        <f t="shared" si="203"/>
        <v>#N/A</v>
      </c>
    </row>
    <row r="85" spans="1:71" x14ac:dyDescent="0.3">
      <c r="A85" s="32">
        <v>83</v>
      </c>
      <c r="B85" s="32" t="str">
        <f t="shared" si="140"/>
        <v/>
      </c>
      <c r="C85" s="45" t="str">
        <f t="shared" si="141"/>
        <v/>
      </c>
      <c r="D85" s="32">
        <f t="shared" si="142"/>
        <v>0</v>
      </c>
      <c r="E85" s="32" t="e">
        <f t="shared" si="143"/>
        <v>#N/A</v>
      </c>
      <c r="F85" s="32" t="str">
        <f t="shared" si="144"/>
        <v/>
      </c>
      <c r="G85" s="32" t="str">
        <f t="shared" si="145"/>
        <v/>
      </c>
      <c r="H85" s="32" t="e">
        <f t="shared" si="146"/>
        <v>#N/A</v>
      </c>
      <c r="I85" s="32" t="e">
        <f t="shared" si="147"/>
        <v>#N/A</v>
      </c>
      <c r="J85" s="32" t="e">
        <f t="shared" si="148"/>
        <v>#N/A</v>
      </c>
      <c r="K85" s="32">
        <f t="shared" si="149"/>
        <v>0</v>
      </c>
      <c r="L85" s="32">
        <f t="shared" si="204"/>
        <v>0</v>
      </c>
      <c r="M85" s="32">
        <f t="shared" si="207"/>
        <v>0</v>
      </c>
      <c r="N85" s="32">
        <f t="shared" si="150"/>
        <v>0</v>
      </c>
      <c r="O85" s="32">
        <f t="shared" si="151"/>
        <v>0</v>
      </c>
      <c r="P85" s="32" t="str">
        <f t="shared" si="152"/>
        <v/>
      </c>
      <c r="Q85" s="32" t="e">
        <f t="shared" si="153"/>
        <v>#N/A</v>
      </c>
      <c r="R85" s="32" t="e">
        <f t="shared" si="154"/>
        <v>#N/A</v>
      </c>
      <c r="S85" s="32" t="e">
        <f t="shared" si="155"/>
        <v>#N/A</v>
      </c>
      <c r="T85" s="32" t="e">
        <f t="shared" si="156"/>
        <v>#N/A</v>
      </c>
      <c r="U85" s="32" t="e">
        <f t="shared" si="157"/>
        <v>#N/A</v>
      </c>
      <c r="V85" s="32" t="e">
        <f t="shared" si="158"/>
        <v>#N/A</v>
      </c>
      <c r="W85" s="32" t="e">
        <f t="shared" si="159"/>
        <v>#N/A</v>
      </c>
      <c r="X85" s="32" t="e">
        <f t="shared" si="160"/>
        <v>#N/A</v>
      </c>
      <c r="Y85" s="32" t="e">
        <f t="shared" si="161"/>
        <v>#N/A</v>
      </c>
      <c r="Z85" s="32" t="e">
        <f t="shared" si="162"/>
        <v>#N/A</v>
      </c>
      <c r="AA85" s="32" t="e">
        <f t="shared" si="163"/>
        <v>#N/A</v>
      </c>
      <c r="AB85" s="32" t="str">
        <f t="shared" si="164"/>
        <v/>
      </c>
      <c r="AC85" s="32" t="str">
        <f t="shared" si="165"/>
        <v/>
      </c>
      <c r="AD85" s="32" t="e">
        <f t="shared" si="166"/>
        <v>#N/A</v>
      </c>
      <c r="AE85" s="32" t="e">
        <f t="shared" si="167"/>
        <v>#N/A</v>
      </c>
      <c r="AF85" s="32" t="e">
        <f t="shared" si="168"/>
        <v>#N/A</v>
      </c>
      <c r="AG85" s="32">
        <f t="shared" si="169"/>
        <v>0</v>
      </c>
      <c r="AH85" s="32">
        <f t="shared" si="205"/>
        <v>0</v>
      </c>
      <c r="AI85" s="32">
        <f t="shared" si="208"/>
        <v>0</v>
      </c>
      <c r="AJ85" s="32">
        <f t="shared" si="170"/>
        <v>0</v>
      </c>
      <c r="AK85" s="32">
        <f t="shared" si="171"/>
        <v>0</v>
      </c>
      <c r="AL85" s="32" t="str">
        <f t="shared" si="172"/>
        <v/>
      </c>
      <c r="AM85" s="32" t="e">
        <f t="shared" si="173"/>
        <v>#N/A</v>
      </c>
      <c r="AN85" s="32" t="e">
        <f t="shared" si="174"/>
        <v>#N/A</v>
      </c>
      <c r="AO85" s="32" t="e">
        <f t="shared" si="175"/>
        <v>#N/A</v>
      </c>
      <c r="AP85" s="32" t="e">
        <f t="shared" si="176"/>
        <v>#N/A</v>
      </c>
      <c r="AQ85" s="32" t="e">
        <f t="shared" si="177"/>
        <v>#N/A</v>
      </c>
      <c r="AR85" s="32" t="e">
        <f t="shared" si="178"/>
        <v>#N/A</v>
      </c>
      <c r="AS85" s="32" t="e">
        <f t="shared" si="179"/>
        <v>#N/A</v>
      </c>
      <c r="AT85" s="32" t="e">
        <f t="shared" si="180"/>
        <v>#N/A</v>
      </c>
      <c r="AU85" s="32" t="e">
        <f t="shared" si="181"/>
        <v>#N/A</v>
      </c>
      <c r="AV85" s="32" t="e">
        <f t="shared" si="182"/>
        <v>#N/A</v>
      </c>
      <c r="AW85" s="32" t="e">
        <f t="shared" si="183"/>
        <v>#N/A</v>
      </c>
      <c r="AX85" s="32" t="str">
        <f t="shared" si="184"/>
        <v/>
      </c>
      <c r="AY85" s="32" t="str">
        <f t="shared" si="185"/>
        <v/>
      </c>
      <c r="AZ85" s="32" t="e">
        <f t="shared" si="186"/>
        <v>#N/A</v>
      </c>
      <c r="BA85" s="32" t="e">
        <f t="shared" si="187"/>
        <v>#N/A</v>
      </c>
      <c r="BB85" s="32" t="e">
        <f t="shared" si="188"/>
        <v>#N/A</v>
      </c>
      <c r="BC85" s="32">
        <f t="shared" si="189"/>
        <v>0</v>
      </c>
      <c r="BD85" s="32">
        <f t="shared" si="206"/>
        <v>0</v>
      </c>
      <c r="BE85" s="32">
        <f t="shared" si="209"/>
        <v>0</v>
      </c>
      <c r="BF85" s="32">
        <f t="shared" si="190"/>
        <v>0</v>
      </c>
      <c r="BG85" s="32">
        <f t="shared" si="191"/>
        <v>0</v>
      </c>
      <c r="BH85" s="32" t="str">
        <f t="shared" si="192"/>
        <v/>
      </c>
      <c r="BI85" s="32" t="e">
        <f t="shared" si="193"/>
        <v>#N/A</v>
      </c>
      <c r="BJ85" s="32" t="e">
        <f t="shared" si="194"/>
        <v>#N/A</v>
      </c>
      <c r="BK85" s="32" t="e">
        <f t="shared" si="195"/>
        <v>#N/A</v>
      </c>
      <c r="BL85" s="32" t="e">
        <f t="shared" si="196"/>
        <v>#N/A</v>
      </c>
      <c r="BM85" s="32" t="e">
        <f t="shared" si="197"/>
        <v>#N/A</v>
      </c>
      <c r="BN85" s="32" t="e">
        <f t="shared" si="198"/>
        <v>#N/A</v>
      </c>
      <c r="BO85" s="32" t="e">
        <f t="shared" si="199"/>
        <v>#N/A</v>
      </c>
      <c r="BP85" s="32" t="e">
        <f t="shared" si="200"/>
        <v>#N/A</v>
      </c>
      <c r="BQ85" s="32" t="e">
        <f t="shared" si="201"/>
        <v>#N/A</v>
      </c>
      <c r="BR85" s="32" t="e">
        <f t="shared" si="202"/>
        <v>#N/A</v>
      </c>
      <c r="BS85" s="32" t="e">
        <f t="shared" si="203"/>
        <v>#N/A</v>
      </c>
    </row>
    <row r="86" spans="1:71" x14ac:dyDescent="0.3">
      <c r="A86" s="32">
        <v>84</v>
      </c>
      <c r="B86" s="32" t="str">
        <f t="shared" si="140"/>
        <v/>
      </c>
      <c r="C86" s="45" t="str">
        <f t="shared" si="141"/>
        <v/>
      </c>
      <c r="D86" s="32">
        <f t="shared" si="142"/>
        <v>0</v>
      </c>
      <c r="E86" s="32" t="e">
        <f t="shared" si="143"/>
        <v>#N/A</v>
      </c>
      <c r="F86" s="32" t="str">
        <f t="shared" si="144"/>
        <v/>
      </c>
      <c r="G86" s="32" t="str">
        <f t="shared" si="145"/>
        <v/>
      </c>
      <c r="H86" s="32" t="e">
        <f t="shared" si="146"/>
        <v>#N/A</v>
      </c>
      <c r="I86" s="32" t="e">
        <f t="shared" si="147"/>
        <v>#N/A</v>
      </c>
      <c r="J86" s="32" t="e">
        <f t="shared" si="148"/>
        <v>#N/A</v>
      </c>
      <c r="K86" s="32">
        <f t="shared" si="149"/>
        <v>0</v>
      </c>
      <c r="L86" s="32">
        <f t="shared" si="204"/>
        <v>0</v>
      </c>
      <c r="M86" s="32">
        <f t="shared" si="207"/>
        <v>0</v>
      </c>
      <c r="N86" s="32">
        <f t="shared" si="150"/>
        <v>0</v>
      </c>
      <c r="O86" s="32">
        <f t="shared" si="151"/>
        <v>0</v>
      </c>
      <c r="P86" s="32" t="str">
        <f t="shared" si="152"/>
        <v/>
      </c>
      <c r="Q86" s="32" t="e">
        <f t="shared" si="153"/>
        <v>#N/A</v>
      </c>
      <c r="R86" s="32" t="e">
        <f t="shared" si="154"/>
        <v>#N/A</v>
      </c>
      <c r="S86" s="32" t="e">
        <f t="shared" si="155"/>
        <v>#N/A</v>
      </c>
      <c r="T86" s="32" t="e">
        <f t="shared" si="156"/>
        <v>#N/A</v>
      </c>
      <c r="U86" s="32" t="e">
        <f t="shared" si="157"/>
        <v>#N/A</v>
      </c>
      <c r="V86" s="32" t="e">
        <f t="shared" si="158"/>
        <v>#N/A</v>
      </c>
      <c r="W86" s="32" t="e">
        <f t="shared" si="159"/>
        <v>#N/A</v>
      </c>
      <c r="X86" s="32" t="e">
        <f t="shared" si="160"/>
        <v>#N/A</v>
      </c>
      <c r="Y86" s="32" t="e">
        <f t="shared" si="161"/>
        <v>#N/A</v>
      </c>
      <c r="Z86" s="32" t="e">
        <f t="shared" si="162"/>
        <v>#N/A</v>
      </c>
      <c r="AA86" s="32" t="e">
        <f t="shared" si="163"/>
        <v>#N/A</v>
      </c>
      <c r="AB86" s="32" t="str">
        <f t="shared" si="164"/>
        <v/>
      </c>
      <c r="AC86" s="32" t="str">
        <f t="shared" si="165"/>
        <v/>
      </c>
      <c r="AD86" s="32" t="e">
        <f t="shared" si="166"/>
        <v>#N/A</v>
      </c>
      <c r="AE86" s="32" t="e">
        <f t="shared" si="167"/>
        <v>#N/A</v>
      </c>
      <c r="AF86" s="32" t="e">
        <f t="shared" si="168"/>
        <v>#N/A</v>
      </c>
      <c r="AG86" s="32">
        <f t="shared" si="169"/>
        <v>0</v>
      </c>
      <c r="AH86" s="32">
        <f t="shared" si="205"/>
        <v>0</v>
      </c>
      <c r="AI86" s="32">
        <f t="shared" si="208"/>
        <v>0</v>
      </c>
      <c r="AJ86" s="32">
        <f t="shared" si="170"/>
        <v>0</v>
      </c>
      <c r="AK86" s="32">
        <f t="shared" si="171"/>
        <v>0</v>
      </c>
      <c r="AL86" s="32" t="str">
        <f t="shared" si="172"/>
        <v/>
      </c>
      <c r="AM86" s="32" t="e">
        <f t="shared" si="173"/>
        <v>#N/A</v>
      </c>
      <c r="AN86" s="32" t="e">
        <f t="shared" si="174"/>
        <v>#N/A</v>
      </c>
      <c r="AO86" s="32" t="e">
        <f t="shared" si="175"/>
        <v>#N/A</v>
      </c>
      <c r="AP86" s="32" t="e">
        <f t="shared" si="176"/>
        <v>#N/A</v>
      </c>
      <c r="AQ86" s="32" t="e">
        <f t="shared" si="177"/>
        <v>#N/A</v>
      </c>
      <c r="AR86" s="32" t="e">
        <f t="shared" si="178"/>
        <v>#N/A</v>
      </c>
      <c r="AS86" s="32" t="e">
        <f t="shared" si="179"/>
        <v>#N/A</v>
      </c>
      <c r="AT86" s="32" t="e">
        <f t="shared" si="180"/>
        <v>#N/A</v>
      </c>
      <c r="AU86" s="32" t="e">
        <f t="shared" si="181"/>
        <v>#N/A</v>
      </c>
      <c r="AV86" s="32" t="e">
        <f t="shared" si="182"/>
        <v>#N/A</v>
      </c>
      <c r="AW86" s="32" t="e">
        <f t="shared" si="183"/>
        <v>#N/A</v>
      </c>
      <c r="AX86" s="32" t="str">
        <f t="shared" si="184"/>
        <v/>
      </c>
      <c r="AY86" s="32" t="str">
        <f t="shared" si="185"/>
        <v/>
      </c>
      <c r="AZ86" s="32" t="e">
        <f t="shared" si="186"/>
        <v>#N/A</v>
      </c>
      <c r="BA86" s="32" t="e">
        <f t="shared" si="187"/>
        <v>#N/A</v>
      </c>
      <c r="BB86" s="32" t="e">
        <f t="shared" si="188"/>
        <v>#N/A</v>
      </c>
      <c r="BC86" s="32">
        <f t="shared" si="189"/>
        <v>0</v>
      </c>
      <c r="BD86" s="32">
        <f t="shared" si="206"/>
        <v>0</v>
      </c>
      <c r="BE86" s="32">
        <f t="shared" si="209"/>
        <v>0</v>
      </c>
      <c r="BF86" s="32">
        <f t="shared" si="190"/>
        <v>0</v>
      </c>
      <c r="BG86" s="32">
        <f t="shared" si="191"/>
        <v>0</v>
      </c>
      <c r="BH86" s="32" t="str">
        <f t="shared" si="192"/>
        <v/>
      </c>
      <c r="BI86" s="32" t="e">
        <f t="shared" si="193"/>
        <v>#N/A</v>
      </c>
      <c r="BJ86" s="32" t="e">
        <f t="shared" si="194"/>
        <v>#N/A</v>
      </c>
      <c r="BK86" s="32" t="e">
        <f t="shared" si="195"/>
        <v>#N/A</v>
      </c>
      <c r="BL86" s="32" t="e">
        <f t="shared" si="196"/>
        <v>#N/A</v>
      </c>
      <c r="BM86" s="32" t="e">
        <f t="shared" si="197"/>
        <v>#N/A</v>
      </c>
      <c r="BN86" s="32" t="e">
        <f t="shared" si="198"/>
        <v>#N/A</v>
      </c>
      <c r="BO86" s="32" t="e">
        <f t="shared" si="199"/>
        <v>#N/A</v>
      </c>
      <c r="BP86" s="32" t="e">
        <f t="shared" si="200"/>
        <v>#N/A</v>
      </c>
      <c r="BQ86" s="32" t="e">
        <f t="shared" si="201"/>
        <v>#N/A</v>
      </c>
      <c r="BR86" s="32" t="e">
        <f t="shared" si="202"/>
        <v>#N/A</v>
      </c>
      <c r="BS86" s="32" t="e">
        <f t="shared" si="203"/>
        <v>#N/A</v>
      </c>
    </row>
    <row r="87" spans="1:71" x14ac:dyDescent="0.3">
      <c r="A87" s="32">
        <v>85</v>
      </c>
      <c r="B87" s="32" t="str">
        <f t="shared" si="140"/>
        <v/>
      </c>
      <c r="C87" s="45" t="str">
        <f t="shared" si="141"/>
        <v/>
      </c>
      <c r="D87" s="32">
        <f t="shared" si="142"/>
        <v>0</v>
      </c>
      <c r="E87" s="32" t="e">
        <f t="shared" si="143"/>
        <v>#N/A</v>
      </c>
      <c r="F87" s="32" t="str">
        <f t="shared" si="144"/>
        <v/>
      </c>
      <c r="G87" s="32" t="str">
        <f t="shared" si="145"/>
        <v/>
      </c>
      <c r="H87" s="32" t="e">
        <f t="shared" si="146"/>
        <v>#N/A</v>
      </c>
      <c r="I87" s="32" t="e">
        <f t="shared" si="147"/>
        <v>#N/A</v>
      </c>
      <c r="J87" s="32" t="e">
        <f t="shared" si="148"/>
        <v>#N/A</v>
      </c>
      <c r="K87" s="32">
        <f t="shared" si="149"/>
        <v>0</v>
      </c>
      <c r="L87" s="32">
        <f t="shared" si="204"/>
        <v>0</v>
      </c>
      <c r="M87" s="32">
        <f t="shared" si="207"/>
        <v>0</v>
      </c>
      <c r="N87" s="32">
        <f t="shared" si="150"/>
        <v>0</v>
      </c>
      <c r="O87" s="32">
        <f t="shared" si="151"/>
        <v>0</v>
      </c>
      <c r="P87" s="32" t="str">
        <f t="shared" si="152"/>
        <v/>
      </c>
      <c r="Q87" s="32" t="e">
        <f t="shared" si="153"/>
        <v>#N/A</v>
      </c>
      <c r="R87" s="32" t="e">
        <f t="shared" si="154"/>
        <v>#N/A</v>
      </c>
      <c r="S87" s="32" t="e">
        <f t="shared" si="155"/>
        <v>#N/A</v>
      </c>
      <c r="T87" s="32" t="e">
        <f t="shared" si="156"/>
        <v>#N/A</v>
      </c>
      <c r="U87" s="32" t="e">
        <f t="shared" si="157"/>
        <v>#N/A</v>
      </c>
      <c r="V87" s="32" t="e">
        <f t="shared" si="158"/>
        <v>#N/A</v>
      </c>
      <c r="W87" s="32" t="e">
        <f t="shared" si="159"/>
        <v>#N/A</v>
      </c>
      <c r="X87" s="32" t="e">
        <f t="shared" si="160"/>
        <v>#N/A</v>
      </c>
      <c r="Y87" s="32" t="e">
        <f t="shared" si="161"/>
        <v>#N/A</v>
      </c>
      <c r="Z87" s="32" t="e">
        <f t="shared" si="162"/>
        <v>#N/A</v>
      </c>
      <c r="AA87" s="32" t="e">
        <f t="shared" si="163"/>
        <v>#N/A</v>
      </c>
      <c r="AB87" s="32" t="str">
        <f t="shared" si="164"/>
        <v/>
      </c>
      <c r="AC87" s="32" t="str">
        <f t="shared" si="165"/>
        <v/>
      </c>
      <c r="AD87" s="32" t="e">
        <f t="shared" si="166"/>
        <v>#N/A</v>
      </c>
      <c r="AE87" s="32" t="e">
        <f t="shared" si="167"/>
        <v>#N/A</v>
      </c>
      <c r="AF87" s="32" t="e">
        <f t="shared" si="168"/>
        <v>#N/A</v>
      </c>
      <c r="AG87" s="32">
        <f t="shared" si="169"/>
        <v>0</v>
      </c>
      <c r="AH87" s="32">
        <f t="shared" si="205"/>
        <v>0</v>
      </c>
      <c r="AI87" s="32">
        <f t="shared" si="208"/>
        <v>0</v>
      </c>
      <c r="AJ87" s="32">
        <f t="shared" si="170"/>
        <v>0</v>
      </c>
      <c r="AK87" s="32">
        <f t="shared" si="171"/>
        <v>0</v>
      </c>
      <c r="AL87" s="32" t="str">
        <f t="shared" si="172"/>
        <v/>
      </c>
      <c r="AM87" s="32" t="e">
        <f t="shared" si="173"/>
        <v>#N/A</v>
      </c>
      <c r="AN87" s="32" t="e">
        <f t="shared" si="174"/>
        <v>#N/A</v>
      </c>
      <c r="AO87" s="32" t="e">
        <f t="shared" si="175"/>
        <v>#N/A</v>
      </c>
      <c r="AP87" s="32" t="e">
        <f t="shared" si="176"/>
        <v>#N/A</v>
      </c>
      <c r="AQ87" s="32" t="e">
        <f t="shared" si="177"/>
        <v>#N/A</v>
      </c>
      <c r="AR87" s="32" t="e">
        <f t="shared" si="178"/>
        <v>#N/A</v>
      </c>
      <c r="AS87" s="32" t="e">
        <f t="shared" si="179"/>
        <v>#N/A</v>
      </c>
      <c r="AT87" s="32" t="e">
        <f t="shared" si="180"/>
        <v>#N/A</v>
      </c>
      <c r="AU87" s="32" t="e">
        <f t="shared" si="181"/>
        <v>#N/A</v>
      </c>
      <c r="AV87" s="32" t="e">
        <f t="shared" si="182"/>
        <v>#N/A</v>
      </c>
      <c r="AW87" s="32" t="e">
        <f t="shared" si="183"/>
        <v>#N/A</v>
      </c>
      <c r="AX87" s="32" t="str">
        <f t="shared" si="184"/>
        <v/>
      </c>
      <c r="AY87" s="32" t="str">
        <f t="shared" si="185"/>
        <v/>
      </c>
      <c r="AZ87" s="32" t="e">
        <f t="shared" si="186"/>
        <v>#N/A</v>
      </c>
      <c r="BA87" s="32" t="e">
        <f t="shared" si="187"/>
        <v>#N/A</v>
      </c>
      <c r="BB87" s="32" t="e">
        <f t="shared" si="188"/>
        <v>#N/A</v>
      </c>
      <c r="BC87" s="32">
        <f t="shared" si="189"/>
        <v>0</v>
      </c>
      <c r="BD87" s="32">
        <f t="shared" si="206"/>
        <v>0</v>
      </c>
      <c r="BE87" s="32">
        <f t="shared" si="209"/>
        <v>0</v>
      </c>
      <c r="BF87" s="32">
        <f t="shared" si="190"/>
        <v>0</v>
      </c>
      <c r="BG87" s="32">
        <f t="shared" si="191"/>
        <v>0</v>
      </c>
      <c r="BH87" s="32" t="str">
        <f t="shared" si="192"/>
        <v/>
      </c>
      <c r="BI87" s="32" t="e">
        <f t="shared" si="193"/>
        <v>#N/A</v>
      </c>
      <c r="BJ87" s="32" t="e">
        <f t="shared" si="194"/>
        <v>#N/A</v>
      </c>
      <c r="BK87" s="32" t="e">
        <f t="shared" si="195"/>
        <v>#N/A</v>
      </c>
      <c r="BL87" s="32" t="e">
        <f t="shared" si="196"/>
        <v>#N/A</v>
      </c>
      <c r="BM87" s="32" t="e">
        <f t="shared" si="197"/>
        <v>#N/A</v>
      </c>
      <c r="BN87" s="32" t="e">
        <f t="shared" si="198"/>
        <v>#N/A</v>
      </c>
      <c r="BO87" s="32" t="e">
        <f t="shared" si="199"/>
        <v>#N/A</v>
      </c>
      <c r="BP87" s="32" t="e">
        <f t="shared" si="200"/>
        <v>#N/A</v>
      </c>
      <c r="BQ87" s="32" t="e">
        <f t="shared" si="201"/>
        <v>#N/A</v>
      </c>
      <c r="BR87" s="32" t="e">
        <f t="shared" si="202"/>
        <v>#N/A</v>
      </c>
      <c r="BS87" s="32" t="e">
        <f t="shared" si="203"/>
        <v>#N/A</v>
      </c>
    </row>
    <row r="88" spans="1:71" x14ac:dyDescent="0.3">
      <c r="A88" s="32">
        <v>86</v>
      </c>
      <c r="B88" s="32" t="str">
        <f t="shared" si="140"/>
        <v/>
      </c>
      <c r="C88" s="45" t="str">
        <f t="shared" si="141"/>
        <v/>
      </c>
      <c r="D88" s="32">
        <f t="shared" si="142"/>
        <v>0</v>
      </c>
      <c r="E88" s="32" t="e">
        <f t="shared" si="143"/>
        <v>#N/A</v>
      </c>
      <c r="F88" s="32" t="str">
        <f t="shared" si="144"/>
        <v/>
      </c>
      <c r="G88" s="32" t="str">
        <f t="shared" si="145"/>
        <v/>
      </c>
      <c r="H88" s="32" t="e">
        <f t="shared" si="146"/>
        <v>#N/A</v>
      </c>
      <c r="I88" s="32" t="e">
        <f t="shared" si="147"/>
        <v>#N/A</v>
      </c>
      <c r="J88" s="32" t="e">
        <f t="shared" si="148"/>
        <v>#N/A</v>
      </c>
      <c r="K88" s="32">
        <f t="shared" si="149"/>
        <v>0</v>
      </c>
      <c r="L88" s="32">
        <f t="shared" si="204"/>
        <v>0</v>
      </c>
      <c r="M88" s="32">
        <f t="shared" si="207"/>
        <v>0</v>
      </c>
      <c r="N88" s="32">
        <f t="shared" si="150"/>
        <v>0</v>
      </c>
      <c r="O88" s="32">
        <f t="shared" si="151"/>
        <v>0</v>
      </c>
      <c r="P88" s="32" t="str">
        <f t="shared" si="152"/>
        <v/>
      </c>
      <c r="Q88" s="32" t="e">
        <f t="shared" si="153"/>
        <v>#N/A</v>
      </c>
      <c r="R88" s="32" t="e">
        <f t="shared" si="154"/>
        <v>#N/A</v>
      </c>
      <c r="S88" s="32" t="e">
        <f t="shared" si="155"/>
        <v>#N/A</v>
      </c>
      <c r="T88" s="32" t="e">
        <f t="shared" si="156"/>
        <v>#N/A</v>
      </c>
      <c r="U88" s="32" t="e">
        <f t="shared" si="157"/>
        <v>#N/A</v>
      </c>
      <c r="V88" s="32" t="e">
        <f t="shared" si="158"/>
        <v>#N/A</v>
      </c>
      <c r="W88" s="32" t="e">
        <f t="shared" si="159"/>
        <v>#N/A</v>
      </c>
      <c r="X88" s="32" t="e">
        <f t="shared" si="160"/>
        <v>#N/A</v>
      </c>
      <c r="Y88" s="32" t="e">
        <f t="shared" si="161"/>
        <v>#N/A</v>
      </c>
      <c r="Z88" s="32" t="e">
        <f t="shared" si="162"/>
        <v>#N/A</v>
      </c>
      <c r="AA88" s="32" t="e">
        <f t="shared" si="163"/>
        <v>#N/A</v>
      </c>
      <c r="AB88" s="32" t="str">
        <f t="shared" si="164"/>
        <v/>
      </c>
      <c r="AC88" s="32" t="str">
        <f t="shared" si="165"/>
        <v/>
      </c>
      <c r="AD88" s="32" t="e">
        <f t="shared" si="166"/>
        <v>#N/A</v>
      </c>
      <c r="AE88" s="32" t="e">
        <f t="shared" si="167"/>
        <v>#N/A</v>
      </c>
      <c r="AF88" s="32" t="e">
        <f t="shared" si="168"/>
        <v>#N/A</v>
      </c>
      <c r="AG88" s="32">
        <f t="shared" si="169"/>
        <v>0</v>
      </c>
      <c r="AH88" s="32">
        <f t="shared" si="205"/>
        <v>0</v>
      </c>
      <c r="AI88" s="32">
        <f t="shared" si="208"/>
        <v>0</v>
      </c>
      <c r="AJ88" s="32">
        <f t="shared" si="170"/>
        <v>0</v>
      </c>
      <c r="AK88" s="32">
        <f t="shared" si="171"/>
        <v>0</v>
      </c>
      <c r="AL88" s="32" t="str">
        <f t="shared" si="172"/>
        <v/>
      </c>
      <c r="AM88" s="32" t="e">
        <f t="shared" si="173"/>
        <v>#N/A</v>
      </c>
      <c r="AN88" s="32" t="e">
        <f t="shared" si="174"/>
        <v>#N/A</v>
      </c>
      <c r="AO88" s="32" t="e">
        <f t="shared" si="175"/>
        <v>#N/A</v>
      </c>
      <c r="AP88" s="32" t="e">
        <f t="shared" si="176"/>
        <v>#N/A</v>
      </c>
      <c r="AQ88" s="32" t="e">
        <f t="shared" si="177"/>
        <v>#N/A</v>
      </c>
      <c r="AR88" s="32" t="e">
        <f t="shared" si="178"/>
        <v>#N/A</v>
      </c>
      <c r="AS88" s="32" t="e">
        <f t="shared" si="179"/>
        <v>#N/A</v>
      </c>
      <c r="AT88" s="32" t="e">
        <f t="shared" si="180"/>
        <v>#N/A</v>
      </c>
      <c r="AU88" s="32" t="e">
        <f t="shared" si="181"/>
        <v>#N/A</v>
      </c>
      <c r="AV88" s="32" t="e">
        <f t="shared" si="182"/>
        <v>#N/A</v>
      </c>
      <c r="AW88" s="32" t="e">
        <f t="shared" si="183"/>
        <v>#N/A</v>
      </c>
      <c r="AX88" s="32" t="str">
        <f t="shared" si="184"/>
        <v/>
      </c>
      <c r="AY88" s="32" t="str">
        <f t="shared" si="185"/>
        <v/>
      </c>
      <c r="AZ88" s="32" t="e">
        <f t="shared" si="186"/>
        <v>#N/A</v>
      </c>
      <c r="BA88" s="32" t="e">
        <f t="shared" si="187"/>
        <v>#N/A</v>
      </c>
      <c r="BB88" s="32" t="e">
        <f t="shared" si="188"/>
        <v>#N/A</v>
      </c>
      <c r="BC88" s="32">
        <f t="shared" si="189"/>
        <v>0</v>
      </c>
      <c r="BD88" s="32">
        <f t="shared" si="206"/>
        <v>0</v>
      </c>
      <c r="BE88" s="32">
        <f t="shared" si="209"/>
        <v>0</v>
      </c>
      <c r="BF88" s="32">
        <f t="shared" si="190"/>
        <v>0</v>
      </c>
      <c r="BG88" s="32">
        <f t="shared" si="191"/>
        <v>0</v>
      </c>
      <c r="BH88" s="32" t="str">
        <f t="shared" si="192"/>
        <v/>
      </c>
      <c r="BI88" s="32" t="e">
        <f t="shared" si="193"/>
        <v>#N/A</v>
      </c>
      <c r="BJ88" s="32" t="e">
        <f t="shared" si="194"/>
        <v>#N/A</v>
      </c>
      <c r="BK88" s="32" t="e">
        <f t="shared" si="195"/>
        <v>#N/A</v>
      </c>
      <c r="BL88" s="32" t="e">
        <f t="shared" si="196"/>
        <v>#N/A</v>
      </c>
      <c r="BM88" s="32" t="e">
        <f t="shared" si="197"/>
        <v>#N/A</v>
      </c>
      <c r="BN88" s="32" t="e">
        <f t="shared" si="198"/>
        <v>#N/A</v>
      </c>
      <c r="BO88" s="32" t="e">
        <f t="shared" si="199"/>
        <v>#N/A</v>
      </c>
      <c r="BP88" s="32" t="e">
        <f t="shared" si="200"/>
        <v>#N/A</v>
      </c>
      <c r="BQ88" s="32" t="e">
        <f t="shared" si="201"/>
        <v>#N/A</v>
      </c>
      <c r="BR88" s="32" t="e">
        <f t="shared" si="202"/>
        <v>#N/A</v>
      </c>
      <c r="BS88" s="32" t="e">
        <f t="shared" si="203"/>
        <v>#N/A</v>
      </c>
    </row>
    <row r="89" spans="1:71" x14ac:dyDescent="0.3">
      <c r="A89" s="32">
        <v>87</v>
      </c>
      <c r="B89" s="32" t="str">
        <f t="shared" si="140"/>
        <v/>
      </c>
      <c r="C89" s="45" t="str">
        <f t="shared" si="141"/>
        <v/>
      </c>
      <c r="D89" s="32">
        <f t="shared" si="142"/>
        <v>0</v>
      </c>
      <c r="E89" s="32" t="e">
        <f t="shared" si="143"/>
        <v>#N/A</v>
      </c>
      <c r="F89" s="32" t="str">
        <f t="shared" si="144"/>
        <v/>
      </c>
      <c r="G89" s="32" t="str">
        <f t="shared" si="145"/>
        <v/>
      </c>
      <c r="H89" s="32" t="e">
        <f t="shared" si="146"/>
        <v>#N/A</v>
      </c>
      <c r="I89" s="32" t="e">
        <f t="shared" si="147"/>
        <v>#N/A</v>
      </c>
      <c r="J89" s="32" t="e">
        <f t="shared" si="148"/>
        <v>#N/A</v>
      </c>
      <c r="K89" s="32">
        <f t="shared" si="149"/>
        <v>0</v>
      </c>
      <c r="L89" s="32">
        <f t="shared" si="204"/>
        <v>0</v>
      </c>
      <c r="M89" s="32">
        <f t="shared" si="207"/>
        <v>0</v>
      </c>
      <c r="N89" s="32">
        <f t="shared" si="150"/>
        <v>0</v>
      </c>
      <c r="O89" s="32">
        <f t="shared" si="151"/>
        <v>0</v>
      </c>
      <c r="P89" s="32" t="str">
        <f t="shared" si="152"/>
        <v/>
      </c>
      <c r="Q89" s="32" t="e">
        <f t="shared" si="153"/>
        <v>#N/A</v>
      </c>
      <c r="R89" s="32" t="e">
        <f t="shared" si="154"/>
        <v>#N/A</v>
      </c>
      <c r="S89" s="32" t="e">
        <f t="shared" si="155"/>
        <v>#N/A</v>
      </c>
      <c r="T89" s="32" t="e">
        <f t="shared" si="156"/>
        <v>#N/A</v>
      </c>
      <c r="U89" s="32" t="e">
        <f t="shared" si="157"/>
        <v>#N/A</v>
      </c>
      <c r="V89" s="32" t="e">
        <f t="shared" si="158"/>
        <v>#N/A</v>
      </c>
      <c r="W89" s="32" t="e">
        <f t="shared" si="159"/>
        <v>#N/A</v>
      </c>
      <c r="X89" s="32" t="e">
        <f t="shared" si="160"/>
        <v>#N/A</v>
      </c>
      <c r="Y89" s="32" t="e">
        <f t="shared" si="161"/>
        <v>#N/A</v>
      </c>
      <c r="Z89" s="32" t="e">
        <f t="shared" si="162"/>
        <v>#N/A</v>
      </c>
      <c r="AA89" s="32" t="e">
        <f t="shared" si="163"/>
        <v>#N/A</v>
      </c>
      <c r="AB89" s="32" t="str">
        <f t="shared" si="164"/>
        <v/>
      </c>
      <c r="AC89" s="32" t="str">
        <f t="shared" si="165"/>
        <v/>
      </c>
      <c r="AD89" s="32" t="e">
        <f t="shared" si="166"/>
        <v>#N/A</v>
      </c>
      <c r="AE89" s="32" t="e">
        <f t="shared" si="167"/>
        <v>#N/A</v>
      </c>
      <c r="AF89" s="32" t="e">
        <f t="shared" si="168"/>
        <v>#N/A</v>
      </c>
      <c r="AG89" s="32">
        <f t="shared" si="169"/>
        <v>0</v>
      </c>
      <c r="AH89" s="32">
        <f t="shared" si="205"/>
        <v>0</v>
      </c>
      <c r="AI89" s="32">
        <f t="shared" si="208"/>
        <v>0</v>
      </c>
      <c r="AJ89" s="32">
        <f t="shared" si="170"/>
        <v>0</v>
      </c>
      <c r="AK89" s="32">
        <f t="shared" si="171"/>
        <v>0</v>
      </c>
      <c r="AL89" s="32" t="str">
        <f t="shared" si="172"/>
        <v/>
      </c>
      <c r="AM89" s="32" t="e">
        <f t="shared" si="173"/>
        <v>#N/A</v>
      </c>
      <c r="AN89" s="32" t="e">
        <f t="shared" si="174"/>
        <v>#N/A</v>
      </c>
      <c r="AO89" s="32" t="e">
        <f t="shared" si="175"/>
        <v>#N/A</v>
      </c>
      <c r="AP89" s="32" t="e">
        <f t="shared" si="176"/>
        <v>#N/A</v>
      </c>
      <c r="AQ89" s="32" t="e">
        <f t="shared" si="177"/>
        <v>#N/A</v>
      </c>
      <c r="AR89" s="32" t="e">
        <f t="shared" si="178"/>
        <v>#N/A</v>
      </c>
      <c r="AS89" s="32" t="e">
        <f t="shared" si="179"/>
        <v>#N/A</v>
      </c>
      <c r="AT89" s="32" t="e">
        <f t="shared" si="180"/>
        <v>#N/A</v>
      </c>
      <c r="AU89" s="32" t="e">
        <f t="shared" si="181"/>
        <v>#N/A</v>
      </c>
      <c r="AV89" s="32" t="e">
        <f t="shared" si="182"/>
        <v>#N/A</v>
      </c>
      <c r="AW89" s="32" t="e">
        <f t="shared" si="183"/>
        <v>#N/A</v>
      </c>
      <c r="AX89" s="32" t="str">
        <f t="shared" si="184"/>
        <v/>
      </c>
      <c r="AY89" s="32" t="str">
        <f t="shared" si="185"/>
        <v/>
      </c>
      <c r="AZ89" s="32" t="e">
        <f t="shared" si="186"/>
        <v>#N/A</v>
      </c>
      <c r="BA89" s="32" t="e">
        <f t="shared" si="187"/>
        <v>#N/A</v>
      </c>
      <c r="BB89" s="32" t="e">
        <f t="shared" si="188"/>
        <v>#N/A</v>
      </c>
      <c r="BC89" s="32">
        <f t="shared" si="189"/>
        <v>0</v>
      </c>
      <c r="BD89" s="32">
        <f t="shared" si="206"/>
        <v>0</v>
      </c>
      <c r="BE89" s="32">
        <f t="shared" si="209"/>
        <v>0</v>
      </c>
      <c r="BF89" s="32">
        <f t="shared" si="190"/>
        <v>0</v>
      </c>
      <c r="BG89" s="32">
        <f t="shared" si="191"/>
        <v>0</v>
      </c>
      <c r="BH89" s="32" t="str">
        <f t="shared" si="192"/>
        <v/>
      </c>
      <c r="BI89" s="32" t="e">
        <f t="shared" si="193"/>
        <v>#N/A</v>
      </c>
      <c r="BJ89" s="32" t="e">
        <f t="shared" si="194"/>
        <v>#N/A</v>
      </c>
      <c r="BK89" s="32" t="e">
        <f t="shared" si="195"/>
        <v>#N/A</v>
      </c>
      <c r="BL89" s="32" t="e">
        <f t="shared" si="196"/>
        <v>#N/A</v>
      </c>
      <c r="BM89" s="32" t="e">
        <f t="shared" si="197"/>
        <v>#N/A</v>
      </c>
      <c r="BN89" s="32" t="e">
        <f t="shared" si="198"/>
        <v>#N/A</v>
      </c>
      <c r="BO89" s="32" t="e">
        <f t="shared" si="199"/>
        <v>#N/A</v>
      </c>
      <c r="BP89" s="32" t="e">
        <f t="shared" si="200"/>
        <v>#N/A</v>
      </c>
      <c r="BQ89" s="32" t="e">
        <f t="shared" si="201"/>
        <v>#N/A</v>
      </c>
      <c r="BR89" s="32" t="e">
        <f t="shared" si="202"/>
        <v>#N/A</v>
      </c>
      <c r="BS89" s="32" t="e">
        <f t="shared" si="203"/>
        <v>#N/A</v>
      </c>
    </row>
    <row r="90" spans="1:71" x14ac:dyDescent="0.3">
      <c r="A90" s="32">
        <v>88</v>
      </c>
      <c r="B90" s="32" t="str">
        <f t="shared" si="140"/>
        <v/>
      </c>
      <c r="C90" s="45" t="str">
        <f t="shared" si="141"/>
        <v/>
      </c>
      <c r="D90" s="32">
        <f t="shared" si="142"/>
        <v>0</v>
      </c>
      <c r="E90" s="32" t="e">
        <f t="shared" si="143"/>
        <v>#N/A</v>
      </c>
      <c r="F90" s="32" t="str">
        <f t="shared" si="144"/>
        <v/>
      </c>
      <c r="G90" s="32" t="str">
        <f t="shared" si="145"/>
        <v/>
      </c>
      <c r="H90" s="32" t="e">
        <f t="shared" si="146"/>
        <v>#N/A</v>
      </c>
      <c r="I90" s="32" t="e">
        <f t="shared" si="147"/>
        <v>#N/A</v>
      </c>
      <c r="J90" s="32" t="e">
        <f t="shared" si="148"/>
        <v>#N/A</v>
      </c>
      <c r="K90" s="32">
        <f t="shared" si="149"/>
        <v>0</v>
      </c>
      <c r="L90" s="32">
        <f t="shared" si="204"/>
        <v>0</v>
      </c>
      <c r="M90" s="32">
        <f t="shared" si="207"/>
        <v>0</v>
      </c>
      <c r="N90" s="32">
        <f t="shared" si="150"/>
        <v>0</v>
      </c>
      <c r="O90" s="32">
        <f t="shared" si="151"/>
        <v>0</v>
      </c>
      <c r="P90" s="32" t="str">
        <f t="shared" si="152"/>
        <v/>
      </c>
      <c r="Q90" s="32" t="e">
        <f t="shared" si="153"/>
        <v>#N/A</v>
      </c>
      <c r="R90" s="32" t="e">
        <f t="shared" si="154"/>
        <v>#N/A</v>
      </c>
      <c r="S90" s="32" t="e">
        <f t="shared" si="155"/>
        <v>#N/A</v>
      </c>
      <c r="T90" s="32" t="e">
        <f t="shared" si="156"/>
        <v>#N/A</v>
      </c>
      <c r="U90" s="32" t="e">
        <f t="shared" si="157"/>
        <v>#N/A</v>
      </c>
      <c r="V90" s="32" t="e">
        <f t="shared" si="158"/>
        <v>#N/A</v>
      </c>
      <c r="W90" s="32" t="e">
        <f t="shared" si="159"/>
        <v>#N/A</v>
      </c>
      <c r="X90" s="32" t="e">
        <f t="shared" si="160"/>
        <v>#N/A</v>
      </c>
      <c r="Y90" s="32" t="e">
        <f t="shared" si="161"/>
        <v>#N/A</v>
      </c>
      <c r="Z90" s="32" t="e">
        <f t="shared" si="162"/>
        <v>#N/A</v>
      </c>
      <c r="AA90" s="32" t="e">
        <f t="shared" si="163"/>
        <v>#N/A</v>
      </c>
      <c r="AB90" s="32" t="str">
        <f t="shared" si="164"/>
        <v/>
      </c>
      <c r="AC90" s="32" t="str">
        <f t="shared" si="165"/>
        <v/>
      </c>
      <c r="AD90" s="32" t="e">
        <f t="shared" si="166"/>
        <v>#N/A</v>
      </c>
      <c r="AE90" s="32" t="e">
        <f t="shared" si="167"/>
        <v>#N/A</v>
      </c>
      <c r="AF90" s="32" t="e">
        <f t="shared" si="168"/>
        <v>#N/A</v>
      </c>
      <c r="AG90" s="32">
        <f t="shared" si="169"/>
        <v>0</v>
      </c>
      <c r="AH90" s="32">
        <f t="shared" si="205"/>
        <v>0</v>
      </c>
      <c r="AI90" s="32">
        <f t="shared" si="208"/>
        <v>0</v>
      </c>
      <c r="AJ90" s="32">
        <f t="shared" si="170"/>
        <v>0</v>
      </c>
      <c r="AK90" s="32">
        <f t="shared" si="171"/>
        <v>0</v>
      </c>
      <c r="AL90" s="32" t="str">
        <f t="shared" si="172"/>
        <v/>
      </c>
      <c r="AM90" s="32" t="e">
        <f t="shared" si="173"/>
        <v>#N/A</v>
      </c>
      <c r="AN90" s="32" t="e">
        <f t="shared" si="174"/>
        <v>#N/A</v>
      </c>
      <c r="AO90" s="32" t="e">
        <f t="shared" si="175"/>
        <v>#N/A</v>
      </c>
      <c r="AP90" s="32" t="e">
        <f t="shared" si="176"/>
        <v>#N/A</v>
      </c>
      <c r="AQ90" s="32" t="e">
        <f t="shared" si="177"/>
        <v>#N/A</v>
      </c>
      <c r="AR90" s="32" t="e">
        <f t="shared" si="178"/>
        <v>#N/A</v>
      </c>
      <c r="AS90" s="32" t="e">
        <f t="shared" si="179"/>
        <v>#N/A</v>
      </c>
      <c r="AT90" s="32" t="e">
        <f t="shared" si="180"/>
        <v>#N/A</v>
      </c>
      <c r="AU90" s="32" t="e">
        <f t="shared" si="181"/>
        <v>#N/A</v>
      </c>
      <c r="AV90" s="32" t="e">
        <f t="shared" si="182"/>
        <v>#N/A</v>
      </c>
      <c r="AW90" s="32" t="e">
        <f t="shared" si="183"/>
        <v>#N/A</v>
      </c>
      <c r="AX90" s="32" t="str">
        <f t="shared" si="184"/>
        <v/>
      </c>
      <c r="AY90" s="32" t="str">
        <f t="shared" si="185"/>
        <v/>
      </c>
      <c r="AZ90" s="32" t="e">
        <f t="shared" si="186"/>
        <v>#N/A</v>
      </c>
      <c r="BA90" s="32" t="e">
        <f t="shared" si="187"/>
        <v>#N/A</v>
      </c>
      <c r="BB90" s="32" t="e">
        <f t="shared" si="188"/>
        <v>#N/A</v>
      </c>
      <c r="BC90" s="32">
        <f t="shared" si="189"/>
        <v>0</v>
      </c>
      <c r="BD90" s="32">
        <f t="shared" si="206"/>
        <v>0</v>
      </c>
      <c r="BE90" s="32">
        <f t="shared" si="209"/>
        <v>0</v>
      </c>
      <c r="BF90" s="32">
        <f t="shared" si="190"/>
        <v>0</v>
      </c>
      <c r="BG90" s="32">
        <f t="shared" si="191"/>
        <v>0</v>
      </c>
      <c r="BH90" s="32" t="str">
        <f t="shared" si="192"/>
        <v/>
      </c>
      <c r="BI90" s="32" t="e">
        <f t="shared" si="193"/>
        <v>#N/A</v>
      </c>
      <c r="BJ90" s="32" t="e">
        <f t="shared" si="194"/>
        <v>#N/A</v>
      </c>
      <c r="BK90" s="32" t="e">
        <f t="shared" si="195"/>
        <v>#N/A</v>
      </c>
      <c r="BL90" s="32" t="e">
        <f t="shared" si="196"/>
        <v>#N/A</v>
      </c>
      <c r="BM90" s="32" t="e">
        <f t="shared" si="197"/>
        <v>#N/A</v>
      </c>
      <c r="BN90" s="32" t="e">
        <f t="shared" si="198"/>
        <v>#N/A</v>
      </c>
      <c r="BO90" s="32" t="e">
        <f t="shared" si="199"/>
        <v>#N/A</v>
      </c>
      <c r="BP90" s="32" t="e">
        <f t="shared" si="200"/>
        <v>#N/A</v>
      </c>
      <c r="BQ90" s="32" t="e">
        <f t="shared" si="201"/>
        <v>#N/A</v>
      </c>
      <c r="BR90" s="32" t="e">
        <f t="shared" si="202"/>
        <v>#N/A</v>
      </c>
      <c r="BS90" s="32" t="e">
        <f t="shared" si="203"/>
        <v>#N/A</v>
      </c>
    </row>
    <row r="91" spans="1:71" x14ac:dyDescent="0.3">
      <c r="A91" s="32">
        <v>89</v>
      </c>
      <c r="B91" s="32" t="str">
        <f t="shared" si="140"/>
        <v/>
      </c>
      <c r="C91" s="45" t="str">
        <f t="shared" si="141"/>
        <v/>
      </c>
      <c r="D91" s="32">
        <f t="shared" si="142"/>
        <v>0</v>
      </c>
      <c r="E91" s="32" t="e">
        <f t="shared" si="143"/>
        <v>#N/A</v>
      </c>
      <c r="F91" s="32" t="str">
        <f t="shared" si="144"/>
        <v/>
      </c>
      <c r="G91" s="32" t="str">
        <f t="shared" si="145"/>
        <v/>
      </c>
      <c r="H91" s="32" t="e">
        <f t="shared" si="146"/>
        <v>#N/A</v>
      </c>
      <c r="I91" s="32" t="e">
        <f t="shared" si="147"/>
        <v>#N/A</v>
      </c>
      <c r="J91" s="32" t="e">
        <f t="shared" si="148"/>
        <v>#N/A</v>
      </c>
      <c r="K91" s="32">
        <f t="shared" si="149"/>
        <v>0</v>
      </c>
      <c r="L91" s="32">
        <f t="shared" si="204"/>
        <v>0</v>
      </c>
      <c r="M91" s="32">
        <f t="shared" si="207"/>
        <v>0</v>
      </c>
      <c r="N91" s="32">
        <f t="shared" si="150"/>
        <v>0</v>
      </c>
      <c r="O91" s="32">
        <f t="shared" si="151"/>
        <v>0</v>
      </c>
      <c r="P91" s="32" t="str">
        <f t="shared" si="152"/>
        <v/>
      </c>
      <c r="Q91" s="32" t="e">
        <f t="shared" si="153"/>
        <v>#N/A</v>
      </c>
      <c r="R91" s="32" t="e">
        <f t="shared" si="154"/>
        <v>#N/A</v>
      </c>
      <c r="S91" s="32" t="e">
        <f t="shared" si="155"/>
        <v>#N/A</v>
      </c>
      <c r="T91" s="32" t="e">
        <f t="shared" si="156"/>
        <v>#N/A</v>
      </c>
      <c r="U91" s="32" t="e">
        <f t="shared" si="157"/>
        <v>#N/A</v>
      </c>
      <c r="V91" s="32" t="e">
        <f t="shared" si="158"/>
        <v>#N/A</v>
      </c>
      <c r="W91" s="32" t="e">
        <f t="shared" si="159"/>
        <v>#N/A</v>
      </c>
      <c r="X91" s="32" t="e">
        <f t="shared" si="160"/>
        <v>#N/A</v>
      </c>
      <c r="Y91" s="32" t="e">
        <f t="shared" si="161"/>
        <v>#N/A</v>
      </c>
      <c r="Z91" s="32" t="e">
        <f t="shared" si="162"/>
        <v>#N/A</v>
      </c>
      <c r="AA91" s="32" t="e">
        <f t="shared" si="163"/>
        <v>#N/A</v>
      </c>
      <c r="AB91" s="32" t="str">
        <f t="shared" si="164"/>
        <v/>
      </c>
      <c r="AC91" s="32" t="str">
        <f t="shared" si="165"/>
        <v/>
      </c>
      <c r="AD91" s="32" t="e">
        <f t="shared" si="166"/>
        <v>#N/A</v>
      </c>
      <c r="AE91" s="32" t="e">
        <f t="shared" si="167"/>
        <v>#N/A</v>
      </c>
      <c r="AF91" s="32" t="e">
        <f t="shared" si="168"/>
        <v>#N/A</v>
      </c>
      <c r="AG91" s="32">
        <f t="shared" si="169"/>
        <v>0</v>
      </c>
      <c r="AH91" s="32">
        <f t="shared" si="205"/>
        <v>0</v>
      </c>
      <c r="AI91" s="32">
        <f t="shared" si="208"/>
        <v>0</v>
      </c>
      <c r="AJ91" s="32">
        <f t="shared" si="170"/>
        <v>0</v>
      </c>
      <c r="AK91" s="32">
        <f t="shared" si="171"/>
        <v>0</v>
      </c>
      <c r="AL91" s="32" t="str">
        <f t="shared" si="172"/>
        <v/>
      </c>
      <c r="AM91" s="32" t="e">
        <f t="shared" si="173"/>
        <v>#N/A</v>
      </c>
      <c r="AN91" s="32" t="e">
        <f t="shared" si="174"/>
        <v>#N/A</v>
      </c>
      <c r="AO91" s="32" t="e">
        <f t="shared" si="175"/>
        <v>#N/A</v>
      </c>
      <c r="AP91" s="32" t="e">
        <f t="shared" si="176"/>
        <v>#N/A</v>
      </c>
      <c r="AQ91" s="32" t="e">
        <f t="shared" si="177"/>
        <v>#N/A</v>
      </c>
      <c r="AR91" s="32" t="e">
        <f t="shared" si="178"/>
        <v>#N/A</v>
      </c>
      <c r="AS91" s="32" t="e">
        <f t="shared" si="179"/>
        <v>#N/A</v>
      </c>
      <c r="AT91" s="32" t="e">
        <f t="shared" si="180"/>
        <v>#N/A</v>
      </c>
      <c r="AU91" s="32" t="e">
        <f t="shared" si="181"/>
        <v>#N/A</v>
      </c>
      <c r="AV91" s="32" t="e">
        <f t="shared" si="182"/>
        <v>#N/A</v>
      </c>
      <c r="AW91" s="32" t="e">
        <f t="shared" si="183"/>
        <v>#N/A</v>
      </c>
      <c r="AX91" s="32" t="str">
        <f t="shared" si="184"/>
        <v/>
      </c>
      <c r="AY91" s="32" t="str">
        <f t="shared" si="185"/>
        <v/>
      </c>
      <c r="AZ91" s="32" t="e">
        <f t="shared" si="186"/>
        <v>#N/A</v>
      </c>
      <c r="BA91" s="32" t="e">
        <f t="shared" si="187"/>
        <v>#N/A</v>
      </c>
      <c r="BB91" s="32" t="e">
        <f t="shared" si="188"/>
        <v>#N/A</v>
      </c>
      <c r="BC91" s="32">
        <f t="shared" si="189"/>
        <v>0</v>
      </c>
      <c r="BD91" s="32">
        <f t="shared" si="206"/>
        <v>0</v>
      </c>
      <c r="BE91" s="32">
        <f t="shared" si="209"/>
        <v>0</v>
      </c>
      <c r="BF91" s="32">
        <f t="shared" si="190"/>
        <v>0</v>
      </c>
      <c r="BG91" s="32">
        <f t="shared" si="191"/>
        <v>0</v>
      </c>
      <c r="BH91" s="32" t="str">
        <f t="shared" si="192"/>
        <v/>
      </c>
      <c r="BI91" s="32" t="e">
        <f t="shared" si="193"/>
        <v>#N/A</v>
      </c>
      <c r="BJ91" s="32" t="e">
        <f t="shared" si="194"/>
        <v>#N/A</v>
      </c>
      <c r="BK91" s="32" t="e">
        <f t="shared" si="195"/>
        <v>#N/A</v>
      </c>
      <c r="BL91" s="32" t="e">
        <f t="shared" si="196"/>
        <v>#N/A</v>
      </c>
      <c r="BM91" s="32" t="e">
        <f t="shared" si="197"/>
        <v>#N/A</v>
      </c>
      <c r="BN91" s="32" t="e">
        <f t="shared" si="198"/>
        <v>#N/A</v>
      </c>
      <c r="BO91" s="32" t="e">
        <f t="shared" si="199"/>
        <v>#N/A</v>
      </c>
      <c r="BP91" s="32" t="e">
        <f t="shared" si="200"/>
        <v>#N/A</v>
      </c>
      <c r="BQ91" s="32" t="e">
        <f t="shared" si="201"/>
        <v>#N/A</v>
      </c>
      <c r="BR91" s="32" t="e">
        <f t="shared" si="202"/>
        <v>#N/A</v>
      </c>
      <c r="BS91" s="32" t="e">
        <f t="shared" si="203"/>
        <v>#N/A</v>
      </c>
    </row>
    <row r="92" spans="1:71" x14ac:dyDescent="0.3">
      <c r="A92" s="32">
        <v>90</v>
      </c>
      <c r="B92" s="32" t="str">
        <f t="shared" si="140"/>
        <v/>
      </c>
      <c r="C92" s="45" t="str">
        <f t="shared" si="141"/>
        <v/>
      </c>
      <c r="D92" s="32">
        <f t="shared" si="142"/>
        <v>0</v>
      </c>
      <c r="E92" s="32" t="e">
        <f t="shared" si="143"/>
        <v>#N/A</v>
      </c>
      <c r="F92" s="32" t="str">
        <f t="shared" si="144"/>
        <v/>
      </c>
      <c r="G92" s="32" t="str">
        <f t="shared" si="145"/>
        <v/>
      </c>
      <c r="H92" s="32" t="e">
        <f t="shared" si="146"/>
        <v>#N/A</v>
      </c>
      <c r="I92" s="32" t="e">
        <f t="shared" si="147"/>
        <v>#N/A</v>
      </c>
      <c r="J92" s="32" t="e">
        <f t="shared" si="148"/>
        <v>#N/A</v>
      </c>
      <c r="K92" s="32">
        <f t="shared" si="149"/>
        <v>0</v>
      </c>
      <c r="L92" s="32">
        <f t="shared" si="204"/>
        <v>0</v>
      </c>
      <c r="M92" s="32">
        <f t="shared" si="207"/>
        <v>0</v>
      </c>
      <c r="N92" s="32">
        <f t="shared" si="150"/>
        <v>0</v>
      </c>
      <c r="O92" s="32">
        <f t="shared" si="151"/>
        <v>0</v>
      </c>
      <c r="P92" s="32" t="str">
        <f t="shared" si="152"/>
        <v/>
      </c>
      <c r="Q92" s="32" t="e">
        <f t="shared" si="153"/>
        <v>#N/A</v>
      </c>
      <c r="R92" s="32" t="e">
        <f t="shared" si="154"/>
        <v>#N/A</v>
      </c>
      <c r="S92" s="32" t="e">
        <f t="shared" si="155"/>
        <v>#N/A</v>
      </c>
      <c r="T92" s="32" t="e">
        <f t="shared" si="156"/>
        <v>#N/A</v>
      </c>
      <c r="U92" s="32" t="e">
        <f t="shared" si="157"/>
        <v>#N/A</v>
      </c>
      <c r="V92" s="32" t="e">
        <f t="shared" si="158"/>
        <v>#N/A</v>
      </c>
      <c r="W92" s="32" t="e">
        <f t="shared" si="159"/>
        <v>#N/A</v>
      </c>
      <c r="X92" s="32" t="e">
        <f t="shared" si="160"/>
        <v>#N/A</v>
      </c>
      <c r="Y92" s="32" t="e">
        <f t="shared" si="161"/>
        <v>#N/A</v>
      </c>
      <c r="Z92" s="32" t="e">
        <f t="shared" si="162"/>
        <v>#N/A</v>
      </c>
      <c r="AA92" s="32" t="e">
        <f t="shared" si="163"/>
        <v>#N/A</v>
      </c>
      <c r="AB92" s="32" t="str">
        <f t="shared" si="164"/>
        <v/>
      </c>
      <c r="AC92" s="32" t="str">
        <f t="shared" si="165"/>
        <v/>
      </c>
      <c r="AD92" s="32" t="e">
        <f t="shared" si="166"/>
        <v>#N/A</v>
      </c>
      <c r="AE92" s="32" t="e">
        <f t="shared" si="167"/>
        <v>#N/A</v>
      </c>
      <c r="AF92" s="32" t="e">
        <f t="shared" si="168"/>
        <v>#N/A</v>
      </c>
      <c r="AG92" s="32">
        <f t="shared" si="169"/>
        <v>0</v>
      </c>
      <c r="AH92" s="32">
        <f t="shared" si="205"/>
        <v>0</v>
      </c>
      <c r="AI92" s="32">
        <f t="shared" si="208"/>
        <v>0</v>
      </c>
      <c r="AJ92" s="32">
        <f t="shared" si="170"/>
        <v>0</v>
      </c>
      <c r="AK92" s="32">
        <f t="shared" si="171"/>
        <v>0</v>
      </c>
      <c r="AL92" s="32" t="str">
        <f t="shared" si="172"/>
        <v/>
      </c>
      <c r="AM92" s="32" t="e">
        <f t="shared" si="173"/>
        <v>#N/A</v>
      </c>
      <c r="AN92" s="32" t="e">
        <f t="shared" si="174"/>
        <v>#N/A</v>
      </c>
      <c r="AO92" s="32" t="e">
        <f t="shared" si="175"/>
        <v>#N/A</v>
      </c>
      <c r="AP92" s="32" t="e">
        <f t="shared" si="176"/>
        <v>#N/A</v>
      </c>
      <c r="AQ92" s="32" t="e">
        <f t="shared" si="177"/>
        <v>#N/A</v>
      </c>
      <c r="AR92" s="32" t="e">
        <f t="shared" si="178"/>
        <v>#N/A</v>
      </c>
      <c r="AS92" s="32" t="e">
        <f t="shared" si="179"/>
        <v>#N/A</v>
      </c>
      <c r="AT92" s="32" t="e">
        <f t="shared" si="180"/>
        <v>#N/A</v>
      </c>
      <c r="AU92" s="32" t="e">
        <f t="shared" si="181"/>
        <v>#N/A</v>
      </c>
      <c r="AV92" s="32" t="e">
        <f t="shared" si="182"/>
        <v>#N/A</v>
      </c>
      <c r="AW92" s="32" t="e">
        <f t="shared" si="183"/>
        <v>#N/A</v>
      </c>
      <c r="AX92" s="32" t="str">
        <f t="shared" si="184"/>
        <v/>
      </c>
      <c r="AY92" s="32" t="str">
        <f t="shared" si="185"/>
        <v/>
      </c>
      <c r="AZ92" s="32" t="e">
        <f t="shared" si="186"/>
        <v>#N/A</v>
      </c>
      <c r="BA92" s="32" t="e">
        <f t="shared" si="187"/>
        <v>#N/A</v>
      </c>
      <c r="BB92" s="32" t="e">
        <f t="shared" si="188"/>
        <v>#N/A</v>
      </c>
      <c r="BC92" s="32">
        <f t="shared" si="189"/>
        <v>0</v>
      </c>
      <c r="BD92" s="32">
        <f t="shared" si="206"/>
        <v>0</v>
      </c>
      <c r="BE92" s="32">
        <f t="shared" si="209"/>
        <v>0</v>
      </c>
      <c r="BF92" s="32">
        <f t="shared" si="190"/>
        <v>0</v>
      </c>
      <c r="BG92" s="32">
        <f t="shared" si="191"/>
        <v>0</v>
      </c>
      <c r="BH92" s="32" t="str">
        <f t="shared" si="192"/>
        <v/>
      </c>
      <c r="BI92" s="32" t="e">
        <f t="shared" si="193"/>
        <v>#N/A</v>
      </c>
      <c r="BJ92" s="32" t="e">
        <f t="shared" si="194"/>
        <v>#N/A</v>
      </c>
      <c r="BK92" s="32" t="e">
        <f t="shared" si="195"/>
        <v>#N/A</v>
      </c>
      <c r="BL92" s="32" t="e">
        <f t="shared" si="196"/>
        <v>#N/A</v>
      </c>
      <c r="BM92" s="32" t="e">
        <f t="shared" si="197"/>
        <v>#N/A</v>
      </c>
      <c r="BN92" s="32" t="e">
        <f t="shared" si="198"/>
        <v>#N/A</v>
      </c>
      <c r="BO92" s="32" t="e">
        <f t="shared" si="199"/>
        <v>#N/A</v>
      </c>
      <c r="BP92" s="32" t="e">
        <f t="shared" si="200"/>
        <v>#N/A</v>
      </c>
      <c r="BQ92" s="32" t="e">
        <f t="shared" si="201"/>
        <v>#N/A</v>
      </c>
      <c r="BR92" s="32" t="e">
        <f t="shared" si="202"/>
        <v>#N/A</v>
      </c>
      <c r="BS92" s="32" t="e">
        <f t="shared" si="203"/>
        <v>#N/A</v>
      </c>
    </row>
    <row r="93" spans="1:71" x14ac:dyDescent="0.3">
      <c r="A93" s="32">
        <v>91</v>
      </c>
      <c r="B93" s="32" t="str">
        <f t="shared" si="140"/>
        <v/>
      </c>
      <c r="C93" s="45" t="str">
        <f t="shared" si="141"/>
        <v/>
      </c>
      <c r="D93" s="32">
        <f t="shared" si="142"/>
        <v>0</v>
      </c>
      <c r="E93" s="32" t="e">
        <f t="shared" si="143"/>
        <v>#N/A</v>
      </c>
      <c r="F93" s="32" t="str">
        <f t="shared" si="144"/>
        <v/>
      </c>
      <c r="G93" s="32" t="str">
        <f t="shared" si="145"/>
        <v/>
      </c>
      <c r="H93" s="32" t="e">
        <f t="shared" si="146"/>
        <v>#N/A</v>
      </c>
      <c r="I93" s="32" t="e">
        <f t="shared" si="147"/>
        <v>#N/A</v>
      </c>
      <c r="J93" s="32" t="e">
        <f t="shared" si="148"/>
        <v>#N/A</v>
      </c>
      <c r="K93" s="32">
        <f t="shared" si="149"/>
        <v>0</v>
      </c>
      <c r="L93" s="32">
        <f t="shared" si="204"/>
        <v>0</v>
      </c>
      <c r="M93" s="32">
        <f t="shared" si="207"/>
        <v>0</v>
      </c>
      <c r="N93" s="32">
        <f t="shared" si="150"/>
        <v>0</v>
      </c>
      <c r="O93" s="32">
        <f t="shared" si="151"/>
        <v>0</v>
      </c>
      <c r="P93" s="32" t="str">
        <f t="shared" si="152"/>
        <v/>
      </c>
      <c r="Q93" s="32" t="e">
        <f t="shared" si="153"/>
        <v>#N/A</v>
      </c>
      <c r="R93" s="32" t="e">
        <f t="shared" si="154"/>
        <v>#N/A</v>
      </c>
      <c r="S93" s="32" t="e">
        <f t="shared" si="155"/>
        <v>#N/A</v>
      </c>
      <c r="T93" s="32" t="e">
        <f t="shared" si="156"/>
        <v>#N/A</v>
      </c>
      <c r="U93" s="32" t="e">
        <f t="shared" si="157"/>
        <v>#N/A</v>
      </c>
      <c r="V93" s="32" t="e">
        <f t="shared" si="158"/>
        <v>#N/A</v>
      </c>
      <c r="W93" s="32" t="e">
        <f t="shared" si="159"/>
        <v>#N/A</v>
      </c>
      <c r="X93" s="32" t="e">
        <f t="shared" si="160"/>
        <v>#N/A</v>
      </c>
      <c r="Y93" s="32" t="e">
        <f t="shared" si="161"/>
        <v>#N/A</v>
      </c>
      <c r="Z93" s="32" t="e">
        <f t="shared" si="162"/>
        <v>#N/A</v>
      </c>
      <c r="AA93" s="32" t="e">
        <f t="shared" si="163"/>
        <v>#N/A</v>
      </c>
      <c r="AB93" s="32" t="str">
        <f t="shared" si="164"/>
        <v/>
      </c>
      <c r="AC93" s="32" t="str">
        <f t="shared" si="165"/>
        <v/>
      </c>
      <c r="AD93" s="32" t="e">
        <f t="shared" si="166"/>
        <v>#N/A</v>
      </c>
      <c r="AE93" s="32" t="e">
        <f t="shared" si="167"/>
        <v>#N/A</v>
      </c>
      <c r="AF93" s="32" t="e">
        <f t="shared" si="168"/>
        <v>#N/A</v>
      </c>
      <c r="AG93" s="32">
        <f t="shared" si="169"/>
        <v>0</v>
      </c>
      <c r="AH93" s="32">
        <f t="shared" si="205"/>
        <v>0</v>
      </c>
      <c r="AI93" s="32">
        <f t="shared" si="208"/>
        <v>0</v>
      </c>
      <c r="AJ93" s="32">
        <f t="shared" si="170"/>
        <v>0</v>
      </c>
      <c r="AK93" s="32">
        <f t="shared" si="171"/>
        <v>0</v>
      </c>
      <c r="AL93" s="32" t="str">
        <f t="shared" si="172"/>
        <v/>
      </c>
      <c r="AM93" s="32" t="e">
        <f t="shared" si="173"/>
        <v>#N/A</v>
      </c>
      <c r="AN93" s="32" t="e">
        <f t="shared" si="174"/>
        <v>#N/A</v>
      </c>
      <c r="AO93" s="32" t="e">
        <f t="shared" si="175"/>
        <v>#N/A</v>
      </c>
      <c r="AP93" s="32" t="e">
        <f t="shared" si="176"/>
        <v>#N/A</v>
      </c>
      <c r="AQ93" s="32" t="e">
        <f t="shared" si="177"/>
        <v>#N/A</v>
      </c>
      <c r="AR93" s="32" t="e">
        <f t="shared" si="178"/>
        <v>#N/A</v>
      </c>
      <c r="AS93" s="32" t="e">
        <f t="shared" si="179"/>
        <v>#N/A</v>
      </c>
      <c r="AT93" s="32" t="e">
        <f t="shared" si="180"/>
        <v>#N/A</v>
      </c>
      <c r="AU93" s="32" t="e">
        <f t="shared" si="181"/>
        <v>#N/A</v>
      </c>
      <c r="AV93" s="32" t="e">
        <f t="shared" si="182"/>
        <v>#N/A</v>
      </c>
      <c r="AW93" s="32" t="e">
        <f t="shared" si="183"/>
        <v>#N/A</v>
      </c>
      <c r="AX93" s="32" t="str">
        <f t="shared" si="184"/>
        <v/>
      </c>
      <c r="AY93" s="32" t="str">
        <f t="shared" si="185"/>
        <v/>
      </c>
      <c r="AZ93" s="32" t="e">
        <f t="shared" si="186"/>
        <v>#N/A</v>
      </c>
      <c r="BA93" s="32" t="e">
        <f t="shared" si="187"/>
        <v>#N/A</v>
      </c>
      <c r="BB93" s="32" t="e">
        <f t="shared" si="188"/>
        <v>#N/A</v>
      </c>
      <c r="BC93" s="32">
        <f t="shared" si="189"/>
        <v>0</v>
      </c>
      <c r="BD93" s="32">
        <f t="shared" si="206"/>
        <v>0</v>
      </c>
      <c r="BE93" s="32">
        <f t="shared" si="209"/>
        <v>0</v>
      </c>
      <c r="BF93" s="32">
        <f t="shared" si="190"/>
        <v>0</v>
      </c>
      <c r="BG93" s="32">
        <f t="shared" si="191"/>
        <v>0</v>
      </c>
      <c r="BH93" s="32" t="str">
        <f t="shared" si="192"/>
        <v/>
      </c>
      <c r="BI93" s="32" t="e">
        <f t="shared" si="193"/>
        <v>#N/A</v>
      </c>
      <c r="BJ93" s="32" t="e">
        <f t="shared" si="194"/>
        <v>#N/A</v>
      </c>
      <c r="BK93" s="32" t="e">
        <f t="shared" si="195"/>
        <v>#N/A</v>
      </c>
      <c r="BL93" s="32" t="e">
        <f t="shared" si="196"/>
        <v>#N/A</v>
      </c>
      <c r="BM93" s="32" t="e">
        <f t="shared" si="197"/>
        <v>#N/A</v>
      </c>
      <c r="BN93" s="32" t="e">
        <f t="shared" si="198"/>
        <v>#N/A</v>
      </c>
      <c r="BO93" s="32" t="e">
        <f t="shared" si="199"/>
        <v>#N/A</v>
      </c>
      <c r="BP93" s="32" t="e">
        <f t="shared" si="200"/>
        <v>#N/A</v>
      </c>
      <c r="BQ93" s="32" t="e">
        <f t="shared" si="201"/>
        <v>#N/A</v>
      </c>
      <c r="BR93" s="32" t="e">
        <f t="shared" si="202"/>
        <v>#N/A</v>
      </c>
      <c r="BS93" s="32" t="e">
        <f t="shared" si="203"/>
        <v>#N/A</v>
      </c>
    </row>
    <row r="94" spans="1:71" x14ac:dyDescent="0.3">
      <c r="A94" s="32">
        <v>92</v>
      </c>
      <c r="B94" s="32" t="str">
        <f t="shared" si="140"/>
        <v/>
      </c>
      <c r="C94" s="45" t="str">
        <f t="shared" si="141"/>
        <v/>
      </c>
      <c r="D94" s="32">
        <f t="shared" si="142"/>
        <v>0</v>
      </c>
      <c r="E94" s="32" t="e">
        <f t="shared" si="143"/>
        <v>#N/A</v>
      </c>
      <c r="F94" s="32" t="str">
        <f t="shared" si="144"/>
        <v/>
      </c>
      <c r="G94" s="32" t="str">
        <f t="shared" si="145"/>
        <v/>
      </c>
      <c r="H94" s="32" t="e">
        <f t="shared" si="146"/>
        <v>#N/A</v>
      </c>
      <c r="I94" s="32" t="e">
        <f t="shared" si="147"/>
        <v>#N/A</v>
      </c>
      <c r="J94" s="32" t="e">
        <f t="shared" si="148"/>
        <v>#N/A</v>
      </c>
      <c r="K94" s="32">
        <f t="shared" si="149"/>
        <v>0</v>
      </c>
      <c r="L94" s="32">
        <f t="shared" si="204"/>
        <v>0</v>
      </c>
      <c r="M94" s="32">
        <f t="shared" si="207"/>
        <v>0</v>
      </c>
      <c r="N94" s="32">
        <f t="shared" si="150"/>
        <v>0</v>
      </c>
      <c r="O94" s="32">
        <f t="shared" si="151"/>
        <v>0</v>
      </c>
      <c r="P94" s="32" t="str">
        <f t="shared" si="152"/>
        <v/>
      </c>
      <c r="Q94" s="32" t="e">
        <f t="shared" si="153"/>
        <v>#N/A</v>
      </c>
      <c r="R94" s="32" t="e">
        <f t="shared" si="154"/>
        <v>#N/A</v>
      </c>
      <c r="S94" s="32" t="e">
        <f t="shared" si="155"/>
        <v>#N/A</v>
      </c>
      <c r="T94" s="32" t="e">
        <f t="shared" si="156"/>
        <v>#N/A</v>
      </c>
      <c r="U94" s="32" t="e">
        <f t="shared" si="157"/>
        <v>#N/A</v>
      </c>
      <c r="V94" s="32" t="e">
        <f t="shared" si="158"/>
        <v>#N/A</v>
      </c>
      <c r="W94" s="32" t="e">
        <f t="shared" si="159"/>
        <v>#N/A</v>
      </c>
      <c r="X94" s="32" t="e">
        <f t="shared" si="160"/>
        <v>#N/A</v>
      </c>
      <c r="Y94" s="32" t="e">
        <f t="shared" si="161"/>
        <v>#N/A</v>
      </c>
      <c r="Z94" s="32" t="e">
        <f t="shared" si="162"/>
        <v>#N/A</v>
      </c>
      <c r="AA94" s="32" t="e">
        <f t="shared" si="163"/>
        <v>#N/A</v>
      </c>
      <c r="AB94" s="32" t="str">
        <f t="shared" si="164"/>
        <v/>
      </c>
      <c r="AC94" s="32" t="str">
        <f t="shared" si="165"/>
        <v/>
      </c>
      <c r="AD94" s="32" t="e">
        <f t="shared" si="166"/>
        <v>#N/A</v>
      </c>
      <c r="AE94" s="32" t="e">
        <f t="shared" si="167"/>
        <v>#N/A</v>
      </c>
      <c r="AF94" s="32" t="e">
        <f t="shared" si="168"/>
        <v>#N/A</v>
      </c>
      <c r="AG94" s="32">
        <f t="shared" si="169"/>
        <v>0</v>
      </c>
      <c r="AH94" s="32">
        <f t="shared" si="205"/>
        <v>0</v>
      </c>
      <c r="AI94" s="32">
        <f t="shared" si="208"/>
        <v>0</v>
      </c>
      <c r="AJ94" s="32">
        <f t="shared" si="170"/>
        <v>0</v>
      </c>
      <c r="AK94" s="32">
        <f t="shared" si="171"/>
        <v>0</v>
      </c>
      <c r="AL94" s="32" t="str">
        <f t="shared" si="172"/>
        <v/>
      </c>
      <c r="AM94" s="32" t="e">
        <f t="shared" si="173"/>
        <v>#N/A</v>
      </c>
      <c r="AN94" s="32" t="e">
        <f t="shared" si="174"/>
        <v>#N/A</v>
      </c>
      <c r="AO94" s="32" t="e">
        <f t="shared" si="175"/>
        <v>#N/A</v>
      </c>
      <c r="AP94" s="32" t="e">
        <f t="shared" si="176"/>
        <v>#N/A</v>
      </c>
      <c r="AQ94" s="32" t="e">
        <f t="shared" si="177"/>
        <v>#N/A</v>
      </c>
      <c r="AR94" s="32" t="e">
        <f t="shared" si="178"/>
        <v>#N/A</v>
      </c>
      <c r="AS94" s="32" t="e">
        <f t="shared" si="179"/>
        <v>#N/A</v>
      </c>
      <c r="AT94" s="32" t="e">
        <f t="shared" si="180"/>
        <v>#N/A</v>
      </c>
      <c r="AU94" s="32" t="e">
        <f t="shared" si="181"/>
        <v>#N/A</v>
      </c>
      <c r="AV94" s="32" t="e">
        <f t="shared" si="182"/>
        <v>#N/A</v>
      </c>
      <c r="AW94" s="32" t="e">
        <f t="shared" si="183"/>
        <v>#N/A</v>
      </c>
      <c r="AX94" s="32" t="str">
        <f t="shared" si="184"/>
        <v/>
      </c>
      <c r="AY94" s="32" t="str">
        <f t="shared" si="185"/>
        <v/>
      </c>
      <c r="AZ94" s="32" t="e">
        <f t="shared" si="186"/>
        <v>#N/A</v>
      </c>
      <c r="BA94" s="32" t="e">
        <f t="shared" si="187"/>
        <v>#N/A</v>
      </c>
      <c r="BB94" s="32" t="e">
        <f t="shared" si="188"/>
        <v>#N/A</v>
      </c>
      <c r="BC94" s="32">
        <f t="shared" si="189"/>
        <v>0</v>
      </c>
      <c r="BD94" s="32">
        <f t="shared" si="206"/>
        <v>0</v>
      </c>
      <c r="BE94" s="32">
        <f t="shared" si="209"/>
        <v>0</v>
      </c>
      <c r="BF94" s="32">
        <f t="shared" si="190"/>
        <v>0</v>
      </c>
      <c r="BG94" s="32">
        <f t="shared" si="191"/>
        <v>0</v>
      </c>
      <c r="BH94" s="32" t="str">
        <f t="shared" si="192"/>
        <v/>
      </c>
      <c r="BI94" s="32" t="e">
        <f t="shared" si="193"/>
        <v>#N/A</v>
      </c>
      <c r="BJ94" s="32" t="e">
        <f t="shared" si="194"/>
        <v>#N/A</v>
      </c>
      <c r="BK94" s="32" t="e">
        <f t="shared" si="195"/>
        <v>#N/A</v>
      </c>
      <c r="BL94" s="32" t="e">
        <f t="shared" si="196"/>
        <v>#N/A</v>
      </c>
      <c r="BM94" s="32" t="e">
        <f t="shared" si="197"/>
        <v>#N/A</v>
      </c>
      <c r="BN94" s="32" t="e">
        <f t="shared" si="198"/>
        <v>#N/A</v>
      </c>
      <c r="BO94" s="32" t="e">
        <f t="shared" si="199"/>
        <v>#N/A</v>
      </c>
      <c r="BP94" s="32" t="e">
        <f t="shared" si="200"/>
        <v>#N/A</v>
      </c>
      <c r="BQ94" s="32" t="e">
        <f t="shared" si="201"/>
        <v>#N/A</v>
      </c>
      <c r="BR94" s="32" t="e">
        <f t="shared" si="202"/>
        <v>#N/A</v>
      </c>
      <c r="BS94" s="32" t="e">
        <f t="shared" si="203"/>
        <v>#N/A</v>
      </c>
    </row>
    <row r="95" spans="1:71" x14ac:dyDescent="0.3">
      <c r="A95" s="32">
        <v>93</v>
      </c>
      <c r="B95" s="32" t="str">
        <f t="shared" si="140"/>
        <v/>
      </c>
      <c r="C95" s="45" t="str">
        <f t="shared" si="141"/>
        <v/>
      </c>
      <c r="D95" s="32">
        <f t="shared" si="142"/>
        <v>0</v>
      </c>
      <c r="E95" s="32" t="e">
        <f t="shared" si="143"/>
        <v>#N/A</v>
      </c>
      <c r="F95" s="32" t="str">
        <f t="shared" si="144"/>
        <v/>
      </c>
      <c r="G95" s="32" t="str">
        <f t="shared" si="145"/>
        <v/>
      </c>
      <c r="H95" s="32" t="e">
        <f t="shared" si="146"/>
        <v>#N/A</v>
      </c>
      <c r="I95" s="32" t="e">
        <f t="shared" si="147"/>
        <v>#N/A</v>
      </c>
      <c r="J95" s="32" t="e">
        <f t="shared" si="148"/>
        <v>#N/A</v>
      </c>
      <c r="K95" s="32">
        <f t="shared" si="149"/>
        <v>0</v>
      </c>
      <c r="L95" s="32">
        <f t="shared" si="204"/>
        <v>0</v>
      </c>
      <c r="M95" s="32">
        <f t="shared" si="207"/>
        <v>0</v>
      </c>
      <c r="N95" s="32">
        <f t="shared" si="150"/>
        <v>0</v>
      </c>
      <c r="O95" s="32">
        <f t="shared" si="151"/>
        <v>0</v>
      </c>
      <c r="P95" s="32" t="str">
        <f t="shared" si="152"/>
        <v/>
      </c>
      <c r="Q95" s="32" t="e">
        <f t="shared" si="153"/>
        <v>#N/A</v>
      </c>
      <c r="R95" s="32" t="e">
        <f t="shared" si="154"/>
        <v>#N/A</v>
      </c>
      <c r="S95" s="32" t="e">
        <f t="shared" si="155"/>
        <v>#N/A</v>
      </c>
      <c r="T95" s="32" t="e">
        <f t="shared" si="156"/>
        <v>#N/A</v>
      </c>
      <c r="U95" s="32" t="e">
        <f t="shared" si="157"/>
        <v>#N/A</v>
      </c>
      <c r="V95" s="32" t="e">
        <f t="shared" si="158"/>
        <v>#N/A</v>
      </c>
      <c r="W95" s="32" t="e">
        <f t="shared" si="159"/>
        <v>#N/A</v>
      </c>
      <c r="X95" s="32" t="e">
        <f t="shared" si="160"/>
        <v>#N/A</v>
      </c>
      <c r="Y95" s="32" t="e">
        <f t="shared" si="161"/>
        <v>#N/A</v>
      </c>
      <c r="Z95" s="32" t="e">
        <f t="shared" si="162"/>
        <v>#N/A</v>
      </c>
      <c r="AA95" s="32" t="e">
        <f t="shared" si="163"/>
        <v>#N/A</v>
      </c>
      <c r="AB95" s="32" t="str">
        <f t="shared" si="164"/>
        <v/>
      </c>
      <c r="AC95" s="32" t="str">
        <f t="shared" si="165"/>
        <v/>
      </c>
      <c r="AD95" s="32" t="e">
        <f t="shared" si="166"/>
        <v>#N/A</v>
      </c>
      <c r="AE95" s="32" t="e">
        <f t="shared" si="167"/>
        <v>#N/A</v>
      </c>
      <c r="AF95" s="32" t="e">
        <f t="shared" si="168"/>
        <v>#N/A</v>
      </c>
      <c r="AG95" s="32">
        <f t="shared" si="169"/>
        <v>0</v>
      </c>
      <c r="AH95" s="32">
        <f t="shared" si="205"/>
        <v>0</v>
      </c>
      <c r="AI95" s="32">
        <f t="shared" si="208"/>
        <v>0</v>
      </c>
      <c r="AJ95" s="32">
        <f t="shared" si="170"/>
        <v>0</v>
      </c>
      <c r="AK95" s="32">
        <f t="shared" si="171"/>
        <v>0</v>
      </c>
      <c r="AL95" s="32" t="str">
        <f t="shared" si="172"/>
        <v/>
      </c>
      <c r="AM95" s="32" t="e">
        <f t="shared" si="173"/>
        <v>#N/A</v>
      </c>
      <c r="AN95" s="32" t="e">
        <f t="shared" si="174"/>
        <v>#N/A</v>
      </c>
      <c r="AO95" s="32" t="e">
        <f t="shared" si="175"/>
        <v>#N/A</v>
      </c>
      <c r="AP95" s="32" t="e">
        <f t="shared" si="176"/>
        <v>#N/A</v>
      </c>
      <c r="AQ95" s="32" t="e">
        <f t="shared" si="177"/>
        <v>#N/A</v>
      </c>
      <c r="AR95" s="32" t="e">
        <f t="shared" si="178"/>
        <v>#N/A</v>
      </c>
      <c r="AS95" s="32" t="e">
        <f t="shared" si="179"/>
        <v>#N/A</v>
      </c>
      <c r="AT95" s="32" t="e">
        <f t="shared" si="180"/>
        <v>#N/A</v>
      </c>
      <c r="AU95" s="32" t="e">
        <f t="shared" si="181"/>
        <v>#N/A</v>
      </c>
      <c r="AV95" s="32" t="e">
        <f t="shared" si="182"/>
        <v>#N/A</v>
      </c>
      <c r="AW95" s="32" t="e">
        <f t="shared" si="183"/>
        <v>#N/A</v>
      </c>
      <c r="AX95" s="32" t="str">
        <f t="shared" si="184"/>
        <v/>
      </c>
      <c r="AY95" s="32" t="str">
        <f t="shared" si="185"/>
        <v/>
      </c>
      <c r="AZ95" s="32" t="e">
        <f t="shared" si="186"/>
        <v>#N/A</v>
      </c>
      <c r="BA95" s="32" t="e">
        <f t="shared" si="187"/>
        <v>#N/A</v>
      </c>
      <c r="BB95" s="32" t="e">
        <f t="shared" si="188"/>
        <v>#N/A</v>
      </c>
      <c r="BC95" s="32">
        <f t="shared" si="189"/>
        <v>0</v>
      </c>
      <c r="BD95" s="32">
        <f t="shared" si="206"/>
        <v>0</v>
      </c>
      <c r="BE95" s="32">
        <f t="shared" si="209"/>
        <v>0</v>
      </c>
      <c r="BF95" s="32">
        <f t="shared" si="190"/>
        <v>0</v>
      </c>
      <c r="BG95" s="32">
        <f t="shared" si="191"/>
        <v>0</v>
      </c>
      <c r="BH95" s="32" t="str">
        <f t="shared" si="192"/>
        <v/>
      </c>
      <c r="BI95" s="32" t="e">
        <f t="shared" si="193"/>
        <v>#N/A</v>
      </c>
      <c r="BJ95" s="32" t="e">
        <f t="shared" si="194"/>
        <v>#N/A</v>
      </c>
      <c r="BK95" s="32" t="e">
        <f t="shared" si="195"/>
        <v>#N/A</v>
      </c>
      <c r="BL95" s="32" t="e">
        <f t="shared" si="196"/>
        <v>#N/A</v>
      </c>
      <c r="BM95" s="32" t="e">
        <f t="shared" si="197"/>
        <v>#N/A</v>
      </c>
      <c r="BN95" s="32" t="e">
        <f t="shared" si="198"/>
        <v>#N/A</v>
      </c>
      <c r="BO95" s="32" t="e">
        <f t="shared" si="199"/>
        <v>#N/A</v>
      </c>
      <c r="BP95" s="32" t="e">
        <f t="shared" si="200"/>
        <v>#N/A</v>
      </c>
      <c r="BQ95" s="32" t="e">
        <f t="shared" si="201"/>
        <v>#N/A</v>
      </c>
      <c r="BR95" s="32" t="e">
        <f t="shared" si="202"/>
        <v>#N/A</v>
      </c>
      <c r="BS95" s="32" t="e">
        <f t="shared" si="203"/>
        <v>#N/A</v>
      </c>
    </row>
    <row r="96" spans="1:71" x14ac:dyDescent="0.3">
      <c r="A96" s="32">
        <v>94</v>
      </c>
      <c r="B96" s="32" t="str">
        <f t="shared" si="140"/>
        <v/>
      </c>
      <c r="C96" s="45" t="str">
        <f t="shared" si="141"/>
        <v/>
      </c>
      <c r="D96" s="32">
        <f t="shared" si="142"/>
        <v>0</v>
      </c>
      <c r="E96" s="32" t="e">
        <f t="shared" si="143"/>
        <v>#N/A</v>
      </c>
      <c r="F96" s="32" t="str">
        <f t="shared" si="144"/>
        <v/>
      </c>
      <c r="G96" s="32" t="str">
        <f t="shared" si="145"/>
        <v/>
      </c>
      <c r="H96" s="32" t="e">
        <f t="shared" si="146"/>
        <v>#N/A</v>
      </c>
      <c r="I96" s="32" t="e">
        <f t="shared" si="147"/>
        <v>#N/A</v>
      </c>
      <c r="J96" s="32" t="e">
        <f t="shared" si="148"/>
        <v>#N/A</v>
      </c>
      <c r="K96" s="32">
        <f t="shared" si="149"/>
        <v>0</v>
      </c>
      <c r="L96" s="32">
        <f t="shared" si="204"/>
        <v>0</v>
      </c>
      <c r="M96" s="32">
        <f t="shared" si="207"/>
        <v>0</v>
      </c>
      <c r="N96" s="32">
        <f t="shared" si="150"/>
        <v>0</v>
      </c>
      <c r="O96" s="32">
        <f t="shared" si="151"/>
        <v>0</v>
      </c>
      <c r="P96" s="32" t="str">
        <f t="shared" si="152"/>
        <v/>
      </c>
      <c r="Q96" s="32" t="e">
        <f t="shared" si="153"/>
        <v>#N/A</v>
      </c>
      <c r="R96" s="32" t="e">
        <f t="shared" si="154"/>
        <v>#N/A</v>
      </c>
      <c r="S96" s="32" t="e">
        <f t="shared" si="155"/>
        <v>#N/A</v>
      </c>
      <c r="T96" s="32" t="e">
        <f t="shared" si="156"/>
        <v>#N/A</v>
      </c>
      <c r="U96" s="32" t="e">
        <f t="shared" si="157"/>
        <v>#N/A</v>
      </c>
      <c r="V96" s="32" t="e">
        <f t="shared" si="158"/>
        <v>#N/A</v>
      </c>
      <c r="W96" s="32" t="e">
        <f t="shared" si="159"/>
        <v>#N/A</v>
      </c>
      <c r="X96" s="32" t="e">
        <f t="shared" si="160"/>
        <v>#N/A</v>
      </c>
      <c r="Y96" s="32" t="e">
        <f t="shared" si="161"/>
        <v>#N/A</v>
      </c>
      <c r="Z96" s="32" t="e">
        <f t="shared" si="162"/>
        <v>#N/A</v>
      </c>
      <c r="AA96" s="32" t="e">
        <f t="shared" si="163"/>
        <v>#N/A</v>
      </c>
      <c r="AB96" s="32" t="str">
        <f t="shared" si="164"/>
        <v/>
      </c>
      <c r="AC96" s="32" t="str">
        <f t="shared" si="165"/>
        <v/>
      </c>
      <c r="AD96" s="32" t="e">
        <f t="shared" si="166"/>
        <v>#N/A</v>
      </c>
      <c r="AE96" s="32" t="e">
        <f t="shared" si="167"/>
        <v>#N/A</v>
      </c>
      <c r="AF96" s="32" t="e">
        <f t="shared" si="168"/>
        <v>#N/A</v>
      </c>
      <c r="AG96" s="32">
        <f t="shared" si="169"/>
        <v>0</v>
      </c>
      <c r="AH96" s="32">
        <f t="shared" si="205"/>
        <v>0</v>
      </c>
      <c r="AI96" s="32">
        <f t="shared" si="208"/>
        <v>0</v>
      </c>
      <c r="AJ96" s="32">
        <f t="shared" si="170"/>
        <v>0</v>
      </c>
      <c r="AK96" s="32">
        <f t="shared" si="171"/>
        <v>0</v>
      </c>
      <c r="AL96" s="32" t="str">
        <f t="shared" si="172"/>
        <v/>
      </c>
      <c r="AM96" s="32" t="e">
        <f t="shared" si="173"/>
        <v>#N/A</v>
      </c>
      <c r="AN96" s="32" t="e">
        <f t="shared" si="174"/>
        <v>#N/A</v>
      </c>
      <c r="AO96" s="32" t="e">
        <f t="shared" si="175"/>
        <v>#N/A</v>
      </c>
      <c r="AP96" s="32" t="e">
        <f t="shared" si="176"/>
        <v>#N/A</v>
      </c>
      <c r="AQ96" s="32" t="e">
        <f t="shared" si="177"/>
        <v>#N/A</v>
      </c>
      <c r="AR96" s="32" t="e">
        <f t="shared" si="178"/>
        <v>#N/A</v>
      </c>
      <c r="AS96" s="32" t="e">
        <f t="shared" si="179"/>
        <v>#N/A</v>
      </c>
      <c r="AT96" s="32" t="e">
        <f t="shared" si="180"/>
        <v>#N/A</v>
      </c>
      <c r="AU96" s="32" t="e">
        <f t="shared" si="181"/>
        <v>#N/A</v>
      </c>
      <c r="AV96" s="32" t="e">
        <f t="shared" si="182"/>
        <v>#N/A</v>
      </c>
      <c r="AW96" s="32" t="e">
        <f t="shared" si="183"/>
        <v>#N/A</v>
      </c>
      <c r="AX96" s="32" t="str">
        <f t="shared" si="184"/>
        <v/>
      </c>
      <c r="AY96" s="32" t="str">
        <f t="shared" si="185"/>
        <v/>
      </c>
      <c r="AZ96" s="32" t="e">
        <f t="shared" si="186"/>
        <v>#N/A</v>
      </c>
      <c r="BA96" s="32" t="e">
        <f t="shared" si="187"/>
        <v>#N/A</v>
      </c>
      <c r="BB96" s="32" t="e">
        <f t="shared" si="188"/>
        <v>#N/A</v>
      </c>
      <c r="BC96" s="32">
        <f t="shared" si="189"/>
        <v>0</v>
      </c>
      <c r="BD96" s="32">
        <f t="shared" si="206"/>
        <v>0</v>
      </c>
      <c r="BE96" s="32">
        <f t="shared" si="209"/>
        <v>0</v>
      </c>
      <c r="BF96" s="32">
        <f t="shared" si="190"/>
        <v>0</v>
      </c>
      <c r="BG96" s="32">
        <f t="shared" si="191"/>
        <v>0</v>
      </c>
      <c r="BH96" s="32" t="str">
        <f t="shared" si="192"/>
        <v/>
      </c>
      <c r="BI96" s="32" t="e">
        <f t="shared" si="193"/>
        <v>#N/A</v>
      </c>
      <c r="BJ96" s="32" t="e">
        <f t="shared" si="194"/>
        <v>#N/A</v>
      </c>
      <c r="BK96" s="32" t="e">
        <f t="shared" si="195"/>
        <v>#N/A</v>
      </c>
      <c r="BL96" s="32" t="e">
        <f t="shared" si="196"/>
        <v>#N/A</v>
      </c>
      <c r="BM96" s="32" t="e">
        <f t="shared" si="197"/>
        <v>#N/A</v>
      </c>
      <c r="BN96" s="32" t="e">
        <f t="shared" si="198"/>
        <v>#N/A</v>
      </c>
      <c r="BO96" s="32" t="e">
        <f t="shared" si="199"/>
        <v>#N/A</v>
      </c>
      <c r="BP96" s="32" t="e">
        <f t="shared" si="200"/>
        <v>#N/A</v>
      </c>
      <c r="BQ96" s="32" t="e">
        <f t="shared" si="201"/>
        <v>#N/A</v>
      </c>
      <c r="BR96" s="32" t="e">
        <f t="shared" si="202"/>
        <v>#N/A</v>
      </c>
      <c r="BS96" s="32" t="e">
        <f t="shared" si="203"/>
        <v>#N/A</v>
      </c>
    </row>
    <row r="97" spans="1:71" x14ac:dyDescent="0.3">
      <c r="A97" s="32">
        <v>95</v>
      </c>
      <c r="B97" s="32" t="str">
        <f t="shared" si="140"/>
        <v/>
      </c>
      <c r="C97" s="45" t="str">
        <f t="shared" si="141"/>
        <v/>
      </c>
      <c r="D97" s="32">
        <f t="shared" si="142"/>
        <v>0</v>
      </c>
      <c r="E97" s="32" t="e">
        <f t="shared" si="143"/>
        <v>#N/A</v>
      </c>
      <c r="F97" s="32" t="str">
        <f t="shared" si="144"/>
        <v/>
      </c>
      <c r="G97" s="32" t="str">
        <f t="shared" si="145"/>
        <v/>
      </c>
      <c r="H97" s="32" t="e">
        <f t="shared" si="146"/>
        <v>#N/A</v>
      </c>
      <c r="I97" s="32" t="e">
        <f t="shared" si="147"/>
        <v>#N/A</v>
      </c>
      <c r="J97" s="32" t="e">
        <f t="shared" si="148"/>
        <v>#N/A</v>
      </c>
      <c r="K97" s="32">
        <f t="shared" si="149"/>
        <v>0</v>
      </c>
      <c r="L97" s="32">
        <f t="shared" si="204"/>
        <v>0</v>
      </c>
      <c r="M97" s="32">
        <f t="shared" si="207"/>
        <v>0</v>
      </c>
      <c r="N97" s="32">
        <f t="shared" si="150"/>
        <v>0</v>
      </c>
      <c r="O97" s="32">
        <f t="shared" si="151"/>
        <v>0</v>
      </c>
      <c r="P97" s="32" t="str">
        <f t="shared" si="152"/>
        <v/>
      </c>
      <c r="Q97" s="32" t="e">
        <f t="shared" si="153"/>
        <v>#N/A</v>
      </c>
      <c r="R97" s="32" t="e">
        <f t="shared" si="154"/>
        <v>#N/A</v>
      </c>
      <c r="S97" s="32" t="e">
        <f t="shared" si="155"/>
        <v>#N/A</v>
      </c>
      <c r="T97" s="32" t="e">
        <f t="shared" si="156"/>
        <v>#N/A</v>
      </c>
      <c r="U97" s="32" t="e">
        <f t="shared" si="157"/>
        <v>#N/A</v>
      </c>
      <c r="V97" s="32" t="e">
        <f t="shared" si="158"/>
        <v>#N/A</v>
      </c>
      <c r="W97" s="32" t="e">
        <f t="shared" si="159"/>
        <v>#N/A</v>
      </c>
      <c r="X97" s="32" t="e">
        <f t="shared" si="160"/>
        <v>#N/A</v>
      </c>
      <c r="Y97" s="32" t="e">
        <f t="shared" si="161"/>
        <v>#N/A</v>
      </c>
      <c r="Z97" s="32" t="e">
        <f t="shared" si="162"/>
        <v>#N/A</v>
      </c>
      <c r="AA97" s="32" t="e">
        <f t="shared" si="163"/>
        <v>#N/A</v>
      </c>
      <c r="AB97" s="32" t="str">
        <f t="shared" si="164"/>
        <v/>
      </c>
      <c r="AC97" s="32" t="str">
        <f t="shared" si="165"/>
        <v/>
      </c>
      <c r="AD97" s="32" t="e">
        <f t="shared" si="166"/>
        <v>#N/A</v>
      </c>
      <c r="AE97" s="32" t="e">
        <f t="shared" si="167"/>
        <v>#N/A</v>
      </c>
      <c r="AF97" s="32" t="e">
        <f t="shared" si="168"/>
        <v>#N/A</v>
      </c>
      <c r="AG97" s="32">
        <f t="shared" si="169"/>
        <v>0</v>
      </c>
      <c r="AH97" s="32">
        <f t="shared" si="205"/>
        <v>0</v>
      </c>
      <c r="AI97" s="32">
        <f t="shared" si="208"/>
        <v>0</v>
      </c>
      <c r="AJ97" s="32">
        <f t="shared" si="170"/>
        <v>0</v>
      </c>
      <c r="AK97" s="32">
        <f t="shared" si="171"/>
        <v>0</v>
      </c>
      <c r="AL97" s="32" t="str">
        <f t="shared" si="172"/>
        <v/>
      </c>
      <c r="AM97" s="32" t="e">
        <f t="shared" si="173"/>
        <v>#N/A</v>
      </c>
      <c r="AN97" s="32" t="e">
        <f t="shared" si="174"/>
        <v>#N/A</v>
      </c>
      <c r="AO97" s="32" t="e">
        <f t="shared" si="175"/>
        <v>#N/A</v>
      </c>
      <c r="AP97" s="32" t="e">
        <f t="shared" si="176"/>
        <v>#N/A</v>
      </c>
      <c r="AQ97" s="32" t="e">
        <f t="shared" si="177"/>
        <v>#N/A</v>
      </c>
      <c r="AR97" s="32" t="e">
        <f t="shared" si="178"/>
        <v>#N/A</v>
      </c>
      <c r="AS97" s="32" t="e">
        <f t="shared" si="179"/>
        <v>#N/A</v>
      </c>
      <c r="AT97" s="32" t="e">
        <f t="shared" si="180"/>
        <v>#N/A</v>
      </c>
      <c r="AU97" s="32" t="e">
        <f t="shared" si="181"/>
        <v>#N/A</v>
      </c>
      <c r="AV97" s="32" t="e">
        <f t="shared" si="182"/>
        <v>#N/A</v>
      </c>
      <c r="AW97" s="32" t="e">
        <f t="shared" si="183"/>
        <v>#N/A</v>
      </c>
      <c r="AX97" s="32" t="str">
        <f t="shared" si="184"/>
        <v/>
      </c>
      <c r="AY97" s="32" t="str">
        <f t="shared" si="185"/>
        <v/>
      </c>
      <c r="AZ97" s="32" t="e">
        <f t="shared" si="186"/>
        <v>#N/A</v>
      </c>
      <c r="BA97" s="32" t="e">
        <f t="shared" si="187"/>
        <v>#N/A</v>
      </c>
      <c r="BB97" s="32" t="e">
        <f t="shared" si="188"/>
        <v>#N/A</v>
      </c>
      <c r="BC97" s="32">
        <f t="shared" si="189"/>
        <v>0</v>
      </c>
      <c r="BD97" s="32">
        <f t="shared" si="206"/>
        <v>0</v>
      </c>
      <c r="BE97" s="32">
        <f t="shared" si="209"/>
        <v>0</v>
      </c>
      <c r="BF97" s="32">
        <f t="shared" si="190"/>
        <v>0</v>
      </c>
      <c r="BG97" s="32">
        <f t="shared" si="191"/>
        <v>0</v>
      </c>
      <c r="BH97" s="32" t="str">
        <f t="shared" si="192"/>
        <v/>
      </c>
      <c r="BI97" s="32" t="e">
        <f t="shared" si="193"/>
        <v>#N/A</v>
      </c>
      <c r="BJ97" s="32" t="e">
        <f t="shared" si="194"/>
        <v>#N/A</v>
      </c>
      <c r="BK97" s="32" t="e">
        <f t="shared" si="195"/>
        <v>#N/A</v>
      </c>
      <c r="BL97" s="32" t="e">
        <f t="shared" si="196"/>
        <v>#N/A</v>
      </c>
      <c r="BM97" s="32" t="e">
        <f t="shared" si="197"/>
        <v>#N/A</v>
      </c>
      <c r="BN97" s="32" t="e">
        <f t="shared" si="198"/>
        <v>#N/A</v>
      </c>
      <c r="BO97" s="32" t="e">
        <f t="shared" si="199"/>
        <v>#N/A</v>
      </c>
      <c r="BP97" s="32" t="e">
        <f t="shared" si="200"/>
        <v>#N/A</v>
      </c>
      <c r="BQ97" s="32" t="e">
        <f t="shared" si="201"/>
        <v>#N/A</v>
      </c>
      <c r="BR97" s="32" t="e">
        <f t="shared" si="202"/>
        <v>#N/A</v>
      </c>
      <c r="BS97" s="32" t="e">
        <f t="shared" si="203"/>
        <v>#N/A</v>
      </c>
    </row>
    <row r="98" spans="1:71" x14ac:dyDescent="0.3">
      <c r="A98" s="32">
        <v>96</v>
      </c>
      <c r="B98" s="32" t="str">
        <f t="shared" si="140"/>
        <v/>
      </c>
      <c r="C98" s="45" t="str">
        <f t="shared" si="141"/>
        <v/>
      </c>
      <c r="D98" s="32">
        <f t="shared" si="142"/>
        <v>0</v>
      </c>
      <c r="E98" s="32" t="e">
        <f t="shared" si="143"/>
        <v>#N/A</v>
      </c>
      <c r="F98" s="32" t="str">
        <f t="shared" si="144"/>
        <v/>
      </c>
      <c r="G98" s="32" t="str">
        <f t="shared" si="145"/>
        <v/>
      </c>
      <c r="H98" s="32" t="e">
        <f t="shared" si="146"/>
        <v>#N/A</v>
      </c>
      <c r="I98" s="32" t="e">
        <f t="shared" si="147"/>
        <v>#N/A</v>
      </c>
      <c r="J98" s="32" t="e">
        <f t="shared" si="148"/>
        <v>#N/A</v>
      </c>
      <c r="K98" s="32">
        <f t="shared" si="149"/>
        <v>0</v>
      </c>
      <c r="L98" s="32">
        <f t="shared" si="204"/>
        <v>0</v>
      </c>
      <c r="M98" s="32">
        <f t="shared" si="207"/>
        <v>0</v>
      </c>
      <c r="N98" s="32">
        <f t="shared" si="150"/>
        <v>0</v>
      </c>
      <c r="O98" s="32">
        <f t="shared" si="151"/>
        <v>0</v>
      </c>
      <c r="P98" s="32" t="str">
        <f t="shared" si="152"/>
        <v/>
      </c>
      <c r="Q98" s="32" t="e">
        <f t="shared" si="153"/>
        <v>#N/A</v>
      </c>
      <c r="R98" s="32" t="e">
        <f t="shared" si="154"/>
        <v>#N/A</v>
      </c>
      <c r="S98" s="32" t="e">
        <f t="shared" si="155"/>
        <v>#N/A</v>
      </c>
      <c r="T98" s="32" t="e">
        <f t="shared" si="156"/>
        <v>#N/A</v>
      </c>
      <c r="U98" s="32" t="e">
        <f t="shared" si="157"/>
        <v>#N/A</v>
      </c>
      <c r="V98" s="32" t="e">
        <f t="shared" si="158"/>
        <v>#N/A</v>
      </c>
      <c r="W98" s="32" t="e">
        <f t="shared" si="159"/>
        <v>#N/A</v>
      </c>
      <c r="X98" s="32" t="e">
        <f t="shared" si="160"/>
        <v>#N/A</v>
      </c>
      <c r="Y98" s="32" t="e">
        <f t="shared" si="161"/>
        <v>#N/A</v>
      </c>
      <c r="Z98" s="32" t="e">
        <f t="shared" si="162"/>
        <v>#N/A</v>
      </c>
      <c r="AA98" s="32" t="e">
        <f t="shared" si="163"/>
        <v>#N/A</v>
      </c>
      <c r="AB98" s="32" t="str">
        <f t="shared" si="164"/>
        <v/>
      </c>
      <c r="AC98" s="32" t="str">
        <f t="shared" si="165"/>
        <v/>
      </c>
      <c r="AD98" s="32" t="e">
        <f t="shared" si="166"/>
        <v>#N/A</v>
      </c>
      <c r="AE98" s="32" t="e">
        <f t="shared" si="167"/>
        <v>#N/A</v>
      </c>
      <c r="AF98" s="32" t="e">
        <f t="shared" si="168"/>
        <v>#N/A</v>
      </c>
      <c r="AG98" s="32">
        <f t="shared" si="169"/>
        <v>0</v>
      </c>
      <c r="AH98" s="32">
        <f t="shared" si="205"/>
        <v>0</v>
      </c>
      <c r="AI98" s="32">
        <f t="shared" si="208"/>
        <v>0</v>
      </c>
      <c r="AJ98" s="32">
        <f t="shared" si="170"/>
        <v>0</v>
      </c>
      <c r="AK98" s="32">
        <f t="shared" si="171"/>
        <v>0</v>
      </c>
      <c r="AL98" s="32" t="str">
        <f t="shared" si="172"/>
        <v/>
      </c>
      <c r="AM98" s="32" t="e">
        <f t="shared" si="173"/>
        <v>#N/A</v>
      </c>
      <c r="AN98" s="32" t="e">
        <f t="shared" si="174"/>
        <v>#N/A</v>
      </c>
      <c r="AO98" s="32" t="e">
        <f t="shared" si="175"/>
        <v>#N/A</v>
      </c>
      <c r="AP98" s="32" t="e">
        <f t="shared" si="176"/>
        <v>#N/A</v>
      </c>
      <c r="AQ98" s="32" t="e">
        <f t="shared" si="177"/>
        <v>#N/A</v>
      </c>
      <c r="AR98" s="32" t="e">
        <f t="shared" si="178"/>
        <v>#N/A</v>
      </c>
      <c r="AS98" s="32" t="e">
        <f t="shared" si="179"/>
        <v>#N/A</v>
      </c>
      <c r="AT98" s="32" t="e">
        <f t="shared" si="180"/>
        <v>#N/A</v>
      </c>
      <c r="AU98" s="32" t="e">
        <f t="shared" si="181"/>
        <v>#N/A</v>
      </c>
      <c r="AV98" s="32" t="e">
        <f t="shared" si="182"/>
        <v>#N/A</v>
      </c>
      <c r="AW98" s="32" t="e">
        <f t="shared" si="183"/>
        <v>#N/A</v>
      </c>
      <c r="AX98" s="32" t="str">
        <f t="shared" si="184"/>
        <v/>
      </c>
      <c r="AY98" s="32" t="str">
        <f t="shared" si="185"/>
        <v/>
      </c>
      <c r="AZ98" s="32" t="e">
        <f t="shared" si="186"/>
        <v>#N/A</v>
      </c>
      <c r="BA98" s="32" t="e">
        <f t="shared" si="187"/>
        <v>#N/A</v>
      </c>
      <c r="BB98" s="32" t="e">
        <f t="shared" si="188"/>
        <v>#N/A</v>
      </c>
      <c r="BC98" s="32">
        <f t="shared" si="189"/>
        <v>0</v>
      </c>
      <c r="BD98" s="32">
        <f t="shared" si="206"/>
        <v>0</v>
      </c>
      <c r="BE98" s="32">
        <f t="shared" si="209"/>
        <v>0</v>
      </c>
      <c r="BF98" s="32">
        <f t="shared" si="190"/>
        <v>0</v>
      </c>
      <c r="BG98" s="32">
        <f t="shared" si="191"/>
        <v>0</v>
      </c>
      <c r="BH98" s="32" t="str">
        <f t="shared" si="192"/>
        <v/>
      </c>
      <c r="BI98" s="32" t="e">
        <f t="shared" si="193"/>
        <v>#N/A</v>
      </c>
      <c r="BJ98" s="32" t="e">
        <f t="shared" si="194"/>
        <v>#N/A</v>
      </c>
      <c r="BK98" s="32" t="e">
        <f t="shared" si="195"/>
        <v>#N/A</v>
      </c>
      <c r="BL98" s="32" t="e">
        <f t="shared" si="196"/>
        <v>#N/A</v>
      </c>
      <c r="BM98" s="32" t="e">
        <f t="shared" si="197"/>
        <v>#N/A</v>
      </c>
      <c r="BN98" s="32" t="e">
        <f t="shared" si="198"/>
        <v>#N/A</v>
      </c>
      <c r="BO98" s="32" t="e">
        <f t="shared" si="199"/>
        <v>#N/A</v>
      </c>
      <c r="BP98" s="32" t="e">
        <f t="shared" si="200"/>
        <v>#N/A</v>
      </c>
      <c r="BQ98" s="32" t="e">
        <f t="shared" si="201"/>
        <v>#N/A</v>
      </c>
      <c r="BR98" s="32" t="e">
        <f t="shared" si="202"/>
        <v>#N/A</v>
      </c>
      <c r="BS98" s="32" t="e">
        <f t="shared" si="203"/>
        <v>#N/A</v>
      </c>
    </row>
    <row r="99" spans="1:71" x14ac:dyDescent="0.3">
      <c r="A99" s="32">
        <v>97</v>
      </c>
      <c r="B99" s="32" t="str">
        <f t="shared" ref="B99:B130" si="210">IF(selAnalito="","",IFERROR(_xlfn.AGGREGATE(15,6,rRUN/((rAnalito=selAnalito)*(rFirst=1)*((""&amp;rLote)=(""&amp;loteAtivo))),$A99),""))</f>
        <v/>
      </c>
      <c r="C99" s="45" t="str">
        <f t="shared" ref="C99:C130" si="211">IF($B99="","",_xlfn.MAXIFS(rData,rAnalito,selAnalito,rRUN,$B99,rLote,loteAtivo,rStatus,"Ativo"))</f>
        <v/>
      </c>
      <c r="D99" s="32">
        <f t="shared" ref="D99:D130" si="212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213">IF(OR($B99="",$D99=0),NA(),$A99)</f>
        <v>#N/A</v>
      </c>
      <c r="F99" s="32" t="str">
        <f t="shared" ref="F99:F130" si="214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215">IF(OR($F99="",$BU$1=""),"",($F99-$BT$1)/$BU$1)</f>
        <v/>
      </c>
      <c r="H99" s="32" t="e">
        <f t="shared" ref="H99:H130" si="216">IF(AND($F99&lt;&gt;"",$D99=1),$F99,NA())</f>
        <v>#N/A</v>
      </c>
      <c r="I99" s="32" t="e">
        <f t="shared" ref="I99:I130" si="217">IF(AND($F99&lt;&gt;"",$D99=1,$P99="OK"),$F99,NA())</f>
        <v>#N/A</v>
      </c>
      <c r="J99" s="32" t="e">
        <f t="shared" ref="J99:J130" si="218">IF(AND($F99&lt;&gt;"",$D99=1,$P99&lt;&gt;"OK",$P99&lt;&gt;""),$F99,NA())</f>
        <v>#N/A</v>
      </c>
      <c r="K99" s="32">
        <f t="shared" ref="K99:K130" si="219">IF($F99="",0,IF(ABS($G99)&gt;3,1,0))</f>
        <v>0</v>
      </c>
      <c r="L99" s="32">
        <f t="shared" si="204"/>
        <v>0</v>
      </c>
      <c r="M99" s="32">
        <f t="shared" si="207"/>
        <v>0</v>
      </c>
      <c r="N99" s="32">
        <f t="shared" ref="N99:N130" si="220">IF($F99="",0,IF(OR(((ISNUMBER($G99)*($G99&gt;2))+(ISNUMBER($AC99)*($AC99&gt;2))+(ISNUMBER($AY99)*($AY99&gt;2)))&gt;=2,((ISNUMBER($G99)*($G99&lt;-2))+(ISNUMBER($AC99)*($AC99&lt;-2))+(ISNUMBER($AY99)*($AY99&lt;-2)))&gt;=2),1,0))</f>
        <v>0</v>
      </c>
      <c r="O99" s="32">
        <f t="shared" ref="O99:O130" si="221">IF($F99="",0,IF(AND(COUNT($G99,$AC99,$AY99)&gt;=2,MAX($G99,$AC99,$AY99)&gt;2,MIN($G99,$AC99,$AY99)&lt;-2),1,0))</f>
        <v>0</v>
      </c>
      <c r="P99" s="32" t="str">
        <f t="shared" ref="P99:P130" si="222">IF($F99="","",IF(SUM($K99,$L99,$M99,$N99,$O99)&gt;0,"REJEITADO","OK"))</f>
        <v/>
      </c>
      <c r="Q99" s="32" t="e">
        <f t="shared" ref="Q99:Q130" si="223">IF(AND($D99=1,$BT$1&lt;&gt;""),$BT$1+(-3)*$BU$1,NA())</f>
        <v>#N/A</v>
      </c>
      <c r="R99" s="32" t="e">
        <f t="shared" ref="R99:R130" si="224">IF(AND($D99=1,$BT$1&lt;&gt;""),$BT$1+(-2)*$BU$1,NA())</f>
        <v>#N/A</v>
      </c>
      <c r="S99" s="32" t="e">
        <f t="shared" ref="S99:S130" si="225">IF(AND($D99=1,$BT$1&lt;&gt;""),$BT$1+(-1)*$BU$1,NA())</f>
        <v>#N/A</v>
      </c>
      <c r="T99" s="32" t="e">
        <f t="shared" ref="T99:T130" si="226">IF(AND($D99=1,$BT$1&lt;&gt;""),$BT$1,NA())</f>
        <v>#N/A</v>
      </c>
      <c r="U99" s="32" t="e">
        <f t="shared" ref="U99:U130" si="227">IF(AND($D99=1,$BT$1&lt;&gt;""),$BT$1+(1)*$BU$1,NA())</f>
        <v>#N/A</v>
      </c>
      <c r="V99" s="32" t="e">
        <f t="shared" ref="V99:V130" si="228">IF(AND($D99=1,$BT$1&lt;&gt;""),$BT$1+(2)*$BU$1,NA())</f>
        <v>#N/A</v>
      </c>
      <c r="W99" s="32" t="e">
        <f t="shared" ref="W99:W130" si="229">IF(AND($D99=1,$BT$1&lt;&gt;""),$BT$1+(3)*$BU$1,NA())</f>
        <v>#N/A</v>
      </c>
      <c r="X99" s="32" t="e">
        <f t="shared" ref="X99:X130" si="230">IF(AND($D99=1,COUNTIFS(regAnalito,selAnalito,regNivel,1,regData,$C99,regRep1,"&lt;&gt;")&gt;0),SUMIFS(regRep1,regAnalito,selAnalito,regNivel,1,regData,$C99),NA())</f>
        <v>#N/A</v>
      </c>
      <c r="Y99" s="32" t="e">
        <f t="shared" ref="Y99:Y130" si="231">IF(AND($D99=1,COUNTIFS(regAnalito,selAnalito,regNivel,1,regData,$C99,regRep2,"&lt;&gt;")&gt;0),SUMIFS(regRep2,regAnalito,selAnalito,regNivel,1,regData,$C99),NA())</f>
        <v>#N/A</v>
      </c>
      <c r="Z99" s="32" t="e">
        <f t="shared" ref="Z99:Z130" si="232">IF(AND($D99=1,COUNTIFS(regAnalito,selAnalito,regNivel,1,regData,$C99,regRep3,"&lt;&gt;")&gt;0),SUMIFS(regRep3,regAnalito,selAnalito,regNivel,1,regData,$C99),NA())</f>
        <v>#N/A</v>
      </c>
      <c r="AA99" s="32" t="e">
        <f t="shared" ref="AA99:AA130" si="233">IF(AND($D99=1,COUNTIFS(regAnalito,selAnalito,regData,$C99,regCalib,"Sim")&gt;0),$BT$1,NA())</f>
        <v>#N/A</v>
      </c>
      <c r="AB99" s="32" t="str">
        <f t="shared" ref="AB99:AB130" si="234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35">IF(OR($AB99="",$BW$1=""),"",($AB99-$BV$1)/$BW$1)</f>
        <v/>
      </c>
      <c r="AD99" s="32" t="e">
        <f t="shared" ref="AD99:AD130" si="236">IF(AND($AB99&lt;&gt;"",$D99=1),$AB99,NA())</f>
        <v>#N/A</v>
      </c>
      <c r="AE99" s="32" t="e">
        <f t="shared" ref="AE99:AE130" si="237">IF(AND($AB99&lt;&gt;"",$D99=1,$AL99="OK"),$AB99,NA())</f>
        <v>#N/A</v>
      </c>
      <c r="AF99" s="32" t="e">
        <f t="shared" ref="AF99:AF130" si="238">IF(AND($AB99&lt;&gt;"",$D99=1,$AL99&lt;&gt;"OK",$AL99&lt;&gt;""),$AB99,NA())</f>
        <v>#N/A</v>
      </c>
      <c r="AG99" s="32">
        <f t="shared" ref="AG99:AG130" si="239">IF($AB99="",0,IF(ABS($AC99)&gt;3,1,0))</f>
        <v>0</v>
      </c>
      <c r="AH99" s="32">
        <f t="shared" si="205"/>
        <v>0</v>
      </c>
      <c r="AI99" s="32">
        <f t="shared" si="208"/>
        <v>0</v>
      </c>
      <c r="AJ99" s="32">
        <f t="shared" ref="AJ99:AJ130" si="240">IF($AB99="",0,IF(OR(((ISNUMBER($G99)*($G99&gt;2))+(ISNUMBER($AC99)*($AC99&gt;2))+(ISNUMBER($AY99)*($AY99&gt;2)))&gt;=2,((ISNUMBER($G99)*($G99&lt;-2))+(ISNUMBER($AC99)*($AC99&lt;-2))+(ISNUMBER($AY99)*($AY99&lt;-2)))&gt;=2),1,0))</f>
        <v>0</v>
      </c>
      <c r="AK99" s="32">
        <f t="shared" ref="AK99:AK130" si="241">IF($AB99="",0,IF(AND(COUNT($G99,$AC99,$AY99)&gt;=2,MAX($G99,$AC99,$AY99)&gt;2,MIN($G99,$AC99,$AY99)&lt;-2),1,0))</f>
        <v>0</v>
      </c>
      <c r="AL99" s="32" t="str">
        <f t="shared" ref="AL99:AL130" si="242">IF($AB99="","",IF(SUM($AG99,$AH99,$AI99,$AJ99,$AK99)&gt;0,"REJEITADO","OK"))</f>
        <v/>
      </c>
      <c r="AM99" s="32" t="e">
        <f t="shared" ref="AM99:AM130" si="243">IF(AND($D99=1,$BV$1&lt;&gt;""),$BV$1+(-3)*$BW$1,NA())</f>
        <v>#N/A</v>
      </c>
      <c r="AN99" s="32" t="e">
        <f t="shared" ref="AN99:AN130" si="244">IF(AND($D99=1,$BV$1&lt;&gt;""),$BV$1+(-2)*$BW$1,NA())</f>
        <v>#N/A</v>
      </c>
      <c r="AO99" s="32" t="e">
        <f t="shared" ref="AO99:AO130" si="245">IF(AND($D99=1,$BV$1&lt;&gt;""),$BV$1+(-1)*$BW$1,NA())</f>
        <v>#N/A</v>
      </c>
      <c r="AP99" s="32" t="e">
        <f t="shared" ref="AP99:AP130" si="246">IF(AND($D99=1,$BV$1&lt;&gt;""),$BV$1,NA())</f>
        <v>#N/A</v>
      </c>
      <c r="AQ99" s="32" t="e">
        <f t="shared" ref="AQ99:AQ130" si="247">IF(AND($D99=1,$BV$1&lt;&gt;""),$BV$1+(1)*$BW$1,NA())</f>
        <v>#N/A</v>
      </c>
      <c r="AR99" s="32" t="e">
        <f t="shared" ref="AR99:AR130" si="248">IF(AND($D99=1,$BV$1&lt;&gt;""),$BV$1+(2)*$BW$1,NA())</f>
        <v>#N/A</v>
      </c>
      <c r="AS99" s="32" t="e">
        <f t="shared" ref="AS99:AS130" si="249">IF(AND($D99=1,$BV$1&lt;&gt;""),$BV$1+(3)*$BW$1,NA())</f>
        <v>#N/A</v>
      </c>
      <c r="AT99" s="32" t="e">
        <f t="shared" ref="AT99:AT130" si="250">IF(AND($D99=1,COUNTIFS(regAnalito,selAnalito,regNivel,2,regData,$C99,regRep1,"&lt;&gt;")&gt;0),SUMIFS(regRep1,regAnalito,selAnalito,regNivel,2,regData,$C99),NA())</f>
        <v>#N/A</v>
      </c>
      <c r="AU99" s="32" t="e">
        <f t="shared" ref="AU99:AU130" si="251">IF(AND($D99=1,COUNTIFS(regAnalito,selAnalito,regNivel,2,regData,$C99,regRep2,"&lt;&gt;")&gt;0),SUMIFS(regRep2,regAnalito,selAnalito,regNivel,2,regData,$C99),NA())</f>
        <v>#N/A</v>
      </c>
      <c r="AV99" s="32" t="e">
        <f t="shared" ref="AV99:AV130" si="252">IF(AND($D99=1,COUNTIFS(regAnalito,selAnalito,regNivel,2,regData,$C99,regRep3,"&lt;&gt;")&gt;0),SUMIFS(regRep3,regAnalito,selAnalito,regNivel,2,regData,$C99),NA())</f>
        <v>#N/A</v>
      </c>
      <c r="AW99" s="32" t="e">
        <f t="shared" ref="AW99:AW130" si="253">IF(AND($D99=1,COUNTIFS(regAnalito,selAnalito,regData,$C99,regCalib,"Sim")&gt;0),$BV$1,NA())</f>
        <v>#N/A</v>
      </c>
      <c r="AX99" s="32" t="str">
        <f t="shared" ref="AX99:AX130" si="254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55">IF(OR($AX99="",$BY$1=""),"",($AX99-$BX$1)/$BY$1)</f>
        <v/>
      </c>
      <c r="AZ99" s="32" t="e">
        <f t="shared" ref="AZ99:AZ130" si="256">IF(AND($AX99&lt;&gt;"",$D99=1),$AX99,NA())</f>
        <v>#N/A</v>
      </c>
      <c r="BA99" s="32" t="e">
        <f t="shared" ref="BA99:BA130" si="257">IF(AND($AX99&lt;&gt;"",$D99=1,$BH99="OK"),$AX99,NA())</f>
        <v>#N/A</v>
      </c>
      <c r="BB99" s="32" t="e">
        <f t="shared" ref="BB99:BB130" si="258">IF(AND($AX99&lt;&gt;"",$D99=1,$BH99&lt;&gt;"OK",$BH99&lt;&gt;""),$AX99,NA())</f>
        <v>#N/A</v>
      </c>
      <c r="BC99" s="32">
        <f t="shared" ref="BC99:BC130" si="259">IF($AX99="",0,IF(ABS($AY99)&gt;3,1,0))</f>
        <v>0</v>
      </c>
      <c r="BD99" s="32">
        <f t="shared" si="206"/>
        <v>0</v>
      </c>
      <c r="BE99" s="32">
        <f t="shared" si="209"/>
        <v>0</v>
      </c>
      <c r="BF99" s="32">
        <f t="shared" ref="BF99:BF130" si="260">IF($AX99="",0,IF(OR(((ISNUMBER($G99)*($G99&gt;2))+(ISNUMBER($AC99)*($AC99&gt;2))+(ISNUMBER($AY99)*($AY99&gt;2)))&gt;=2,((ISNUMBER($G99)*($G99&lt;-2))+(ISNUMBER($AC99)*($AC99&lt;-2))+(ISNUMBER($AY99)*($AY99&lt;-2)))&gt;=2),1,0))</f>
        <v>0</v>
      </c>
      <c r="BG99" s="32">
        <f t="shared" ref="BG99:BG130" si="261">IF($AX99="",0,IF(AND(COUNT($G99,$AC99,$AY99)&gt;=2,MAX($G99,$AC99,$AY99)&gt;2,MIN($G99,$AC99,$AY99)&lt;-2),1,0))</f>
        <v>0</v>
      </c>
      <c r="BH99" s="32" t="str">
        <f t="shared" ref="BH99:BH130" si="262">IF($AX99="","",IF(SUM($BC99,$BD99,$BE99,$BF99,$BG99)&gt;0,"REJEITADO","OK"))</f>
        <v/>
      </c>
      <c r="BI99" s="32" t="e">
        <f t="shared" ref="BI99:BI130" si="263">IF(AND($D99=1,$BX$1&lt;&gt;""),$BX$1+(-3)*$BY$1,NA())</f>
        <v>#N/A</v>
      </c>
      <c r="BJ99" s="32" t="e">
        <f t="shared" ref="BJ99:BJ130" si="264">IF(AND($D99=1,$BX$1&lt;&gt;""),$BX$1+(-2)*$BY$1,NA())</f>
        <v>#N/A</v>
      </c>
      <c r="BK99" s="32" t="e">
        <f t="shared" ref="BK99:BK130" si="265">IF(AND($D99=1,$BX$1&lt;&gt;""),$BX$1+(-1)*$BY$1,NA())</f>
        <v>#N/A</v>
      </c>
      <c r="BL99" s="32" t="e">
        <f t="shared" ref="BL99:BL130" si="266">IF(AND($D99=1,$BX$1&lt;&gt;""),$BX$1,NA())</f>
        <v>#N/A</v>
      </c>
      <c r="BM99" s="32" t="e">
        <f t="shared" ref="BM99:BM130" si="267">IF(AND($D99=1,$BX$1&lt;&gt;""),$BX$1+(1)*$BY$1,NA())</f>
        <v>#N/A</v>
      </c>
      <c r="BN99" s="32" t="e">
        <f t="shared" ref="BN99:BN130" si="268">IF(AND($D99=1,$BX$1&lt;&gt;""),$BX$1+(2)*$BY$1,NA())</f>
        <v>#N/A</v>
      </c>
      <c r="BO99" s="32" t="e">
        <f t="shared" ref="BO99:BO130" si="269">IF(AND($D99=1,$BX$1&lt;&gt;""),$BX$1+(3)*$BY$1,NA())</f>
        <v>#N/A</v>
      </c>
      <c r="BP99" s="32" t="e">
        <f t="shared" ref="BP99:BP130" si="270">IF(AND($D99=1,COUNTIFS(regAnalito,selAnalito,regNivel,3,regData,$C99,regRep1,"&lt;&gt;")&gt;0),SUMIFS(regRep1,regAnalito,selAnalito,regNivel,3,regData,$C99),NA())</f>
        <v>#N/A</v>
      </c>
      <c r="BQ99" s="32" t="e">
        <f t="shared" ref="BQ99:BQ130" si="271">IF(AND($D99=1,COUNTIFS(regAnalito,selAnalito,regNivel,3,regData,$C99,regRep2,"&lt;&gt;")&gt;0),SUMIFS(regRep2,regAnalito,selAnalito,regNivel,3,regData,$C99),NA())</f>
        <v>#N/A</v>
      </c>
      <c r="BR99" s="32" t="e">
        <f t="shared" ref="BR99:BR130" si="272">IF(AND($D99=1,COUNTIFS(regAnalito,selAnalito,regNivel,3,regData,$C99,regRep3,"&lt;&gt;")&gt;0),SUMIFS(regRep3,regAnalito,selAnalito,regNivel,3,regData,$C99),NA())</f>
        <v>#N/A</v>
      </c>
      <c r="BS99" s="32" t="e">
        <f t="shared" ref="BS99:BS130" si="273">IF(AND($D99=1,COUNTIFS(regAnalito,selAnalito,regData,$C99,regCalib,"Sim")&gt;0),$BX$1,NA())</f>
        <v>#N/A</v>
      </c>
    </row>
    <row r="100" spans="1:71" x14ac:dyDescent="0.3">
      <c r="A100" s="32">
        <v>98</v>
      </c>
      <c r="B100" s="32" t="str">
        <f t="shared" si="210"/>
        <v/>
      </c>
      <c r="C100" s="45" t="str">
        <f t="shared" si="211"/>
        <v/>
      </c>
      <c r="D100" s="32">
        <f t="shared" si="212"/>
        <v>0</v>
      </c>
      <c r="E100" s="32" t="e">
        <f t="shared" si="213"/>
        <v>#N/A</v>
      </c>
      <c r="F100" s="32" t="str">
        <f t="shared" si="214"/>
        <v/>
      </c>
      <c r="G100" s="32" t="str">
        <f t="shared" si="215"/>
        <v/>
      </c>
      <c r="H100" s="32" t="e">
        <f t="shared" si="216"/>
        <v>#N/A</v>
      </c>
      <c r="I100" s="32" t="e">
        <f t="shared" si="217"/>
        <v>#N/A</v>
      </c>
      <c r="J100" s="32" t="e">
        <f t="shared" si="218"/>
        <v>#N/A</v>
      </c>
      <c r="K100" s="32">
        <f t="shared" si="219"/>
        <v>0</v>
      </c>
      <c r="L100" s="32">
        <f t="shared" si="204"/>
        <v>0</v>
      </c>
      <c r="M100" s="32">
        <f t="shared" si="207"/>
        <v>0</v>
      </c>
      <c r="N100" s="32">
        <f t="shared" si="220"/>
        <v>0</v>
      </c>
      <c r="O100" s="32">
        <f t="shared" si="221"/>
        <v>0</v>
      </c>
      <c r="P100" s="32" t="str">
        <f t="shared" si="222"/>
        <v/>
      </c>
      <c r="Q100" s="32" t="e">
        <f t="shared" si="223"/>
        <v>#N/A</v>
      </c>
      <c r="R100" s="32" t="e">
        <f t="shared" si="224"/>
        <v>#N/A</v>
      </c>
      <c r="S100" s="32" t="e">
        <f t="shared" si="225"/>
        <v>#N/A</v>
      </c>
      <c r="T100" s="32" t="e">
        <f t="shared" si="226"/>
        <v>#N/A</v>
      </c>
      <c r="U100" s="32" t="e">
        <f t="shared" si="227"/>
        <v>#N/A</v>
      </c>
      <c r="V100" s="32" t="e">
        <f t="shared" si="228"/>
        <v>#N/A</v>
      </c>
      <c r="W100" s="32" t="e">
        <f t="shared" si="229"/>
        <v>#N/A</v>
      </c>
      <c r="X100" s="32" t="e">
        <f t="shared" si="230"/>
        <v>#N/A</v>
      </c>
      <c r="Y100" s="32" t="e">
        <f t="shared" si="231"/>
        <v>#N/A</v>
      </c>
      <c r="Z100" s="32" t="e">
        <f t="shared" si="232"/>
        <v>#N/A</v>
      </c>
      <c r="AA100" s="32" t="e">
        <f t="shared" si="233"/>
        <v>#N/A</v>
      </c>
      <c r="AB100" s="32" t="str">
        <f t="shared" si="234"/>
        <v/>
      </c>
      <c r="AC100" s="32" t="str">
        <f t="shared" si="235"/>
        <v/>
      </c>
      <c r="AD100" s="32" t="e">
        <f t="shared" si="236"/>
        <v>#N/A</v>
      </c>
      <c r="AE100" s="32" t="e">
        <f t="shared" si="237"/>
        <v>#N/A</v>
      </c>
      <c r="AF100" s="32" t="e">
        <f t="shared" si="238"/>
        <v>#N/A</v>
      </c>
      <c r="AG100" s="32">
        <f t="shared" si="239"/>
        <v>0</v>
      </c>
      <c r="AH100" s="32">
        <f t="shared" si="205"/>
        <v>0</v>
      </c>
      <c r="AI100" s="32">
        <f t="shared" si="208"/>
        <v>0</v>
      </c>
      <c r="AJ100" s="32">
        <f t="shared" si="240"/>
        <v>0</v>
      </c>
      <c r="AK100" s="32">
        <f t="shared" si="241"/>
        <v>0</v>
      </c>
      <c r="AL100" s="32" t="str">
        <f t="shared" si="242"/>
        <v/>
      </c>
      <c r="AM100" s="32" t="e">
        <f t="shared" si="243"/>
        <v>#N/A</v>
      </c>
      <c r="AN100" s="32" t="e">
        <f t="shared" si="244"/>
        <v>#N/A</v>
      </c>
      <c r="AO100" s="32" t="e">
        <f t="shared" si="245"/>
        <v>#N/A</v>
      </c>
      <c r="AP100" s="32" t="e">
        <f t="shared" si="246"/>
        <v>#N/A</v>
      </c>
      <c r="AQ100" s="32" t="e">
        <f t="shared" si="247"/>
        <v>#N/A</v>
      </c>
      <c r="AR100" s="32" t="e">
        <f t="shared" si="248"/>
        <v>#N/A</v>
      </c>
      <c r="AS100" s="32" t="e">
        <f t="shared" si="249"/>
        <v>#N/A</v>
      </c>
      <c r="AT100" s="32" t="e">
        <f t="shared" si="250"/>
        <v>#N/A</v>
      </c>
      <c r="AU100" s="32" t="e">
        <f t="shared" si="251"/>
        <v>#N/A</v>
      </c>
      <c r="AV100" s="32" t="e">
        <f t="shared" si="252"/>
        <v>#N/A</v>
      </c>
      <c r="AW100" s="32" t="e">
        <f t="shared" si="253"/>
        <v>#N/A</v>
      </c>
      <c r="AX100" s="32" t="str">
        <f t="shared" si="254"/>
        <v/>
      </c>
      <c r="AY100" s="32" t="str">
        <f t="shared" si="255"/>
        <v/>
      </c>
      <c r="AZ100" s="32" t="e">
        <f t="shared" si="256"/>
        <v>#N/A</v>
      </c>
      <c r="BA100" s="32" t="e">
        <f t="shared" si="257"/>
        <v>#N/A</v>
      </c>
      <c r="BB100" s="32" t="e">
        <f t="shared" si="258"/>
        <v>#N/A</v>
      </c>
      <c r="BC100" s="32">
        <f t="shared" si="259"/>
        <v>0</v>
      </c>
      <c r="BD100" s="32">
        <f t="shared" si="206"/>
        <v>0</v>
      </c>
      <c r="BE100" s="32">
        <f t="shared" si="209"/>
        <v>0</v>
      </c>
      <c r="BF100" s="32">
        <f t="shared" si="260"/>
        <v>0</v>
      </c>
      <c r="BG100" s="32">
        <f t="shared" si="261"/>
        <v>0</v>
      </c>
      <c r="BH100" s="32" t="str">
        <f t="shared" si="262"/>
        <v/>
      </c>
      <c r="BI100" s="32" t="e">
        <f t="shared" si="263"/>
        <v>#N/A</v>
      </c>
      <c r="BJ100" s="32" t="e">
        <f t="shared" si="264"/>
        <v>#N/A</v>
      </c>
      <c r="BK100" s="32" t="e">
        <f t="shared" si="265"/>
        <v>#N/A</v>
      </c>
      <c r="BL100" s="32" t="e">
        <f t="shared" si="266"/>
        <v>#N/A</v>
      </c>
      <c r="BM100" s="32" t="e">
        <f t="shared" si="267"/>
        <v>#N/A</v>
      </c>
      <c r="BN100" s="32" t="e">
        <f t="shared" si="268"/>
        <v>#N/A</v>
      </c>
      <c r="BO100" s="32" t="e">
        <f t="shared" si="269"/>
        <v>#N/A</v>
      </c>
      <c r="BP100" s="32" t="e">
        <f t="shared" si="270"/>
        <v>#N/A</v>
      </c>
      <c r="BQ100" s="32" t="e">
        <f t="shared" si="271"/>
        <v>#N/A</v>
      </c>
      <c r="BR100" s="32" t="e">
        <f t="shared" si="272"/>
        <v>#N/A</v>
      </c>
      <c r="BS100" s="32" t="e">
        <f t="shared" si="273"/>
        <v>#N/A</v>
      </c>
    </row>
    <row r="101" spans="1:71" x14ac:dyDescent="0.3">
      <c r="A101" s="32">
        <v>99</v>
      </c>
      <c r="B101" s="32" t="str">
        <f t="shared" si="210"/>
        <v/>
      </c>
      <c r="C101" s="45" t="str">
        <f t="shared" si="211"/>
        <v/>
      </c>
      <c r="D101" s="32">
        <f t="shared" si="212"/>
        <v>0</v>
      </c>
      <c r="E101" s="32" t="e">
        <f t="shared" si="213"/>
        <v>#N/A</v>
      </c>
      <c r="F101" s="32" t="str">
        <f t="shared" si="214"/>
        <v/>
      </c>
      <c r="G101" s="32" t="str">
        <f t="shared" si="215"/>
        <v/>
      </c>
      <c r="H101" s="32" t="e">
        <f t="shared" si="216"/>
        <v>#N/A</v>
      </c>
      <c r="I101" s="32" t="e">
        <f t="shared" si="217"/>
        <v>#N/A</v>
      </c>
      <c r="J101" s="32" t="e">
        <f t="shared" si="218"/>
        <v>#N/A</v>
      </c>
      <c r="K101" s="32">
        <f t="shared" si="219"/>
        <v>0</v>
      </c>
      <c r="L101" s="32">
        <f t="shared" ref="L101:L132" si="274">IF($F101="",0,IF(AND(AND(ISNUMBER($G99),ISNUMBER($G100),ISNUMBER($G101)),OR(AND($G99&gt;1,$G100&gt;1,$G101&gt;1),AND($G99&lt;-1,$G100&lt;-1,$G101&lt;-1))),1,0))</f>
        <v>0</v>
      </c>
      <c r="M101" s="32">
        <f t="shared" si="207"/>
        <v>0</v>
      </c>
      <c r="N101" s="32">
        <f t="shared" si="220"/>
        <v>0</v>
      </c>
      <c r="O101" s="32">
        <f t="shared" si="221"/>
        <v>0</v>
      </c>
      <c r="P101" s="32" t="str">
        <f t="shared" si="222"/>
        <v/>
      </c>
      <c r="Q101" s="32" t="e">
        <f t="shared" si="223"/>
        <v>#N/A</v>
      </c>
      <c r="R101" s="32" t="e">
        <f t="shared" si="224"/>
        <v>#N/A</v>
      </c>
      <c r="S101" s="32" t="e">
        <f t="shared" si="225"/>
        <v>#N/A</v>
      </c>
      <c r="T101" s="32" t="e">
        <f t="shared" si="226"/>
        <v>#N/A</v>
      </c>
      <c r="U101" s="32" t="e">
        <f t="shared" si="227"/>
        <v>#N/A</v>
      </c>
      <c r="V101" s="32" t="e">
        <f t="shared" si="228"/>
        <v>#N/A</v>
      </c>
      <c r="W101" s="32" t="e">
        <f t="shared" si="229"/>
        <v>#N/A</v>
      </c>
      <c r="X101" s="32" t="e">
        <f t="shared" si="230"/>
        <v>#N/A</v>
      </c>
      <c r="Y101" s="32" t="e">
        <f t="shared" si="231"/>
        <v>#N/A</v>
      </c>
      <c r="Z101" s="32" t="e">
        <f t="shared" si="232"/>
        <v>#N/A</v>
      </c>
      <c r="AA101" s="32" t="e">
        <f t="shared" si="233"/>
        <v>#N/A</v>
      </c>
      <c r="AB101" s="32" t="str">
        <f t="shared" si="234"/>
        <v/>
      </c>
      <c r="AC101" s="32" t="str">
        <f t="shared" si="235"/>
        <v/>
      </c>
      <c r="AD101" s="32" t="e">
        <f t="shared" si="236"/>
        <v>#N/A</v>
      </c>
      <c r="AE101" s="32" t="e">
        <f t="shared" si="237"/>
        <v>#N/A</v>
      </c>
      <c r="AF101" s="32" t="e">
        <f t="shared" si="238"/>
        <v>#N/A</v>
      </c>
      <c r="AG101" s="32">
        <f t="shared" si="239"/>
        <v>0</v>
      </c>
      <c r="AH101" s="32">
        <f t="shared" ref="AH101:AH132" si="275">IF($AB101="",0,IF(AND(AND(ISNUMBER($AC99),ISNUMBER($AC100),ISNUMBER($AC101)),OR(AND($AC99&gt;1,$AC100&gt;1,$AC101&gt;1),AND($AC99&lt;-1,$AC100&lt;-1,$AC101&lt;-1))),1,0))</f>
        <v>0</v>
      </c>
      <c r="AI101" s="32">
        <f t="shared" si="208"/>
        <v>0</v>
      </c>
      <c r="AJ101" s="32">
        <f t="shared" si="240"/>
        <v>0</v>
      </c>
      <c r="AK101" s="32">
        <f t="shared" si="241"/>
        <v>0</v>
      </c>
      <c r="AL101" s="32" t="str">
        <f t="shared" si="242"/>
        <v/>
      </c>
      <c r="AM101" s="32" t="e">
        <f t="shared" si="243"/>
        <v>#N/A</v>
      </c>
      <c r="AN101" s="32" t="e">
        <f t="shared" si="244"/>
        <v>#N/A</v>
      </c>
      <c r="AO101" s="32" t="e">
        <f t="shared" si="245"/>
        <v>#N/A</v>
      </c>
      <c r="AP101" s="32" t="e">
        <f t="shared" si="246"/>
        <v>#N/A</v>
      </c>
      <c r="AQ101" s="32" t="e">
        <f t="shared" si="247"/>
        <v>#N/A</v>
      </c>
      <c r="AR101" s="32" t="e">
        <f t="shared" si="248"/>
        <v>#N/A</v>
      </c>
      <c r="AS101" s="32" t="e">
        <f t="shared" si="249"/>
        <v>#N/A</v>
      </c>
      <c r="AT101" s="32" t="e">
        <f t="shared" si="250"/>
        <v>#N/A</v>
      </c>
      <c r="AU101" s="32" t="e">
        <f t="shared" si="251"/>
        <v>#N/A</v>
      </c>
      <c r="AV101" s="32" t="e">
        <f t="shared" si="252"/>
        <v>#N/A</v>
      </c>
      <c r="AW101" s="32" t="e">
        <f t="shared" si="253"/>
        <v>#N/A</v>
      </c>
      <c r="AX101" s="32" t="str">
        <f t="shared" si="254"/>
        <v/>
      </c>
      <c r="AY101" s="32" t="str">
        <f t="shared" si="255"/>
        <v/>
      </c>
      <c r="AZ101" s="32" t="e">
        <f t="shared" si="256"/>
        <v>#N/A</v>
      </c>
      <c r="BA101" s="32" t="e">
        <f t="shared" si="257"/>
        <v>#N/A</v>
      </c>
      <c r="BB101" s="32" t="e">
        <f t="shared" si="258"/>
        <v>#N/A</v>
      </c>
      <c r="BC101" s="32">
        <f t="shared" si="259"/>
        <v>0</v>
      </c>
      <c r="BD101" s="32">
        <f t="shared" ref="BD101:BD132" si="276">IF($AX101="",0,IF(AND(AND(ISNUMBER($AY99),ISNUMBER($AY100),ISNUMBER($AY101)),OR(AND($AY99&gt;1,$AY100&gt;1,$AY101&gt;1),AND($AY99&lt;-1,$AY100&lt;-1,$AY101&lt;-1))),1,0))</f>
        <v>0</v>
      </c>
      <c r="BE101" s="32">
        <f t="shared" si="209"/>
        <v>0</v>
      </c>
      <c r="BF101" s="32">
        <f t="shared" si="260"/>
        <v>0</v>
      </c>
      <c r="BG101" s="32">
        <f t="shared" si="261"/>
        <v>0</v>
      </c>
      <c r="BH101" s="32" t="str">
        <f t="shared" si="262"/>
        <v/>
      </c>
      <c r="BI101" s="32" t="e">
        <f t="shared" si="263"/>
        <v>#N/A</v>
      </c>
      <c r="BJ101" s="32" t="e">
        <f t="shared" si="264"/>
        <v>#N/A</v>
      </c>
      <c r="BK101" s="32" t="e">
        <f t="shared" si="265"/>
        <v>#N/A</v>
      </c>
      <c r="BL101" s="32" t="e">
        <f t="shared" si="266"/>
        <v>#N/A</v>
      </c>
      <c r="BM101" s="32" t="e">
        <f t="shared" si="267"/>
        <v>#N/A</v>
      </c>
      <c r="BN101" s="32" t="e">
        <f t="shared" si="268"/>
        <v>#N/A</v>
      </c>
      <c r="BO101" s="32" t="e">
        <f t="shared" si="269"/>
        <v>#N/A</v>
      </c>
      <c r="BP101" s="32" t="e">
        <f t="shared" si="270"/>
        <v>#N/A</v>
      </c>
      <c r="BQ101" s="32" t="e">
        <f t="shared" si="271"/>
        <v>#N/A</v>
      </c>
      <c r="BR101" s="32" t="e">
        <f t="shared" si="272"/>
        <v>#N/A</v>
      </c>
      <c r="BS101" s="32" t="e">
        <f t="shared" si="273"/>
        <v>#N/A</v>
      </c>
    </row>
    <row r="102" spans="1:71" x14ac:dyDescent="0.3">
      <c r="A102" s="32">
        <v>100</v>
      </c>
      <c r="B102" s="32" t="str">
        <f t="shared" si="210"/>
        <v/>
      </c>
      <c r="C102" s="45" t="str">
        <f t="shared" si="211"/>
        <v/>
      </c>
      <c r="D102" s="32">
        <f t="shared" si="212"/>
        <v>0</v>
      </c>
      <c r="E102" s="32" t="e">
        <f t="shared" si="213"/>
        <v>#N/A</v>
      </c>
      <c r="F102" s="32" t="str">
        <f t="shared" si="214"/>
        <v/>
      </c>
      <c r="G102" s="32" t="str">
        <f t="shared" si="215"/>
        <v/>
      </c>
      <c r="H102" s="32" t="e">
        <f t="shared" si="216"/>
        <v>#N/A</v>
      </c>
      <c r="I102" s="32" t="e">
        <f t="shared" si="217"/>
        <v>#N/A</v>
      </c>
      <c r="J102" s="32" t="e">
        <f t="shared" si="218"/>
        <v>#N/A</v>
      </c>
      <c r="K102" s="32">
        <f t="shared" si="219"/>
        <v>0</v>
      </c>
      <c r="L102" s="32">
        <f t="shared" si="274"/>
        <v>0</v>
      </c>
      <c r="M102" s="32">
        <f t="shared" si="207"/>
        <v>0</v>
      </c>
      <c r="N102" s="32">
        <f t="shared" si="220"/>
        <v>0</v>
      </c>
      <c r="O102" s="32">
        <f t="shared" si="221"/>
        <v>0</v>
      </c>
      <c r="P102" s="32" t="str">
        <f t="shared" si="222"/>
        <v/>
      </c>
      <c r="Q102" s="32" t="e">
        <f t="shared" si="223"/>
        <v>#N/A</v>
      </c>
      <c r="R102" s="32" t="e">
        <f t="shared" si="224"/>
        <v>#N/A</v>
      </c>
      <c r="S102" s="32" t="e">
        <f t="shared" si="225"/>
        <v>#N/A</v>
      </c>
      <c r="T102" s="32" t="e">
        <f t="shared" si="226"/>
        <v>#N/A</v>
      </c>
      <c r="U102" s="32" t="e">
        <f t="shared" si="227"/>
        <v>#N/A</v>
      </c>
      <c r="V102" s="32" t="e">
        <f t="shared" si="228"/>
        <v>#N/A</v>
      </c>
      <c r="W102" s="32" t="e">
        <f t="shared" si="229"/>
        <v>#N/A</v>
      </c>
      <c r="X102" s="32" t="e">
        <f t="shared" si="230"/>
        <v>#N/A</v>
      </c>
      <c r="Y102" s="32" t="e">
        <f t="shared" si="231"/>
        <v>#N/A</v>
      </c>
      <c r="Z102" s="32" t="e">
        <f t="shared" si="232"/>
        <v>#N/A</v>
      </c>
      <c r="AA102" s="32" t="e">
        <f t="shared" si="233"/>
        <v>#N/A</v>
      </c>
      <c r="AB102" s="32" t="str">
        <f t="shared" si="234"/>
        <v/>
      </c>
      <c r="AC102" s="32" t="str">
        <f t="shared" si="235"/>
        <v/>
      </c>
      <c r="AD102" s="32" t="e">
        <f t="shared" si="236"/>
        <v>#N/A</v>
      </c>
      <c r="AE102" s="32" t="e">
        <f t="shared" si="237"/>
        <v>#N/A</v>
      </c>
      <c r="AF102" s="32" t="e">
        <f t="shared" si="238"/>
        <v>#N/A</v>
      </c>
      <c r="AG102" s="32">
        <f t="shared" si="239"/>
        <v>0</v>
      </c>
      <c r="AH102" s="32">
        <f t="shared" si="275"/>
        <v>0</v>
      </c>
      <c r="AI102" s="32">
        <f t="shared" si="208"/>
        <v>0</v>
      </c>
      <c r="AJ102" s="32">
        <f t="shared" si="240"/>
        <v>0</v>
      </c>
      <c r="AK102" s="32">
        <f t="shared" si="241"/>
        <v>0</v>
      </c>
      <c r="AL102" s="32" t="str">
        <f t="shared" si="242"/>
        <v/>
      </c>
      <c r="AM102" s="32" t="e">
        <f t="shared" si="243"/>
        <v>#N/A</v>
      </c>
      <c r="AN102" s="32" t="e">
        <f t="shared" si="244"/>
        <v>#N/A</v>
      </c>
      <c r="AO102" s="32" t="e">
        <f t="shared" si="245"/>
        <v>#N/A</v>
      </c>
      <c r="AP102" s="32" t="e">
        <f t="shared" si="246"/>
        <v>#N/A</v>
      </c>
      <c r="AQ102" s="32" t="e">
        <f t="shared" si="247"/>
        <v>#N/A</v>
      </c>
      <c r="AR102" s="32" t="e">
        <f t="shared" si="248"/>
        <v>#N/A</v>
      </c>
      <c r="AS102" s="32" t="e">
        <f t="shared" si="249"/>
        <v>#N/A</v>
      </c>
      <c r="AT102" s="32" t="e">
        <f t="shared" si="250"/>
        <v>#N/A</v>
      </c>
      <c r="AU102" s="32" t="e">
        <f t="shared" si="251"/>
        <v>#N/A</v>
      </c>
      <c r="AV102" s="32" t="e">
        <f t="shared" si="252"/>
        <v>#N/A</v>
      </c>
      <c r="AW102" s="32" t="e">
        <f t="shared" si="253"/>
        <v>#N/A</v>
      </c>
      <c r="AX102" s="32" t="str">
        <f t="shared" si="254"/>
        <v/>
      </c>
      <c r="AY102" s="32" t="str">
        <f t="shared" si="255"/>
        <v/>
      </c>
      <c r="AZ102" s="32" t="e">
        <f t="shared" si="256"/>
        <v>#N/A</v>
      </c>
      <c r="BA102" s="32" t="e">
        <f t="shared" si="257"/>
        <v>#N/A</v>
      </c>
      <c r="BB102" s="32" t="e">
        <f t="shared" si="258"/>
        <v>#N/A</v>
      </c>
      <c r="BC102" s="32">
        <f t="shared" si="259"/>
        <v>0</v>
      </c>
      <c r="BD102" s="32">
        <f t="shared" si="276"/>
        <v>0</v>
      </c>
      <c r="BE102" s="32">
        <f t="shared" si="209"/>
        <v>0</v>
      </c>
      <c r="BF102" s="32">
        <f t="shared" si="260"/>
        <v>0</v>
      </c>
      <c r="BG102" s="32">
        <f t="shared" si="261"/>
        <v>0</v>
      </c>
      <c r="BH102" s="32" t="str">
        <f t="shared" si="262"/>
        <v/>
      </c>
      <c r="BI102" s="32" t="e">
        <f t="shared" si="263"/>
        <v>#N/A</v>
      </c>
      <c r="BJ102" s="32" t="e">
        <f t="shared" si="264"/>
        <v>#N/A</v>
      </c>
      <c r="BK102" s="32" t="e">
        <f t="shared" si="265"/>
        <v>#N/A</v>
      </c>
      <c r="BL102" s="32" t="e">
        <f t="shared" si="266"/>
        <v>#N/A</v>
      </c>
      <c r="BM102" s="32" t="e">
        <f t="shared" si="267"/>
        <v>#N/A</v>
      </c>
      <c r="BN102" s="32" t="e">
        <f t="shared" si="268"/>
        <v>#N/A</v>
      </c>
      <c r="BO102" s="32" t="e">
        <f t="shared" si="269"/>
        <v>#N/A</v>
      </c>
      <c r="BP102" s="32" t="e">
        <f t="shared" si="270"/>
        <v>#N/A</v>
      </c>
      <c r="BQ102" s="32" t="e">
        <f t="shared" si="271"/>
        <v>#N/A</v>
      </c>
      <c r="BR102" s="32" t="e">
        <f t="shared" si="272"/>
        <v>#N/A</v>
      </c>
      <c r="BS102" s="32" t="e">
        <f t="shared" si="273"/>
        <v>#N/A</v>
      </c>
    </row>
    <row r="103" spans="1:71" x14ac:dyDescent="0.3">
      <c r="A103" s="32">
        <v>101</v>
      </c>
      <c r="B103" s="32" t="str">
        <f t="shared" si="210"/>
        <v/>
      </c>
      <c r="C103" s="45" t="str">
        <f t="shared" si="211"/>
        <v/>
      </c>
      <c r="D103" s="32">
        <f t="shared" si="212"/>
        <v>0</v>
      </c>
      <c r="E103" s="32" t="e">
        <f t="shared" si="213"/>
        <v>#N/A</v>
      </c>
      <c r="F103" s="32" t="str">
        <f t="shared" si="214"/>
        <v/>
      </c>
      <c r="G103" s="32" t="str">
        <f t="shared" si="215"/>
        <v/>
      </c>
      <c r="H103" s="32" t="e">
        <f t="shared" si="216"/>
        <v>#N/A</v>
      </c>
      <c r="I103" s="32" t="e">
        <f t="shared" si="217"/>
        <v>#N/A</v>
      </c>
      <c r="J103" s="32" t="e">
        <f t="shared" si="218"/>
        <v>#N/A</v>
      </c>
      <c r="K103" s="32">
        <f t="shared" si="219"/>
        <v>0</v>
      </c>
      <c r="L103" s="32">
        <f t="shared" si="274"/>
        <v>0</v>
      </c>
      <c r="M103" s="32">
        <f t="shared" si="207"/>
        <v>0</v>
      </c>
      <c r="N103" s="32">
        <f t="shared" si="220"/>
        <v>0</v>
      </c>
      <c r="O103" s="32">
        <f t="shared" si="221"/>
        <v>0</v>
      </c>
      <c r="P103" s="32" t="str">
        <f t="shared" si="222"/>
        <v/>
      </c>
      <c r="Q103" s="32" t="e">
        <f t="shared" si="223"/>
        <v>#N/A</v>
      </c>
      <c r="R103" s="32" t="e">
        <f t="shared" si="224"/>
        <v>#N/A</v>
      </c>
      <c r="S103" s="32" t="e">
        <f t="shared" si="225"/>
        <v>#N/A</v>
      </c>
      <c r="T103" s="32" t="e">
        <f t="shared" si="226"/>
        <v>#N/A</v>
      </c>
      <c r="U103" s="32" t="e">
        <f t="shared" si="227"/>
        <v>#N/A</v>
      </c>
      <c r="V103" s="32" t="e">
        <f t="shared" si="228"/>
        <v>#N/A</v>
      </c>
      <c r="W103" s="32" t="e">
        <f t="shared" si="229"/>
        <v>#N/A</v>
      </c>
      <c r="X103" s="32" t="e">
        <f t="shared" si="230"/>
        <v>#N/A</v>
      </c>
      <c r="Y103" s="32" t="e">
        <f t="shared" si="231"/>
        <v>#N/A</v>
      </c>
      <c r="Z103" s="32" t="e">
        <f t="shared" si="232"/>
        <v>#N/A</v>
      </c>
      <c r="AA103" s="32" t="e">
        <f t="shared" si="233"/>
        <v>#N/A</v>
      </c>
      <c r="AB103" s="32" t="str">
        <f t="shared" si="234"/>
        <v/>
      </c>
      <c r="AC103" s="32" t="str">
        <f t="shared" si="235"/>
        <v/>
      </c>
      <c r="AD103" s="32" t="e">
        <f t="shared" si="236"/>
        <v>#N/A</v>
      </c>
      <c r="AE103" s="32" t="e">
        <f t="shared" si="237"/>
        <v>#N/A</v>
      </c>
      <c r="AF103" s="32" t="e">
        <f t="shared" si="238"/>
        <v>#N/A</v>
      </c>
      <c r="AG103" s="32">
        <f t="shared" si="239"/>
        <v>0</v>
      </c>
      <c r="AH103" s="32">
        <f t="shared" si="275"/>
        <v>0</v>
      </c>
      <c r="AI103" s="32">
        <f t="shared" si="208"/>
        <v>0</v>
      </c>
      <c r="AJ103" s="32">
        <f t="shared" si="240"/>
        <v>0</v>
      </c>
      <c r="AK103" s="32">
        <f t="shared" si="241"/>
        <v>0</v>
      </c>
      <c r="AL103" s="32" t="str">
        <f t="shared" si="242"/>
        <v/>
      </c>
      <c r="AM103" s="32" t="e">
        <f t="shared" si="243"/>
        <v>#N/A</v>
      </c>
      <c r="AN103" s="32" t="e">
        <f t="shared" si="244"/>
        <v>#N/A</v>
      </c>
      <c r="AO103" s="32" t="e">
        <f t="shared" si="245"/>
        <v>#N/A</v>
      </c>
      <c r="AP103" s="32" t="e">
        <f t="shared" si="246"/>
        <v>#N/A</v>
      </c>
      <c r="AQ103" s="32" t="e">
        <f t="shared" si="247"/>
        <v>#N/A</v>
      </c>
      <c r="AR103" s="32" t="e">
        <f t="shared" si="248"/>
        <v>#N/A</v>
      </c>
      <c r="AS103" s="32" t="e">
        <f t="shared" si="249"/>
        <v>#N/A</v>
      </c>
      <c r="AT103" s="32" t="e">
        <f t="shared" si="250"/>
        <v>#N/A</v>
      </c>
      <c r="AU103" s="32" t="e">
        <f t="shared" si="251"/>
        <v>#N/A</v>
      </c>
      <c r="AV103" s="32" t="e">
        <f t="shared" si="252"/>
        <v>#N/A</v>
      </c>
      <c r="AW103" s="32" t="e">
        <f t="shared" si="253"/>
        <v>#N/A</v>
      </c>
      <c r="AX103" s="32" t="str">
        <f t="shared" si="254"/>
        <v/>
      </c>
      <c r="AY103" s="32" t="str">
        <f t="shared" si="255"/>
        <v/>
      </c>
      <c r="AZ103" s="32" t="e">
        <f t="shared" si="256"/>
        <v>#N/A</v>
      </c>
      <c r="BA103" s="32" t="e">
        <f t="shared" si="257"/>
        <v>#N/A</v>
      </c>
      <c r="BB103" s="32" t="e">
        <f t="shared" si="258"/>
        <v>#N/A</v>
      </c>
      <c r="BC103" s="32">
        <f t="shared" si="259"/>
        <v>0</v>
      </c>
      <c r="BD103" s="32">
        <f t="shared" si="276"/>
        <v>0</v>
      </c>
      <c r="BE103" s="32">
        <f t="shared" si="209"/>
        <v>0</v>
      </c>
      <c r="BF103" s="32">
        <f t="shared" si="260"/>
        <v>0</v>
      </c>
      <c r="BG103" s="32">
        <f t="shared" si="261"/>
        <v>0</v>
      </c>
      <c r="BH103" s="32" t="str">
        <f t="shared" si="262"/>
        <v/>
      </c>
      <c r="BI103" s="32" t="e">
        <f t="shared" si="263"/>
        <v>#N/A</v>
      </c>
      <c r="BJ103" s="32" t="e">
        <f t="shared" si="264"/>
        <v>#N/A</v>
      </c>
      <c r="BK103" s="32" t="e">
        <f t="shared" si="265"/>
        <v>#N/A</v>
      </c>
      <c r="BL103" s="32" t="e">
        <f t="shared" si="266"/>
        <v>#N/A</v>
      </c>
      <c r="BM103" s="32" t="e">
        <f t="shared" si="267"/>
        <v>#N/A</v>
      </c>
      <c r="BN103" s="32" t="e">
        <f t="shared" si="268"/>
        <v>#N/A</v>
      </c>
      <c r="BO103" s="32" t="e">
        <f t="shared" si="269"/>
        <v>#N/A</v>
      </c>
      <c r="BP103" s="32" t="e">
        <f t="shared" si="270"/>
        <v>#N/A</v>
      </c>
      <c r="BQ103" s="32" t="e">
        <f t="shared" si="271"/>
        <v>#N/A</v>
      </c>
      <c r="BR103" s="32" t="e">
        <f t="shared" si="272"/>
        <v>#N/A</v>
      </c>
      <c r="BS103" s="32" t="e">
        <f t="shared" si="273"/>
        <v>#N/A</v>
      </c>
    </row>
    <row r="104" spans="1:71" x14ac:dyDescent="0.3">
      <c r="A104" s="32">
        <v>102</v>
      </c>
      <c r="B104" s="32" t="str">
        <f t="shared" si="210"/>
        <v/>
      </c>
      <c r="C104" s="45" t="str">
        <f t="shared" si="211"/>
        <v/>
      </c>
      <c r="D104" s="32">
        <f t="shared" si="212"/>
        <v>0</v>
      </c>
      <c r="E104" s="32" t="e">
        <f t="shared" si="213"/>
        <v>#N/A</v>
      </c>
      <c r="F104" s="32" t="str">
        <f t="shared" si="214"/>
        <v/>
      </c>
      <c r="G104" s="32" t="str">
        <f t="shared" si="215"/>
        <v/>
      </c>
      <c r="H104" s="32" t="e">
        <f t="shared" si="216"/>
        <v>#N/A</v>
      </c>
      <c r="I104" s="32" t="e">
        <f t="shared" si="217"/>
        <v>#N/A</v>
      </c>
      <c r="J104" s="32" t="e">
        <f t="shared" si="218"/>
        <v>#N/A</v>
      </c>
      <c r="K104" s="32">
        <f t="shared" si="219"/>
        <v>0</v>
      </c>
      <c r="L104" s="32">
        <f t="shared" si="274"/>
        <v>0</v>
      </c>
      <c r="M104" s="32">
        <f t="shared" ref="M104:M135" si="277">IF($F104="",0,IF(AND(AND(ISNUMBER($G104),ISNUMBER($G103),ISNUMBER($G102),ISNUMBER($G101),ISNUMBER($G100),ISNUMBER($G99)),OR(AND($G104&gt;0,$G103&gt;0,$G102&gt;0,$G101&gt;0,$G100&gt;0,$G99&gt;0),AND($G104&lt;0,$G103&lt;0,$G102&lt;0,$G101&lt;0,$G100&lt;0,$G99&lt;0))),1,0))</f>
        <v>0</v>
      </c>
      <c r="N104" s="32">
        <f t="shared" si="220"/>
        <v>0</v>
      </c>
      <c r="O104" s="32">
        <f t="shared" si="221"/>
        <v>0</v>
      </c>
      <c r="P104" s="32" t="str">
        <f t="shared" si="222"/>
        <v/>
      </c>
      <c r="Q104" s="32" t="e">
        <f t="shared" si="223"/>
        <v>#N/A</v>
      </c>
      <c r="R104" s="32" t="e">
        <f t="shared" si="224"/>
        <v>#N/A</v>
      </c>
      <c r="S104" s="32" t="e">
        <f t="shared" si="225"/>
        <v>#N/A</v>
      </c>
      <c r="T104" s="32" t="e">
        <f t="shared" si="226"/>
        <v>#N/A</v>
      </c>
      <c r="U104" s="32" t="e">
        <f t="shared" si="227"/>
        <v>#N/A</v>
      </c>
      <c r="V104" s="32" t="e">
        <f t="shared" si="228"/>
        <v>#N/A</v>
      </c>
      <c r="W104" s="32" t="e">
        <f t="shared" si="229"/>
        <v>#N/A</v>
      </c>
      <c r="X104" s="32" t="e">
        <f t="shared" si="230"/>
        <v>#N/A</v>
      </c>
      <c r="Y104" s="32" t="e">
        <f t="shared" si="231"/>
        <v>#N/A</v>
      </c>
      <c r="Z104" s="32" t="e">
        <f t="shared" si="232"/>
        <v>#N/A</v>
      </c>
      <c r="AA104" s="32" t="e">
        <f t="shared" si="233"/>
        <v>#N/A</v>
      </c>
      <c r="AB104" s="32" t="str">
        <f t="shared" si="234"/>
        <v/>
      </c>
      <c r="AC104" s="32" t="str">
        <f t="shared" si="235"/>
        <v/>
      </c>
      <c r="AD104" s="32" t="e">
        <f t="shared" si="236"/>
        <v>#N/A</v>
      </c>
      <c r="AE104" s="32" t="e">
        <f t="shared" si="237"/>
        <v>#N/A</v>
      </c>
      <c r="AF104" s="32" t="e">
        <f t="shared" si="238"/>
        <v>#N/A</v>
      </c>
      <c r="AG104" s="32">
        <f t="shared" si="239"/>
        <v>0</v>
      </c>
      <c r="AH104" s="32">
        <f t="shared" si="275"/>
        <v>0</v>
      </c>
      <c r="AI104" s="32">
        <f t="shared" ref="AI104:AI135" si="278">IF($AB104="",0,IF(AND(AND(ISNUMBER($AC104),ISNUMBER($AC103),ISNUMBER($AC102),ISNUMBER($AC101),ISNUMBER($AC100),ISNUMBER($AC99)),OR(AND($AC104&gt;0,$AC103&gt;0,$AC102&gt;0,$AC101&gt;0,$AC100&gt;0,$AC99&gt;0),AND($AC104&lt;0,$AC103&lt;0,$AC102&lt;0,$AC101&lt;0,$AC100&lt;0,$AC99&lt;0))),1,0))</f>
        <v>0</v>
      </c>
      <c r="AJ104" s="32">
        <f t="shared" si="240"/>
        <v>0</v>
      </c>
      <c r="AK104" s="32">
        <f t="shared" si="241"/>
        <v>0</v>
      </c>
      <c r="AL104" s="32" t="str">
        <f t="shared" si="242"/>
        <v/>
      </c>
      <c r="AM104" s="32" t="e">
        <f t="shared" si="243"/>
        <v>#N/A</v>
      </c>
      <c r="AN104" s="32" t="e">
        <f t="shared" si="244"/>
        <v>#N/A</v>
      </c>
      <c r="AO104" s="32" t="e">
        <f t="shared" si="245"/>
        <v>#N/A</v>
      </c>
      <c r="AP104" s="32" t="e">
        <f t="shared" si="246"/>
        <v>#N/A</v>
      </c>
      <c r="AQ104" s="32" t="e">
        <f t="shared" si="247"/>
        <v>#N/A</v>
      </c>
      <c r="AR104" s="32" t="e">
        <f t="shared" si="248"/>
        <v>#N/A</v>
      </c>
      <c r="AS104" s="32" t="e">
        <f t="shared" si="249"/>
        <v>#N/A</v>
      </c>
      <c r="AT104" s="32" t="e">
        <f t="shared" si="250"/>
        <v>#N/A</v>
      </c>
      <c r="AU104" s="32" t="e">
        <f t="shared" si="251"/>
        <v>#N/A</v>
      </c>
      <c r="AV104" s="32" t="e">
        <f t="shared" si="252"/>
        <v>#N/A</v>
      </c>
      <c r="AW104" s="32" t="e">
        <f t="shared" si="253"/>
        <v>#N/A</v>
      </c>
      <c r="AX104" s="32" t="str">
        <f t="shared" si="254"/>
        <v/>
      </c>
      <c r="AY104" s="32" t="str">
        <f t="shared" si="255"/>
        <v/>
      </c>
      <c r="AZ104" s="32" t="e">
        <f t="shared" si="256"/>
        <v>#N/A</v>
      </c>
      <c r="BA104" s="32" t="e">
        <f t="shared" si="257"/>
        <v>#N/A</v>
      </c>
      <c r="BB104" s="32" t="e">
        <f t="shared" si="258"/>
        <v>#N/A</v>
      </c>
      <c r="BC104" s="32">
        <f t="shared" si="259"/>
        <v>0</v>
      </c>
      <c r="BD104" s="32">
        <f t="shared" si="276"/>
        <v>0</v>
      </c>
      <c r="BE104" s="32">
        <f t="shared" ref="BE104:BE135" si="279">IF($AX104="",0,IF(AND(AND(ISNUMBER($AY104),ISNUMBER($AY103),ISNUMBER($AY102),ISNUMBER($AY101),ISNUMBER($AY100),ISNUMBER($AY99)),OR(AND($AY104&gt;0,$AY103&gt;0,$AY102&gt;0,$AY101&gt;0,$AY100&gt;0,$AY99&gt;0),AND($AY104&lt;0,$AY103&lt;0,$AY102&lt;0,$AY101&lt;0,$AY100&lt;0,$AY99&lt;0))),1,0))</f>
        <v>0</v>
      </c>
      <c r="BF104" s="32">
        <f t="shared" si="260"/>
        <v>0</v>
      </c>
      <c r="BG104" s="32">
        <f t="shared" si="261"/>
        <v>0</v>
      </c>
      <c r="BH104" s="32" t="str">
        <f t="shared" si="262"/>
        <v/>
      </c>
      <c r="BI104" s="32" t="e">
        <f t="shared" si="263"/>
        <v>#N/A</v>
      </c>
      <c r="BJ104" s="32" t="e">
        <f t="shared" si="264"/>
        <v>#N/A</v>
      </c>
      <c r="BK104" s="32" t="e">
        <f t="shared" si="265"/>
        <v>#N/A</v>
      </c>
      <c r="BL104" s="32" t="e">
        <f t="shared" si="266"/>
        <v>#N/A</v>
      </c>
      <c r="BM104" s="32" t="e">
        <f t="shared" si="267"/>
        <v>#N/A</v>
      </c>
      <c r="BN104" s="32" t="e">
        <f t="shared" si="268"/>
        <v>#N/A</v>
      </c>
      <c r="BO104" s="32" t="e">
        <f t="shared" si="269"/>
        <v>#N/A</v>
      </c>
      <c r="BP104" s="32" t="e">
        <f t="shared" si="270"/>
        <v>#N/A</v>
      </c>
      <c r="BQ104" s="32" t="e">
        <f t="shared" si="271"/>
        <v>#N/A</v>
      </c>
      <c r="BR104" s="32" t="e">
        <f t="shared" si="272"/>
        <v>#N/A</v>
      </c>
      <c r="BS104" s="32" t="e">
        <f t="shared" si="273"/>
        <v>#N/A</v>
      </c>
    </row>
    <row r="105" spans="1:71" x14ac:dyDescent="0.3">
      <c r="A105" s="32">
        <v>103</v>
      </c>
      <c r="B105" s="32" t="str">
        <f t="shared" si="210"/>
        <v/>
      </c>
      <c r="C105" s="45" t="str">
        <f t="shared" si="211"/>
        <v/>
      </c>
      <c r="D105" s="32">
        <f t="shared" si="212"/>
        <v>0</v>
      </c>
      <c r="E105" s="32" t="e">
        <f t="shared" si="213"/>
        <v>#N/A</v>
      </c>
      <c r="F105" s="32" t="str">
        <f t="shared" si="214"/>
        <v/>
      </c>
      <c r="G105" s="32" t="str">
        <f t="shared" si="215"/>
        <v/>
      </c>
      <c r="H105" s="32" t="e">
        <f t="shared" si="216"/>
        <v>#N/A</v>
      </c>
      <c r="I105" s="32" t="e">
        <f t="shared" si="217"/>
        <v>#N/A</v>
      </c>
      <c r="J105" s="32" t="e">
        <f t="shared" si="218"/>
        <v>#N/A</v>
      </c>
      <c r="K105" s="32">
        <f t="shared" si="219"/>
        <v>0</v>
      </c>
      <c r="L105" s="32">
        <f t="shared" si="274"/>
        <v>0</v>
      </c>
      <c r="M105" s="32">
        <f t="shared" si="277"/>
        <v>0</v>
      </c>
      <c r="N105" s="32">
        <f t="shared" si="220"/>
        <v>0</v>
      </c>
      <c r="O105" s="32">
        <f t="shared" si="221"/>
        <v>0</v>
      </c>
      <c r="P105" s="32" t="str">
        <f t="shared" si="222"/>
        <v/>
      </c>
      <c r="Q105" s="32" t="e">
        <f t="shared" si="223"/>
        <v>#N/A</v>
      </c>
      <c r="R105" s="32" t="e">
        <f t="shared" si="224"/>
        <v>#N/A</v>
      </c>
      <c r="S105" s="32" t="e">
        <f t="shared" si="225"/>
        <v>#N/A</v>
      </c>
      <c r="T105" s="32" t="e">
        <f t="shared" si="226"/>
        <v>#N/A</v>
      </c>
      <c r="U105" s="32" t="e">
        <f t="shared" si="227"/>
        <v>#N/A</v>
      </c>
      <c r="V105" s="32" t="e">
        <f t="shared" si="228"/>
        <v>#N/A</v>
      </c>
      <c r="W105" s="32" t="e">
        <f t="shared" si="229"/>
        <v>#N/A</v>
      </c>
      <c r="X105" s="32" t="e">
        <f t="shared" si="230"/>
        <v>#N/A</v>
      </c>
      <c r="Y105" s="32" t="e">
        <f t="shared" si="231"/>
        <v>#N/A</v>
      </c>
      <c r="Z105" s="32" t="e">
        <f t="shared" si="232"/>
        <v>#N/A</v>
      </c>
      <c r="AA105" s="32" t="e">
        <f t="shared" si="233"/>
        <v>#N/A</v>
      </c>
      <c r="AB105" s="32" t="str">
        <f t="shared" si="234"/>
        <v/>
      </c>
      <c r="AC105" s="32" t="str">
        <f t="shared" si="235"/>
        <v/>
      </c>
      <c r="AD105" s="32" t="e">
        <f t="shared" si="236"/>
        <v>#N/A</v>
      </c>
      <c r="AE105" s="32" t="e">
        <f t="shared" si="237"/>
        <v>#N/A</v>
      </c>
      <c r="AF105" s="32" t="e">
        <f t="shared" si="238"/>
        <v>#N/A</v>
      </c>
      <c r="AG105" s="32">
        <f t="shared" si="239"/>
        <v>0</v>
      </c>
      <c r="AH105" s="32">
        <f t="shared" si="275"/>
        <v>0</v>
      </c>
      <c r="AI105" s="32">
        <f t="shared" si="278"/>
        <v>0</v>
      </c>
      <c r="AJ105" s="32">
        <f t="shared" si="240"/>
        <v>0</v>
      </c>
      <c r="AK105" s="32">
        <f t="shared" si="241"/>
        <v>0</v>
      </c>
      <c r="AL105" s="32" t="str">
        <f t="shared" si="242"/>
        <v/>
      </c>
      <c r="AM105" s="32" t="e">
        <f t="shared" si="243"/>
        <v>#N/A</v>
      </c>
      <c r="AN105" s="32" t="e">
        <f t="shared" si="244"/>
        <v>#N/A</v>
      </c>
      <c r="AO105" s="32" t="e">
        <f t="shared" si="245"/>
        <v>#N/A</v>
      </c>
      <c r="AP105" s="32" t="e">
        <f t="shared" si="246"/>
        <v>#N/A</v>
      </c>
      <c r="AQ105" s="32" t="e">
        <f t="shared" si="247"/>
        <v>#N/A</v>
      </c>
      <c r="AR105" s="32" t="e">
        <f t="shared" si="248"/>
        <v>#N/A</v>
      </c>
      <c r="AS105" s="32" t="e">
        <f t="shared" si="249"/>
        <v>#N/A</v>
      </c>
      <c r="AT105" s="32" t="e">
        <f t="shared" si="250"/>
        <v>#N/A</v>
      </c>
      <c r="AU105" s="32" t="e">
        <f t="shared" si="251"/>
        <v>#N/A</v>
      </c>
      <c r="AV105" s="32" t="e">
        <f t="shared" si="252"/>
        <v>#N/A</v>
      </c>
      <c r="AW105" s="32" t="e">
        <f t="shared" si="253"/>
        <v>#N/A</v>
      </c>
      <c r="AX105" s="32" t="str">
        <f t="shared" si="254"/>
        <v/>
      </c>
      <c r="AY105" s="32" t="str">
        <f t="shared" si="255"/>
        <v/>
      </c>
      <c r="AZ105" s="32" t="e">
        <f t="shared" si="256"/>
        <v>#N/A</v>
      </c>
      <c r="BA105" s="32" t="e">
        <f t="shared" si="257"/>
        <v>#N/A</v>
      </c>
      <c r="BB105" s="32" t="e">
        <f t="shared" si="258"/>
        <v>#N/A</v>
      </c>
      <c r="BC105" s="32">
        <f t="shared" si="259"/>
        <v>0</v>
      </c>
      <c r="BD105" s="32">
        <f t="shared" si="276"/>
        <v>0</v>
      </c>
      <c r="BE105" s="32">
        <f t="shared" si="279"/>
        <v>0</v>
      </c>
      <c r="BF105" s="32">
        <f t="shared" si="260"/>
        <v>0</v>
      </c>
      <c r="BG105" s="32">
        <f t="shared" si="261"/>
        <v>0</v>
      </c>
      <c r="BH105" s="32" t="str">
        <f t="shared" si="262"/>
        <v/>
      </c>
      <c r="BI105" s="32" t="e">
        <f t="shared" si="263"/>
        <v>#N/A</v>
      </c>
      <c r="BJ105" s="32" t="e">
        <f t="shared" si="264"/>
        <v>#N/A</v>
      </c>
      <c r="BK105" s="32" t="e">
        <f t="shared" si="265"/>
        <v>#N/A</v>
      </c>
      <c r="BL105" s="32" t="e">
        <f t="shared" si="266"/>
        <v>#N/A</v>
      </c>
      <c r="BM105" s="32" t="e">
        <f t="shared" si="267"/>
        <v>#N/A</v>
      </c>
      <c r="BN105" s="32" t="e">
        <f t="shared" si="268"/>
        <v>#N/A</v>
      </c>
      <c r="BO105" s="32" t="e">
        <f t="shared" si="269"/>
        <v>#N/A</v>
      </c>
      <c r="BP105" s="32" t="e">
        <f t="shared" si="270"/>
        <v>#N/A</v>
      </c>
      <c r="BQ105" s="32" t="e">
        <f t="shared" si="271"/>
        <v>#N/A</v>
      </c>
      <c r="BR105" s="32" t="e">
        <f t="shared" si="272"/>
        <v>#N/A</v>
      </c>
      <c r="BS105" s="32" t="e">
        <f t="shared" si="273"/>
        <v>#N/A</v>
      </c>
    </row>
    <row r="106" spans="1:71" x14ac:dyDescent="0.3">
      <c r="A106" s="32">
        <v>104</v>
      </c>
      <c r="B106" s="32" t="str">
        <f t="shared" si="210"/>
        <v/>
      </c>
      <c r="C106" s="45" t="str">
        <f t="shared" si="211"/>
        <v/>
      </c>
      <c r="D106" s="32">
        <f t="shared" si="212"/>
        <v>0</v>
      </c>
      <c r="E106" s="32" t="e">
        <f t="shared" si="213"/>
        <v>#N/A</v>
      </c>
      <c r="F106" s="32" t="str">
        <f t="shared" si="214"/>
        <v/>
      </c>
      <c r="G106" s="32" t="str">
        <f t="shared" si="215"/>
        <v/>
      </c>
      <c r="H106" s="32" t="e">
        <f t="shared" si="216"/>
        <v>#N/A</v>
      </c>
      <c r="I106" s="32" t="e">
        <f t="shared" si="217"/>
        <v>#N/A</v>
      </c>
      <c r="J106" s="32" t="e">
        <f t="shared" si="218"/>
        <v>#N/A</v>
      </c>
      <c r="K106" s="32">
        <f t="shared" si="219"/>
        <v>0</v>
      </c>
      <c r="L106" s="32">
        <f t="shared" si="274"/>
        <v>0</v>
      </c>
      <c r="M106" s="32">
        <f t="shared" si="277"/>
        <v>0</v>
      </c>
      <c r="N106" s="32">
        <f t="shared" si="220"/>
        <v>0</v>
      </c>
      <c r="O106" s="32">
        <f t="shared" si="221"/>
        <v>0</v>
      </c>
      <c r="P106" s="32" t="str">
        <f t="shared" si="222"/>
        <v/>
      </c>
      <c r="Q106" s="32" t="e">
        <f t="shared" si="223"/>
        <v>#N/A</v>
      </c>
      <c r="R106" s="32" t="e">
        <f t="shared" si="224"/>
        <v>#N/A</v>
      </c>
      <c r="S106" s="32" t="e">
        <f t="shared" si="225"/>
        <v>#N/A</v>
      </c>
      <c r="T106" s="32" t="e">
        <f t="shared" si="226"/>
        <v>#N/A</v>
      </c>
      <c r="U106" s="32" t="e">
        <f t="shared" si="227"/>
        <v>#N/A</v>
      </c>
      <c r="V106" s="32" t="e">
        <f t="shared" si="228"/>
        <v>#N/A</v>
      </c>
      <c r="W106" s="32" t="e">
        <f t="shared" si="229"/>
        <v>#N/A</v>
      </c>
      <c r="X106" s="32" t="e">
        <f t="shared" si="230"/>
        <v>#N/A</v>
      </c>
      <c r="Y106" s="32" t="e">
        <f t="shared" si="231"/>
        <v>#N/A</v>
      </c>
      <c r="Z106" s="32" t="e">
        <f t="shared" si="232"/>
        <v>#N/A</v>
      </c>
      <c r="AA106" s="32" t="e">
        <f t="shared" si="233"/>
        <v>#N/A</v>
      </c>
      <c r="AB106" s="32" t="str">
        <f t="shared" si="234"/>
        <v/>
      </c>
      <c r="AC106" s="32" t="str">
        <f t="shared" si="235"/>
        <v/>
      </c>
      <c r="AD106" s="32" t="e">
        <f t="shared" si="236"/>
        <v>#N/A</v>
      </c>
      <c r="AE106" s="32" t="e">
        <f t="shared" si="237"/>
        <v>#N/A</v>
      </c>
      <c r="AF106" s="32" t="e">
        <f t="shared" si="238"/>
        <v>#N/A</v>
      </c>
      <c r="AG106" s="32">
        <f t="shared" si="239"/>
        <v>0</v>
      </c>
      <c r="AH106" s="32">
        <f t="shared" si="275"/>
        <v>0</v>
      </c>
      <c r="AI106" s="32">
        <f t="shared" si="278"/>
        <v>0</v>
      </c>
      <c r="AJ106" s="32">
        <f t="shared" si="240"/>
        <v>0</v>
      </c>
      <c r="AK106" s="32">
        <f t="shared" si="241"/>
        <v>0</v>
      </c>
      <c r="AL106" s="32" t="str">
        <f t="shared" si="242"/>
        <v/>
      </c>
      <c r="AM106" s="32" t="e">
        <f t="shared" si="243"/>
        <v>#N/A</v>
      </c>
      <c r="AN106" s="32" t="e">
        <f t="shared" si="244"/>
        <v>#N/A</v>
      </c>
      <c r="AO106" s="32" t="e">
        <f t="shared" si="245"/>
        <v>#N/A</v>
      </c>
      <c r="AP106" s="32" t="e">
        <f t="shared" si="246"/>
        <v>#N/A</v>
      </c>
      <c r="AQ106" s="32" t="e">
        <f t="shared" si="247"/>
        <v>#N/A</v>
      </c>
      <c r="AR106" s="32" t="e">
        <f t="shared" si="248"/>
        <v>#N/A</v>
      </c>
      <c r="AS106" s="32" t="e">
        <f t="shared" si="249"/>
        <v>#N/A</v>
      </c>
      <c r="AT106" s="32" t="e">
        <f t="shared" si="250"/>
        <v>#N/A</v>
      </c>
      <c r="AU106" s="32" t="e">
        <f t="shared" si="251"/>
        <v>#N/A</v>
      </c>
      <c r="AV106" s="32" t="e">
        <f t="shared" si="252"/>
        <v>#N/A</v>
      </c>
      <c r="AW106" s="32" t="e">
        <f t="shared" si="253"/>
        <v>#N/A</v>
      </c>
      <c r="AX106" s="32" t="str">
        <f t="shared" si="254"/>
        <v/>
      </c>
      <c r="AY106" s="32" t="str">
        <f t="shared" si="255"/>
        <v/>
      </c>
      <c r="AZ106" s="32" t="e">
        <f t="shared" si="256"/>
        <v>#N/A</v>
      </c>
      <c r="BA106" s="32" t="e">
        <f t="shared" si="257"/>
        <v>#N/A</v>
      </c>
      <c r="BB106" s="32" t="e">
        <f t="shared" si="258"/>
        <v>#N/A</v>
      </c>
      <c r="BC106" s="32">
        <f t="shared" si="259"/>
        <v>0</v>
      </c>
      <c r="BD106" s="32">
        <f t="shared" si="276"/>
        <v>0</v>
      </c>
      <c r="BE106" s="32">
        <f t="shared" si="279"/>
        <v>0</v>
      </c>
      <c r="BF106" s="32">
        <f t="shared" si="260"/>
        <v>0</v>
      </c>
      <c r="BG106" s="32">
        <f t="shared" si="261"/>
        <v>0</v>
      </c>
      <c r="BH106" s="32" t="str">
        <f t="shared" si="262"/>
        <v/>
      </c>
      <c r="BI106" s="32" t="e">
        <f t="shared" si="263"/>
        <v>#N/A</v>
      </c>
      <c r="BJ106" s="32" t="e">
        <f t="shared" si="264"/>
        <v>#N/A</v>
      </c>
      <c r="BK106" s="32" t="e">
        <f t="shared" si="265"/>
        <v>#N/A</v>
      </c>
      <c r="BL106" s="32" t="e">
        <f t="shared" si="266"/>
        <v>#N/A</v>
      </c>
      <c r="BM106" s="32" t="e">
        <f t="shared" si="267"/>
        <v>#N/A</v>
      </c>
      <c r="BN106" s="32" t="e">
        <f t="shared" si="268"/>
        <v>#N/A</v>
      </c>
      <c r="BO106" s="32" t="e">
        <f t="shared" si="269"/>
        <v>#N/A</v>
      </c>
      <c r="BP106" s="32" t="e">
        <f t="shared" si="270"/>
        <v>#N/A</v>
      </c>
      <c r="BQ106" s="32" t="e">
        <f t="shared" si="271"/>
        <v>#N/A</v>
      </c>
      <c r="BR106" s="32" t="e">
        <f t="shared" si="272"/>
        <v>#N/A</v>
      </c>
      <c r="BS106" s="32" t="e">
        <f t="shared" si="273"/>
        <v>#N/A</v>
      </c>
    </row>
    <row r="107" spans="1:71" x14ac:dyDescent="0.3">
      <c r="A107" s="32">
        <v>105</v>
      </c>
      <c r="B107" s="32" t="str">
        <f t="shared" si="210"/>
        <v/>
      </c>
      <c r="C107" s="45" t="str">
        <f t="shared" si="211"/>
        <v/>
      </c>
      <c r="D107" s="32">
        <f t="shared" si="212"/>
        <v>0</v>
      </c>
      <c r="E107" s="32" t="e">
        <f t="shared" si="213"/>
        <v>#N/A</v>
      </c>
      <c r="F107" s="32" t="str">
        <f t="shared" si="214"/>
        <v/>
      </c>
      <c r="G107" s="32" t="str">
        <f t="shared" si="215"/>
        <v/>
      </c>
      <c r="H107" s="32" t="e">
        <f t="shared" si="216"/>
        <v>#N/A</v>
      </c>
      <c r="I107" s="32" t="e">
        <f t="shared" si="217"/>
        <v>#N/A</v>
      </c>
      <c r="J107" s="32" t="e">
        <f t="shared" si="218"/>
        <v>#N/A</v>
      </c>
      <c r="K107" s="32">
        <f t="shared" si="219"/>
        <v>0</v>
      </c>
      <c r="L107" s="32">
        <f t="shared" si="274"/>
        <v>0</v>
      </c>
      <c r="M107" s="32">
        <f t="shared" si="277"/>
        <v>0</v>
      </c>
      <c r="N107" s="32">
        <f t="shared" si="220"/>
        <v>0</v>
      </c>
      <c r="O107" s="32">
        <f t="shared" si="221"/>
        <v>0</v>
      </c>
      <c r="P107" s="32" t="str">
        <f t="shared" si="222"/>
        <v/>
      </c>
      <c r="Q107" s="32" t="e">
        <f t="shared" si="223"/>
        <v>#N/A</v>
      </c>
      <c r="R107" s="32" t="e">
        <f t="shared" si="224"/>
        <v>#N/A</v>
      </c>
      <c r="S107" s="32" t="e">
        <f t="shared" si="225"/>
        <v>#N/A</v>
      </c>
      <c r="T107" s="32" t="e">
        <f t="shared" si="226"/>
        <v>#N/A</v>
      </c>
      <c r="U107" s="32" t="e">
        <f t="shared" si="227"/>
        <v>#N/A</v>
      </c>
      <c r="V107" s="32" t="e">
        <f t="shared" si="228"/>
        <v>#N/A</v>
      </c>
      <c r="W107" s="32" t="e">
        <f t="shared" si="229"/>
        <v>#N/A</v>
      </c>
      <c r="X107" s="32" t="e">
        <f t="shared" si="230"/>
        <v>#N/A</v>
      </c>
      <c r="Y107" s="32" t="e">
        <f t="shared" si="231"/>
        <v>#N/A</v>
      </c>
      <c r="Z107" s="32" t="e">
        <f t="shared" si="232"/>
        <v>#N/A</v>
      </c>
      <c r="AA107" s="32" t="e">
        <f t="shared" si="233"/>
        <v>#N/A</v>
      </c>
      <c r="AB107" s="32" t="str">
        <f t="shared" si="234"/>
        <v/>
      </c>
      <c r="AC107" s="32" t="str">
        <f t="shared" si="235"/>
        <v/>
      </c>
      <c r="AD107" s="32" t="e">
        <f t="shared" si="236"/>
        <v>#N/A</v>
      </c>
      <c r="AE107" s="32" t="e">
        <f t="shared" si="237"/>
        <v>#N/A</v>
      </c>
      <c r="AF107" s="32" t="e">
        <f t="shared" si="238"/>
        <v>#N/A</v>
      </c>
      <c r="AG107" s="32">
        <f t="shared" si="239"/>
        <v>0</v>
      </c>
      <c r="AH107" s="32">
        <f t="shared" si="275"/>
        <v>0</v>
      </c>
      <c r="AI107" s="32">
        <f t="shared" si="278"/>
        <v>0</v>
      </c>
      <c r="AJ107" s="32">
        <f t="shared" si="240"/>
        <v>0</v>
      </c>
      <c r="AK107" s="32">
        <f t="shared" si="241"/>
        <v>0</v>
      </c>
      <c r="AL107" s="32" t="str">
        <f t="shared" si="242"/>
        <v/>
      </c>
      <c r="AM107" s="32" t="e">
        <f t="shared" si="243"/>
        <v>#N/A</v>
      </c>
      <c r="AN107" s="32" t="e">
        <f t="shared" si="244"/>
        <v>#N/A</v>
      </c>
      <c r="AO107" s="32" t="e">
        <f t="shared" si="245"/>
        <v>#N/A</v>
      </c>
      <c r="AP107" s="32" t="e">
        <f t="shared" si="246"/>
        <v>#N/A</v>
      </c>
      <c r="AQ107" s="32" t="e">
        <f t="shared" si="247"/>
        <v>#N/A</v>
      </c>
      <c r="AR107" s="32" t="e">
        <f t="shared" si="248"/>
        <v>#N/A</v>
      </c>
      <c r="AS107" s="32" t="e">
        <f t="shared" si="249"/>
        <v>#N/A</v>
      </c>
      <c r="AT107" s="32" t="e">
        <f t="shared" si="250"/>
        <v>#N/A</v>
      </c>
      <c r="AU107" s="32" t="e">
        <f t="shared" si="251"/>
        <v>#N/A</v>
      </c>
      <c r="AV107" s="32" t="e">
        <f t="shared" si="252"/>
        <v>#N/A</v>
      </c>
      <c r="AW107" s="32" t="e">
        <f t="shared" si="253"/>
        <v>#N/A</v>
      </c>
      <c r="AX107" s="32" t="str">
        <f t="shared" si="254"/>
        <v/>
      </c>
      <c r="AY107" s="32" t="str">
        <f t="shared" si="255"/>
        <v/>
      </c>
      <c r="AZ107" s="32" t="e">
        <f t="shared" si="256"/>
        <v>#N/A</v>
      </c>
      <c r="BA107" s="32" t="e">
        <f t="shared" si="257"/>
        <v>#N/A</v>
      </c>
      <c r="BB107" s="32" t="e">
        <f t="shared" si="258"/>
        <v>#N/A</v>
      </c>
      <c r="BC107" s="32">
        <f t="shared" si="259"/>
        <v>0</v>
      </c>
      <c r="BD107" s="32">
        <f t="shared" si="276"/>
        <v>0</v>
      </c>
      <c r="BE107" s="32">
        <f t="shared" si="279"/>
        <v>0</v>
      </c>
      <c r="BF107" s="32">
        <f t="shared" si="260"/>
        <v>0</v>
      </c>
      <c r="BG107" s="32">
        <f t="shared" si="261"/>
        <v>0</v>
      </c>
      <c r="BH107" s="32" t="str">
        <f t="shared" si="262"/>
        <v/>
      </c>
      <c r="BI107" s="32" t="e">
        <f t="shared" si="263"/>
        <v>#N/A</v>
      </c>
      <c r="BJ107" s="32" t="e">
        <f t="shared" si="264"/>
        <v>#N/A</v>
      </c>
      <c r="BK107" s="32" t="e">
        <f t="shared" si="265"/>
        <v>#N/A</v>
      </c>
      <c r="BL107" s="32" t="e">
        <f t="shared" si="266"/>
        <v>#N/A</v>
      </c>
      <c r="BM107" s="32" t="e">
        <f t="shared" si="267"/>
        <v>#N/A</v>
      </c>
      <c r="BN107" s="32" t="e">
        <f t="shared" si="268"/>
        <v>#N/A</v>
      </c>
      <c r="BO107" s="32" t="e">
        <f t="shared" si="269"/>
        <v>#N/A</v>
      </c>
      <c r="BP107" s="32" t="e">
        <f t="shared" si="270"/>
        <v>#N/A</v>
      </c>
      <c r="BQ107" s="32" t="e">
        <f t="shared" si="271"/>
        <v>#N/A</v>
      </c>
      <c r="BR107" s="32" t="e">
        <f t="shared" si="272"/>
        <v>#N/A</v>
      </c>
      <c r="BS107" s="32" t="e">
        <f t="shared" si="273"/>
        <v>#N/A</v>
      </c>
    </row>
    <row r="108" spans="1:71" x14ac:dyDescent="0.3">
      <c r="A108" s="32">
        <v>106</v>
      </c>
      <c r="B108" s="32" t="str">
        <f t="shared" si="210"/>
        <v/>
      </c>
      <c r="C108" s="45" t="str">
        <f t="shared" si="211"/>
        <v/>
      </c>
      <c r="D108" s="32">
        <f t="shared" si="212"/>
        <v>0</v>
      </c>
      <c r="E108" s="32" t="e">
        <f t="shared" si="213"/>
        <v>#N/A</v>
      </c>
      <c r="F108" s="32" t="str">
        <f t="shared" si="214"/>
        <v/>
      </c>
      <c r="G108" s="32" t="str">
        <f t="shared" si="215"/>
        <v/>
      </c>
      <c r="H108" s="32" t="e">
        <f t="shared" si="216"/>
        <v>#N/A</v>
      </c>
      <c r="I108" s="32" t="e">
        <f t="shared" si="217"/>
        <v>#N/A</v>
      </c>
      <c r="J108" s="32" t="e">
        <f t="shared" si="218"/>
        <v>#N/A</v>
      </c>
      <c r="K108" s="32">
        <f t="shared" si="219"/>
        <v>0</v>
      </c>
      <c r="L108" s="32">
        <f t="shared" si="274"/>
        <v>0</v>
      </c>
      <c r="M108" s="32">
        <f t="shared" si="277"/>
        <v>0</v>
      </c>
      <c r="N108" s="32">
        <f t="shared" si="220"/>
        <v>0</v>
      </c>
      <c r="O108" s="32">
        <f t="shared" si="221"/>
        <v>0</v>
      </c>
      <c r="P108" s="32" t="str">
        <f t="shared" si="222"/>
        <v/>
      </c>
      <c r="Q108" s="32" t="e">
        <f t="shared" si="223"/>
        <v>#N/A</v>
      </c>
      <c r="R108" s="32" t="e">
        <f t="shared" si="224"/>
        <v>#N/A</v>
      </c>
      <c r="S108" s="32" t="e">
        <f t="shared" si="225"/>
        <v>#N/A</v>
      </c>
      <c r="T108" s="32" t="e">
        <f t="shared" si="226"/>
        <v>#N/A</v>
      </c>
      <c r="U108" s="32" t="e">
        <f t="shared" si="227"/>
        <v>#N/A</v>
      </c>
      <c r="V108" s="32" t="e">
        <f t="shared" si="228"/>
        <v>#N/A</v>
      </c>
      <c r="W108" s="32" t="e">
        <f t="shared" si="229"/>
        <v>#N/A</v>
      </c>
      <c r="X108" s="32" t="e">
        <f t="shared" si="230"/>
        <v>#N/A</v>
      </c>
      <c r="Y108" s="32" t="e">
        <f t="shared" si="231"/>
        <v>#N/A</v>
      </c>
      <c r="Z108" s="32" t="e">
        <f t="shared" si="232"/>
        <v>#N/A</v>
      </c>
      <c r="AA108" s="32" t="e">
        <f t="shared" si="233"/>
        <v>#N/A</v>
      </c>
      <c r="AB108" s="32" t="str">
        <f t="shared" si="234"/>
        <v/>
      </c>
      <c r="AC108" s="32" t="str">
        <f t="shared" si="235"/>
        <v/>
      </c>
      <c r="AD108" s="32" t="e">
        <f t="shared" si="236"/>
        <v>#N/A</v>
      </c>
      <c r="AE108" s="32" t="e">
        <f t="shared" si="237"/>
        <v>#N/A</v>
      </c>
      <c r="AF108" s="32" t="e">
        <f t="shared" si="238"/>
        <v>#N/A</v>
      </c>
      <c r="AG108" s="32">
        <f t="shared" si="239"/>
        <v>0</v>
      </c>
      <c r="AH108" s="32">
        <f t="shared" si="275"/>
        <v>0</v>
      </c>
      <c r="AI108" s="32">
        <f t="shared" si="278"/>
        <v>0</v>
      </c>
      <c r="AJ108" s="32">
        <f t="shared" si="240"/>
        <v>0</v>
      </c>
      <c r="AK108" s="32">
        <f t="shared" si="241"/>
        <v>0</v>
      </c>
      <c r="AL108" s="32" t="str">
        <f t="shared" si="242"/>
        <v/>
      </c>
      <c r="AM108" s="32" t="e">
        <f t="shared" si="243"/>
        <v>#N/A</v>
      </c>
      <c r="AN108" s="32" t="e">
        <f t="shared" si="244"/>
        <v>#N/A</v>
      </c>
      <c r="AO108" s="32" t="e">
        <f t="shared" si="245"/>
        <v>#N/A</v>
      </c>
      <c r="AP108" s="32" t="e">
        <f t="shared" si="246"/>
        <v>#N/A</v>
      </c>
      <c r="AQ108" s="32" t="e">
        <f t="shared" si="247"/>
        <v>#N/A</v>
      </c>
      <c r="AR108" s="32" t="e">
        <f t="shared" si="248"/>
        <v>#N/A</v>
      </c>
      <c r="AS108" s="32" t="e">
        <f t="shared" si="249"/>
        <v>#N/A</v>
      </c>
      <c r="AT108" s="32" t="e">
        <f t="shared" si="250"/>
        <v>#N/A</v>
      </c>
      <c r="AU108" s="32" t="e">
        <f t="shared" si="251"/>
        <v>#N/A</v>
      </c>
      <c r="AV108" s="32" t="e">
        <f t="shared" si="252"/>
        <v>#N/A</v>
      </c>
      <c r="AW108" s="32" t="e">
        <f t="shared" si="253"/>
        <v>#N/A</v>
      </c>
      <c r="AX108" s="32" t="str">
        <f t="shared" si="254"/>
        <v/>
      </c>
      <c r="AY108" s="32" t="str">
        <f t="shared" si="255"/>
        <v/>
      </c>
      <c r="AZ108" s="32" t="e">
        <f t="shared" si="256"/>
        <v>#N/A</v>
      </c>
      <c r="BA108" s="32" t="e">
        <f t="shared" si="257"/>
        <v>#N/A</v>
      </c>
      <c r="BB108" s="32" t="e">
        <f t="shared" si="258"/>
        <v>#N/A</v>
      </c>
      <c r="BC108" s="32">
        <f t="shared" si="259"/>
        <v>0</v>
      </c>
      <c r="BD108" s="32">
        <f t="shared" si="276"/>
        <v>0</v>
      </c>
      <c r="BE108" s="32">
        <f t="shared" si="279"/>
        <v>0</v>
      </c>
      <c r="BF108" s="32">
        <f t="shared" si="260"/>
        <v>0</v>
      </c>
      <c r="BG108" s="32">
        <f t="shared" si="261"/>
        <v>0</v>
      </c>
      <c r="BH108" s="32" t="str">
        <f t="shared" si="262"/>
        <v/>
      </c>
      <c r="BI108" s="32" t="e">
        <f t="shared" si="263"/>
        <v>#N/A</v>
      </c>
      <c r="BJ108" s="32" t="e">
        <f t="shared" si="264"/>
        <v>#N/A</v>
      </c>
      <c r="BK108" s="32" t="e">
        <f t="shared" si="265"/>
        <v>#N/A</v>
      </c>
      <c r="BL108" s="32" t="e">
        <f t="shared" si="266"/>
        <v>#N/A</v>
      </c>
      <c r="BM108" s="32" t="e">
        <f t="shared" si="267"/>
        <v>#N/A</v>
      </c>
      <c r="BN108" s="32" t="e">
        <f t="shared" si="268"/>
        <v>#N/A</v>
      </c>
      <c r="BO108" s="32" t="e">
        <f t="shared" si="269"/>
        <v>#N/A</v>
      </c>
      <c r="BP108" s="32" t="e">
        <f t="shared" si="270"/>
        <v>#N/A</v>
      </c>
      <c r="BQ108" s="32" t="e">
        <f t="shared" si="271"/>
        <v>#N/A</v>
      </c>
      <c r="BR108" s="32" t="e">
        <f t="shared" si="272"/>
        <v>#N/A</v>
      </c>
      <c r="BS108" s="32" t="e">
        <f t="shared" si="273"/>
        <v>#N/A</v>
      </c>
    </row>
    <row r="109" spans="1:71" x14ac:dyDescent="0.3">
      <c r="A109" s="32">
        <v>107</v>
      </c>
      <c r="B109" s="32" t="str">
        <f t="shared" si="210"/>
        <v/>
      </c>
      <c r="C109" s="45" t="str">
        <f t="shared" si="211"/>
        <v/>
      </c>
      <c r="D109" s="32">
        <f t="shared" si="212"/>
        <v>0</v>
      </c>
      <c r="E109" s="32" t="e">
        <f t="shared" si="213"/>
        <v>#N/A</v>
      </c>
      <c r="F109" s="32" t="str">
        <f t="shared" si="214"/>
        <v/>
      </c>
      <c r="G109" s="32" t="str">
        <f t="shared" si="215"/>
        <v/>
      </c>
      <c r="H109" s="32" t="e">
        <f t="shared" si="216"/>
        <v>#N/A</v>
      </c>
      <c r="I109" s="32" t="e">
        <f t="shared" si="217"/>
        <v>#N/A</v>
      </c>
      <c r="J109" s="32" t="e">
        <f t="shared" si="218"/>
        <v>#N/A</v>
      </c>
      <c r="K109" s="32">
        <f t="shared" si="219"/>
        <v>0</v>
      </c>
      <c r="L109" s="32">
        <f t="shared" si="274"/>
        <v>0</v>
      </c>
      <c r="M109" s="32">
        <f t="shared" si="277"/>
        <v>0</v>
      </c>
      <c r="N109" s="32">
        <f t="shared" si="220"/>
        <v>0</v>
      </c>
      <c r="O109" s="32">
        <f t="shared" si="221"/>
        <v>0</v>
      </c>
      <c r="P109" s="32" t="str">
        <f t="shared" si="222"/>
        <v/>
      </c>
      <c r="Q109" s="32" t="e">
        <f t="shared" si="223"/>
        <v>#N/A</v>
      </c>
      <c r="R109" s="32" t="e">
        <f t="shared" si="224"/>
        <v>#N/A</v>
      </c>
      <c r="S109" s="32" t="e">
        <f t="shared" si="225"/>
        <v>#N/A</v>
      </c>
      <c r="T109" s="32" t="e">
        <f t="shared" si="226"/>
        <v>#N/A</v>
      </c>
      <c r="U109" s="32" t="e">
        <f t="shared" si="227"/>
        <v>#N/A</v>
      </c>
      <c r="V109" s="32" t="e">
        <f t="shared" si="228"/>
        <v>#N/A</v>
      </c>
      <c r="W109" s="32" t="e">
        <f t="shared" si="229"/>
        <v>#N/A</v>
      </c>
      <c r="X109" s="32" t="e">
        <f t="shared" si="230"/>
        <v>#N/A</v>
      </c>
      <c r="Y109" s="32" t="e">
        <f t="shared" si="231"/>
        <v>#N/A</v>
      </c>
      <c r="Z109" s="32" t="e">
        <f t="shared" si="232"/>
        <v>#N/A</v>
      </c>
      <c r="AA109" s="32" t="e">
        <f t="shared" si="233"/>
        <v>#N/A</v>
      </c>
      <c r="AB109" s="32" t="str">
        <f t="shared" si="234"/>
        <v/>
      </c>
      <c r="AC109" s="32" t="str">
        <f t="shared" si="235"/>
        <v/>
      </c>
      <c r="AD109" s="32" t="e">
        <f t="shared" si="236"/>
        <v>#N/A</v>
      </c>
      <c r="AE109" s="32" t="e">
        <f t="shared" si="237"/>
        <v>#N/A</v>
      </c>
      <c r="AF109" s="32" t="e">
        <f t="shared" si="238"/>
        <v>#N/A</v>
      </c>
      <c r="AG109" s="32">
        <f t="shared" si="239"/>
        <v>0</v>
      </c>
      <c r="AH109" s="32">
        <f t="shared" si="275"/>
        <v>0</v>
      </c>
      <c r="AI109" s="32">
        <f t="shared" si="278"/>
        <v>0</v>
      </c>
      <c r="AJ109" s="32">
        <f t="shared" si="240"/>
        <v>0</v>
      </c>
      <c r="AK109" s="32">
        <f t="shared" si="241"/>
        <v>0</v>
      </c>
      <c r="AL109" s="32" t="str">
        <f t="shared" si="242"/>
        <v/>
      </c>
      <c r="AM109" s="32" t="e">
        <f t="shared" si="243"/>
        <v>#N/A</v>
      </c>
      <c r="AN109" s="32" t="e">
        <f t="shared" si="244"/>
        <v>#N/A</v>
      </c>
      <c r="AO109" s="32" t="e">
        <f t="shared" si="245"/>
        <v>#N/A</v>
      </c>
      <c r="AP109" s="32" t="e">
        <f t="shared" si="246"/>
        <v>#N/A</v>
      </c>
      <c r="AQ109" s="32" t="e">
        <f t="shared" si="247"/>
        <v>#N/A</v>
      </c>
      <c r="AR109" s="32" t="e">
        <f t="shared" si="248"/>
        <v>#N/A</v>
      </c>
      <c r="AS109" s="32" t="e">
        <f t="shared" si="249"/>
        <v>#N/A</v>
      </c>
      <c r="AT109" s="32" t="e">
        <f t="shared" si="250"/>
        <v>#N/A</v>
      </c>
      <c r="AU109" s="32" t="e">
        <f t="shared" si="251"/>
        <v>#N/A</v>
      </c>
      <c r="AV109" s="32" t="e">
        <f t="shared" si="252"/>
        <v>#N/A</v>
      </c>
      <c r="AW109" s="32" t="e">
        <f t="shared" si="253"/>
        <v>#N/A</v>
      </c>
      <c r="AX109" s="32" t="str">
        <f t="shared" si="254"/>
        <v/>
      </c>
      <c r="AY109" s="32" t="str">
        <f t="shared" si="255"/>
        <v/>
      </c>
      <c r="AZ109" s="32" t="e">
        <f t="shared" si="256"/>
        <v>#N/A</v>
      </c>
      <c r="BA109" s="32" t="e">
        <f t="shared" si="257"/>
        <v>#N/A</v>
      </c>
      <c r="BB109" s="32" t="e">
        <f t="shared" si="258"/>
        <v>#N/A</v>
      </c>
      <c r="BC109" s="32">
        <f t="shared" si="259"/>
        <v>0</v>
      </c>
      <c r="BD109" s="32">
        <f t="shared" si="276"/>
        <v>0</v>
      </c>
      <c r="BE109" s="32">
        <f t="shared" si="279"/>
        <v>0</v>
      </c>
      <c r="BF109" s="32">
        <f t="shared" si="260"/>
        <v>0</v>
      </c>
      <c r="BG109" s="32">
        <f t="shared" si="261"/>
        <v>0</v>
      </c>
      <c r="BH109" s="32" t="str">
        <f t="shared" si="262"/>
        <v/>
      </c>
      <c r="BI109" s="32" t="e">
        <f t="shared" si="263"/>
        <v>#N/A</v>
      </c>
      <c r="BJ109" s="32" t="e">
        <f t="shared" si="264"/>
        <v>#N/A</v>
      </c>
      <c r="BK109" s="32" t="e">
        <f t="shared" si="265"/>
        <v>#N/A</v>
      </c>
      <c r="BL109" s="32" t="e">
        <f t="shared" si="266"/>
        <v>#N/A</v>
      </c>
      <c r="BM109" s="32" t="e">
        <f t="shared" si="267"/>
        <v>#N/A</v>
      </c>
      <c r="BN109" s="32" t="e">
        <f t="shared" si="268"/>
        <v>#N/A</v>
      </c>
      <c r="BO109" s="32" t="e">
        <f t="shared" si="269"/>
        <v>#N/A</v>
      </c>
      <c r="BP109" s="32" t="e">
        <f t="shared" si="270"/>
        <v>#N/A</v>
      </c>
      <c r="BQ109" s="32" t="e">
        <f t="shared" si="271"/>
        <v>#N/A</v>
      </c>
      <c r="BR109" s="32" t="e">
        <f t="shared" si="272"/>
        <v>#N/A</v>
      </c>
      <c r="BS109" s="32" t="e">
        <f t="shared" si="273"/>
        <v>#N/A</v>
      </c>
    </row>
    <row r="110" spans="1:71" x14ac:dyDescent="0.3">
      <c r="A110" s="32">
        <v>108</v>
      </c>
      <c r="B110" s="32" t="str">
        <f t="shared" si="210"/>
        <v/>
      </c>
      <c r="C110" s="45" t="str">
        <f t="shared" si="211"/>
        <v/>
      </c>
      <c r="D110" s="32">
        <f t="shared" si="212"/>
        <v>0</v>
      </c>
      <c r="E110" s="32" t="e">
        <f t="shared" si="213"/>
        <v>#N/A</v>
      </c>
      <c r="F110" s="32" t="str">
        <f t="shared" si="214"/>
        <v/>
      </c>
      <c r="G110" s="32" t="str">
        <f t="shared" si="215"/>
        <v/>
      </c>
      <c r="H110" s="32" t="e">
        <f t="shared" si="216"/>
        <v>#N/A</v>
      </c>
      <c r="I110" s="32" t="e">
        <f t="shared" si="217"/>
        <v>#N/A</v>
      </c>
      <c r="J110" s="32" t="e">
        <f t="shared" si="218"/>
        <v>#N/A</v>
      </c>
      <c r="K110" s="32">
        <f t="shared" si="219"/>
        <v>0</v>
      </c>
      <c r="L110" s="32">
        <f t="shared" si="274"/>
        <v>0</v>
      </c>
      <c r="M110" s="32">
        <f t="shared" si="277"/>
        <v>0</v>
      </c>
      <c r="N110" s="32">
        <f t="shared" si="220"/>
        <v>0</v>
      </c>
      <c r="O110" s="32">
        <f t="shared" si="221"/>
        <v>0</v>
      </c>
      <c r="P110" s="32" t="str">
        <f t="shared" si="222"/>
        <v/>
      </c>
      <c r="Q110" s="32" t="e">
        <f t="shared" si="223"/>
        <v>#N/A</v>
      </c>
      <c r="R110" s="32" t="e">
        <f t="shared" si="224"/>
        <v>#N/A</v>
      </c>
      <c r="S110" s="32" t="e">
        <f t="shared" si="225"/>
        <v>#N/A</v>
      </c>
      <c r="T110" s="32" t="e">
        <f t="shared" si="226"/>
        <v>#N/A</v>
      </c>
      <c r="U110" s="32" t="e">
        <f t="shared" si="227"/>
        <v>#N/A</v>
      </c>
      <c r="V110" s="32" t="e">
        <f t="shared" si="228"/>
        <v>#N/A</v>
      </c>
      <c r="W110" s="32" t="e">
        <f t="shared" si="229"/>
        <v>#N/A</v>
      </c>
      <c r="X110" s="32" t="e">
        <f t="shared" si="230"/>
        <v>#N/A</v>
      </c>
      <c r="Y110" s="32" t="e">
        <f t="shared" si="231"/>
        <v>#N/A</v>
      </c>
      <c r="Z110" s="32" t="e">
        <f t="shared" si="232"/>
        <v>#N/A</v>
      </c>
      <c r="AA110" s="32" t="e">
        <f t="shared" si="233"/>
        <v>#N/A</v>
      </c>
      <c r="AB110" s="32" t="str">
        <f t="shared" si="234"/>
        <v/>
      </c>
      <c r="AC110" s="32" t="str">
        <f t="shared" si="235"/>
        <v/>
      </c>
      <c r="AD110" s="32" t="e">
        <f t="shared" si="236"/>
        <v>#N/A</v>
      </c>
      <c r="AE110" s="32" t="e">
        <f t="shared" si="237"/>
        <v>#N/A</v>
      </c>
      <c r="AF110" s="32" t="e">
        <f t="shared" si="238"/>
        <v>#N/A</v>
      </c>
      <c r="AG110" s="32">
        <f t="shared" si="239"/>
        <v>0</v>
      </c>
      <c r="AH110" s="32">
        <f t="shared" si="275"/>
        <v>0</v>
      </c>
      <c r="AI110" s="32">
        <f t="shared" si="278"/>
        <v>0</v>
      </c>
      <c r="AJ110" s="32">
        <f t="shared" si="240"/>
        <v>0</v>
      </c>
      <c r="AK110" s="32">
        <f t="shared" si="241"/>
        <v>0</v>
      </c>
      <c r="AL110" s="32" t="str">
        <f t="shared" si="242"/>
        <v/>
      </c>
      <c r="AM110" s="32" t="e">
        <f t="shared" si="243"/>
        <v>#N/A</v>
      </c>
      <c r="AN110" s="32" t="e">
        <f t="shared" si="244"/>
        <v>#N/A</v>
      </c>
      <c r="AO110" s="32" t="e">
        <f t="shared" si="245"/>
        <v>#N/A</v>
      </c>
      <c r="AP110" s="32" t="e">
        <f t="shared" si="246"/>
        <v>#N/A</v>
      </c>
      <c r="AQ110" s="32" t="e">
        <f t="shared" si="247"/>
        <v>#N/A</v>
      </c>
      <c r="AR110" s="32" t="e">
        <f t="shared" si="248"/>
        <v>#N/A</v>
      </c>
      <c r="AS110" s="32" t="e">
        <f t="shared" si="249"/>
        <v>#N/A</v>
      </c>
      <c r="AT110" s="32" t="e">
        <f t="shared" si="250"/>
        <v>#N/A</v>
      </c>
      <c r="AU110" s="32" t="e">
        <f t="shared" si="251"/>
        <v>#N/A</v>
      </c>
      <c r="AV110" s="32" t="e">
        <f t="shared" si="252"/>
        <v>#N/A</v>
      </c>
      <c r="AW110" s="32" t="e">
        <f t="shared" si="253"/>
        <v>#N/A</v>
      </c>
      <c r="AX110" s="32" t="str">
        <f t="shared" si="254"/>
        <v/>
      </c>
      <c r="AY110" s="32" t="str">
        <f t="shared" si="255"/>
        <v/>
      </c>
      <c r="AZ110" s="32" t="e">
        <f t="shared" si="256"/>
        <v>#N/A</v>
      </c>
      <c r="BA110" s="32" t="e">
        <f t="shared" si="257"/>
        <v>#N/A</v>
      </c>
      <c r="BB110" s="32" t="e">
        <f t="shared" si="258"/>
        <v>#N/A</v>
      </c>
      <c r="BC110" s="32">
        <f t="shared" si="259"/>
        <v>0</v>
      </c>
      <c r="BD110" s="32">
        <f t="shared" si="276"/>
        <v>0</v>
      </c>
      <c r="BE110" s="32">
        <f t="shared" si="279"/>
        <v>0</v>
      </c>
      <c r="BF110" s="32">
        <f t="shared" si="260"/>
        <v>0</v>
      </c>
      <c r="BG110" s="32">
        <f t="shared" si="261"/>
        <v>0</v>
      </c>
      <c r="BH110" s="32" t="str">
        <f t="shared" si="262"/>
        <v/>
      </c>
      <c r="BI110" s="32" t="e">
        <f t="shared" si="263"/>
        <v>#N/A</v>
      </c>
      <c r="BJ110" s="32" t="e">
        <f t="shared" si="264"/>
        <v>#N/A</v>
      </c>
      <c r="BK110" s="32" t="e">
        <f t="shared" si="265"/>
        <v>#N/A</v>
      </c>
      <c r="BL110" s="32" t="e">
        <f t="shared" si="266"/>
        <v>#N/A</v>
      </c>
      <c r="BM110" s="32" t="e">
        <f t="shared" si="267"/>
        <v>#N/A</v>
      </c>
      <c r="BN110" s="32" t="e">
        <f t="shared" si="268"/>
        <v>#N/A</v>
      </c>
      <c r="BO110" s="32" t="e">
        <f t="shared" si="269"/>
        <v>#N/A</v>
      </c>
      <c r="BP110" s="32" t="e">
        <f t="shared" si="270"/>
        <v>#N/A</v>
      </c>
      <c r="BQ110" s="32" t="e">
        <f t="shared" si="271"/>
        <v>#N/A</v>
      </c>
      <c r="BR110" s="32" t="e">
        <f t="shared" si="272"/>
        <v>#N/A</v>
      </c>
      <c r="BS110" s="32" t="e">
        <f t="shared" si="273"/>
        <v>#N/A</v>
      </c>
    </row>
    <row r="111" spans="1:71" x14ac:dyDescent="0.3">
      <c r="A111" s="32">
        <v>109</v>
      </c>
      <c r="B111" s="32" t="str">
        <f t="shared" si="210"/>
        <v/>
      </c>
      <c r="C111" s="45" t="str">
        <f t="shared" si="211"/>
        <v/>
      </c>
      <c r="D111" s="32">
        <f t="shared" si="212"/>
        <v>0</v>
      </c>
      <c r="E111" s="32" t="e">
        <f t="shared" si="213"/>
        <v>#N/A</v>
      </c>
      <c r="F111" s="32" t="str">
        <f t="shared" si="214"/>
        <v/>
      </c>
      <c r="G111" s="32" t="str">
        <f t="shared" si="215"/>
        <v/>
      </c>
      <c r="H111" s="32" t="e">
        <f t="shared" si="216"/>
        <v>#N/A</v>
      </c>
      <c r="I111" s="32" t="e">
        <f t="shared" si="217"/>
        <v>#N/A</v>
      </c>
      <c r="J111" s="32" t="e">
        <f t="shared" si="218"/>
        <v>#N/A</v>
      </c>
      <c r="K111" s="32">
        <f t="shared" si="219"/>
        <v>0</v>
      </c>
      <c r="L111" s="32">
        <f t="shared" si="274"/>
        <v>0</v>
      </c>
      <c r="M111" s="32">
        <f t="shared" si="277"/>
        <v>0</v>
      </c>
      <c r="N111" s="32">
        <f t="shared" si="220"/>
        <v>0</v>
      </c>
      <c r="O111" s="32">
        <f t="shared" si="221"/>
        <v>0</v>
      </c>
      <c r="P111" s="32" t="str">
        <f t="shared" si="222"/>
        <v/>
      </c>
      <c r="Q111" s="32" t="e">
        <f t="shared" si="223"/>
        <v>#N/A</v>
      </c>
      <c r="R111" s="32" t="e">
        <f t="shared" si="224"/>
        <v>#N/A</v>
      </c>
      <c r="S111" s="32" t="e">
        <f t="shared" si="225"/>
        <v>#N/A</v>
      </c>
      <c r="T111" s="32" t="e">
        <f t="shared" si="226"/>
        <v>#N/A</v>
      </c>
      <c r="U111" s="32" t="e">
        <f t="shared" si="227"/>
        <v>#N/A</v>
      </c>
      <c r="V111" s="32" t="e">
        <f t="shared" si="228"/>
        <v>#N/A</v>
      </c>
      <c r="W111" s="32" t="e">
        <f t="shared" si="229"/>
        <v>#N/A</v>
      </c>
      <c r="X111" s="32" t="e">
        <f t="shared" si="230"/>
        <v>#N/A</v>
      </c>
      <c r="Y111" s="32" t="e">
        <f t="shared" si="231"/>
        <v>#N/A</v>
      </c>
      <c r="Z111" s="32" t="e">
        <f t="shared" si="232"/>
        <v>#N/A</v>
      </c>
      <c r="AA111" s="32" t="e">
        <f t="shared" si="233"/>
        <v>#N/A</v>
      </c>
      <c r="AB111" s="32" t="str">
        <f t="shared" si="234"/>
        <v/>
      </c>
      <c r="AC111" s="32" t="str">
        <f t="shared" si="235"/>
        <v/>
      </c>
      <c r="AD111" s="32" t="e">
        <f t="shared" si="236"/>
        <v>#N/A</v>
      </c>
      <c r="AE111" s="32" t="e">
        <f t="shared" si="237"/>
        <v>#N/A</v>
      </c>
      <c r="AF111" s="32" t="e">
        <f t="shared" si="238"/>
        <v>#N/A</v>
      </c>
      <c r="AG111" s="32">
        <f t="shared" si="239"/>
        <v>0</v>
      </c>
      <c r="AH111" s="32">
        <f t="shared" si="275"/>
        <v>0</v>
      </c>
      <c r="AI111" s="32">
        <f t="shared" si="278"/>
        <v>0</v>
      </c>
      <c r="AJ111" s="32">
        <f t="shared" si="240"/>
        <v>0</v>
      </c>
      <c r="AK111" s="32">
        <f t="shared" si="241"/>
        <v>0</v>
      </c>
      <c r="AL111" s="32" t="str">
        <f t="shared" si="242"/>
        <v/>
      </c>
      <c r="AM111" s="32" t="e">
        <f t="shared" si="243"/>
        <v>#N/A</v>
      </c>
      <c r="AN111" s="32" t="e">
        <f t="shared" si="244"/>
        <v>#N/A</v>
      </c>
      <c r="AO111" s="32" t="e">
        <f t="shared" si="245"/>
        <v>#N/A</v>
      </c>
      <c r="AP111" s="32" t="e">
        <f t="shared" si="246"/>
        <v>#N/A</v>
      </c>
      <c r="AQ111" s="32" t="e">
        <f t="shared" si="247"/>
        <v>#N/A</v>
      </c>
      <c r="AR111" s="32" t="e">
        <f t="shared" si="248"/>
        <v>#N/A</v>
      </c>
      <c r="AS111" s="32" t="e">
        <f t="shared" si="249"/>
        <v>#N/A</v>
      </c>
      <c r="AT111" s="32" t="e">
        <f t="shared" si="250"/>
        <v>#N/A</v>
      </c>
      <c r="AU111" s="32" t="e">
        <f t="shared" si="251"/>
        <v>#N/A</v>
      </c>
      <c r="AV111" s="32" t="e">
        <f t="shared" si="252"/>
        <v>#N/A</v>
      </c>
      <c r="AW111" s="32" t="e">
        <f t="shared" si="253"/>
        <v>#N/A</v>
      </c>
      <c r="AX111" s="32" t="str">
        <f t="shared" si="254"/>
        <v/>
      </c>
      <c r="AY111" s="32" t="str">
        <f t="shared" si="255"/>
        <v/>
      </c>
      <c r="AZ111" s="32" t="e">
        <f t="shared" si="256"/>
        <v>#N/A</v>
      </c>
      <c r="BA111" s="32" t="e">
        <f t="shared" si="257"/>
        <v>#N/A</v>
      </c>
      <c r="BB111" s="32" t="e">
        <f t="shared" si="258"/>
        <v>#N/A</v>
      </c>
      <c r="BC111" s="32">
        <f t="shared" si="259"/>
        <v>0</v>
      </c>
      <c r="BD111" s="32">
        <f t="shared" si="276"/>
        <v>0</v>
      </c>
      <c r="BE111" s="32">
        <f t="shared" si="279"/>
        <v>0</v>
      </c>
      <c r="BF111" s="32">
        <f t="shared" si="260"/>
        <v>0</v>
      </c>
      <c r="BG111" s="32">
        <f t="shared" si="261"/>
        <v>0</v>
      </c>
      <c r="BH111" s="32" t="str">
        <f t="shared" si="262"/>
        <v/>
      </c>
      <c r="BI111" s="32" t="e">
        <f t="shared" si="263"/>
        <v>#N/A</v>
      </c>
      <c r="BJ111" s="32" t="e">
        <f t="shared" si="264"/>
        <v>#N/A</v>
      </c>
      <c r="BK111" s="32" t="e">
        <f t="shared" si="265"/>
        <v>#N/A</v>
      </c>
      <c r="BL111" s="32" t="e">
        <f t="shared" si="266"/>
        <v>#N/A</v>
      </c>
      <c r="BM111" s="32" t="e">
        <f t="shared" si="267"/>
        <v>#N/A</v>
      </c>
      <c r="BN111" s="32" t="e">
        <f t="shared" si="268"/>
        <v>#N/A</v>
      </c>
      <c r="BO111" s="32" t="e">
        <f t="shared" si="269"/>
        <v>#N/A</v>
      </c>
      <c r="BP111" s="32" t="e">
        <f t="shared" si="270"/>
        <v>#N/A</v>
      </c>
      <c r="BQ111" s="32" t="e">
        <f t="shared" si="271"/>
        <v>#N/A</v>
      </c>
      <c r="BR111" s="32" t="e">
        <f t="shared" si="272"/>
        <v>#N/A</v>
      </c>
      <c r="BS111" s="32" t="e">
        <f t="shared" si="273"/>
        <v>#N/A</v>
      </c>
    </row>
    <row r="112" spans="1:71" x14ac:dyDescent="0.3">
      <c r="A112" s="32">
        <v>110</v>
      </c>
      <c r="B112" s="32" t="str">
        <f t="shared" si="210"/>
        <v/>
      </c>
      <c r="C112" s="45" t="str">
        <f t="shared" si="211"/>
        <v/>
      </c>
      <c r="D112" s="32">
        <f t="shared" si="212"/>
        <v>0</v>
      </c>
      <c r="E112" s="32" t="e">
        <f t="shared" si="213"/>
        <v>#N/A</v>
      </c>
      <c r="F112" s="32" t="str">
        <f t="shared" si="214"/>
        <v/>
      </c>
      <c r="G112" s="32" t="str">
        <f t="shared" si="215"/>
        <v/>
      </c>
      <c r="H112" s="32" t="e">
        <f t="shared" si="216"/>
        <v>#N/A</v>
      </c>
      <c r="I112" s="32" t="e">
        <f t="shared" si="217"/>
        <v>#N/A</v>
      </c>
      <c r="J112" s="32" t="e">
        <f t="shared" si="218"/>
        <v>#N/A</v>
      </c>
      <c r="K112" s="32">
        <f t="shared" si="219"/>
        <v>0</v>
      </c>
      <c r="L112" s="32">
        <f t="shared" si="274"/>
        <v>0</v>
      </c>
      <c r="M112" s="32">
        <f t="shared" si="277"/>
        <v>0</v>
      </c>
      <c r="N112" s="32">
        <f t="shared" si="220"/>
        <v>0</v>
      </c>
      <c r="O112" s="32">
        <f t="shared" si="221"/>
        <v>0</v>
      </c>
      <c r="P112" s="32" t="str">
        <f t="shared" si="222"/>
        <v/>
      </c>
      <c r="Q112" s="32" t="e">
        <f t="shared" si="223"/>
        <v>#N/A</v>
      </c>
      <c r="R112" s="32" t="e">
        <f t="shared" si="224"/>
        <v>#N/A</v>
      </c>
      <c r="S112" s="32" t="e">
        <f t="shared" si="225"/>
        <v>#N/A</v>
      </c>
      <c r="T112" s="32" t="e">
        <f t="shared" si="226"/>
        <v>#N/A</v>
      </c>
      <c r="U112" s="32" t="e">
        <f t="shared" si="227"/>
        <v>#N/A</v>
      </c>
      <c r="V112" s="32" t="e">
        <f t="shared" si="228"/>
        <v>#N/A</v>
      </c>
      <c r="W112" s="32" t="e">
        <f t="shared" si="229"/>
        <v>#N/A</v>
      </c>
      <c r="X112" s="32" t="e">
        <f t="shared" si="230"/>
        <v>#N/A</v>
      </c>
      <c r="Y112" s="32" t="e">
        <f t="shared" si="231"/>
        <v>#N/A</v>
      </c>
      <c r="Z112" s="32" t="e">
        <f t="shared" si="232"/>
        <v>#N/A</v>
      </c>
      <c r="AA112" s="32" t="e">
        <f t="shared" si="233"/>
        <v>#N/A</v>
      </c>
      <c r="AB112" s="32" t="str">
        <f t="shared" si="234"/>
        <v/>
      </c>
      <c r="AC112" s="32" t="str">
        <f t="shared" si="235"/>
        <v/>
      </c>
      <c r="AD112" s="32" t="e">
        <f t="shared" si="236"/>
        <v>#N/A</v>
      </c>
      <c r="AE112" s="32" t="e">
        <f t="shared" si="237"/>
        <v>#N/A</v>
      </c>
      <c r="AF112" s="32" t="e">
        <f t="shared" si="238"/>
        <v>#N/A</v>
      </c>
      <c r="AG112" s="32">
        <f t="shared" si="239"/>
        <v>0</v>
      </c>
      <c r="AH112" s="32">
        <f t="shared" si="275"/>
        <v>0</v>
      </c>
      <c r="AI112" s="32">
        <f t="shared" si="278"/>
        <v>0</v>
      </c>
      <c r="AJ112" s="32">
        <f t="shared" si="240"/>
        <v>0</v>
      </c>
      <c r="AK112" s="32">
        <f t="shared" si="241"/>
        <v>0</v>
      </c>
      <c r="AL112" s="32" t="str">
        <f t="shared" si="242"/>
        <v/>
      </c>
      <c r="AM112" s="32" t="e">
        <f t="shared" si="243"/>
        <v>#N/A</v>
      </c>
      <c r="AN112" s="32" t="e">
        <f t="shared" si="244"/>
        <v>#N/A</v>
      </c>
      <c r="AO112" s="32" t="e">
        <f t="shared" si="245"/>
        <v>#N/A</v>
      </c>
      <c r="AP112" s="32" t="e">
        <f t="shared" si="246"/>
        <v>#N/A</v>
      </c>
      <c r="AQ112" s="32" t="e">
        <f t="shared" si="247"/>
        <v>#N/A</v>
      </c>
      <c r="AR112" s="32" t="e">
        <f t="shared" si="248"/>
        <v>#N/A</v>
      </c>
      <c r="AS112" s="32" t="e">
        <f t="shared" si="249"/>
        <v>#N/A</v>
      </c>
      <c r="AT112" s="32" t="e">
        <f t="shared" si="250"/>
        <v>#N/A</v>
      </c>
      <c r="AU112" s="32" t="e">
        <f t="shared" si="251"/>
        <v>#N/A</v>
      </c>
      <c r="AV112" s="32" t="e">
        <f t="shared" si="252"/>
        <v>#N/A</v>
      </c>
      <c r="AW112" s="32" t="e">
        <f t="shared" si="253"/>
        <v>#N/A</v>
      </c>
      <c r="AX112" s="32" t="str">
        <f t="shared" si="254"/>
        <v/>
      </c>
      <c r="AY112" s="32" t="str">
        <f t="shared" si="255"/>
        <v/>
      </c>
      <c r="AZ112" s="32" t="e">
        <f t="shared" si="256"/>
        <v>#N/A</v>
      </c>
      <c r="BA112" s="32" t="e">
        <f t="shared" si="257"/>
        <v>#N/A</v>
      </c>
      <c r="BB112" s="32" t="e">
        <f t="shared" si="258"/>
        <v>#N/A</v>
      </c>
      <c r="BC112" s="32">
        <f t="shared" si="259"/>
        <v>0</v>
      </c>
      <c r="BD112" s="32">
        <f t="shared" si="276"/>
        <v>0</v>
      </c>
      <c r="BE112" s="32">
        <f t="shared" si="279"/>
        <v>0</v>
      </c>
      <c r="BF112" s="32">
        <f t="shared" si="260"/>
        <v>0</v>
      </c>
      <c r="BG112" s="32">
        <f t="shared" si="261"/>
        <v>0</v>
      </c>
      <c r="BH112" s="32" t="str">
        <f t="shared" si="262"/>
        <v/>
      </c>
      <c r="BI112" s="32" t="e">
        <f t="shared" si="263"/>
        <v>#N/A</v>
      </c>
      <c r="BJ112" s="32" t="e">
        <f t="shared" si="264"/>
        <v>#N/A</v>
      </c>
      <c r="BK112" s="32" t="e">
        <f t="shared" si="265"/>
        <v>#N/A</v>
      </c>
      <c r="BL112" s="32" t="e">
        <f t="shared" si="266"/>
        <v>#N/A</v>
      </c>
      <c r="BM112" s="32" t="e">
        <f t="shared" si="267"/>
        <v>#N/A</v>
      </c>
      <c r="BN112" s="32" t="e">
        <f t="shared" si="268"/>
        <v>#N/A</v>
      </c>
      <c r="BO112" s="32" t="e">
        <f t="shared" si="269"/>
        <v>#N/A</v>
      </c>
      <c r="BP112" s="32" t="e">
        <f t="shared" si="270"/>
        <v>#N/A</v>
      </c>
      <c r="BQ112" s="32" t="e">
        <f t="shared" si="271"/>
        <v>#N/A</v>
      </c>
      <c r="BR112" s="32" t="e">
        <f t="shared" si="272"/>
        <v>#N/A</v>
      </c>
      <c r="BS112" s="32" t="e">
        <f t="shared" si="273"/>
        <v>#N/A</v>
      </c>
    </row>
    <row r="113" spans="1:71" x14ac:dyDescent="0.3">
      <c r="A113" s="32">
        <v>111</v>
      </c>
      <c r="B113" s="32" t="str">
        <f t="shared" si="210"/>
        <v/>
      </c>
      <c r="C113" s="45" t="str">
        <f t="shared" si="211"/>
        <v/>
      </c>
      <c r="D113" s="32">
        <f t="shared" si="212"/>
        <v>0</v>
      </c>
      <c r="E113" s="32" t="e">
        <f t="shared" si="213"/>
        <v>#N/A</v>
      </c>
      <c r="F113" s="32" t="str">
        <f t="shared" si="214"/>
        <v/>
      </c>
      <c r="G113" s="32" t="str">
        <f t="shared" si="215"/>
        <v/>
      </c>
      <c r="H113" s="32" t="e">
        <f t="shared" si="216"/>
        <v>#N/A</v>
      </c>
      <c r="I113" s="32" t="e">
        <f t="shared" si="217"/>
        <v>#N/A</v>
      </c>
      <c r="J113" s="32" t="e">
        <f t="shared" si="218"/>
        <v>#N/A</v>
      </c>
      <c r="K113" s="32">
        <f t="shared" si="219"/>
        <v>0</v>
      </c>
      <c r="L113" s="32">
        <f t="shared" si="274"/>
        <v>0</v>
      </c>
      <c r="M113" s="32">
        <f t="shared" si="277"/>
        <v>0</v>
      </c>
      <c r="N113" s="32">
        <f t="shared" si="220"/>
        <v>0</v>
      </c>
      <c r="O113" s="32">
        <f t="shared" si="221"/>
        <v>0</v>
      </c>
      <c r="P113" s="32" t="str">
        <f t="shared" si="222"/>
        <v/>
      </c>
      <c r="Q113" s="32" t="e">
        <f t="shared" si="223"/>
        <v>#N/A</v>
      </c>
      <c r="R113" s="32" t="e">
        <f t="shared" si="224"/>
        <v>#N/A</v>
      </c>
      <c r="S113" s="32" t="e">
        <f t="shared" si="225"/>
        <v>#N/A</v>
      </c>
      <c r="T113" s="32" t="e">
        <f t="shared" si="226"/>
        <v>#N/A</v>
      </c>
      <c r="U113" s="32" t="e">
        <f t="shared" si="227"/>
        <v>#N/A</v>
      </c>
      <c r="V113" s="32" t="e">
        <f t="shared" si="228"/>
        <v>#N/A</v>
      </c>
      <c r="W113" s="32" t="e">
        <f t="shared" si="229"/>
        <v>#N/A</v>
      </c>
      <c r="X113" s="32" t="e">
        <f t="shared" si="230"/>
        <v>#N/A</v>
      </c>
      <c r="Y113" s="32" t="e">
        <f t="shared" si="231"/>
        <v>#N/A</v>
      </c>
      <c r="Z113" s="32" t="e">
        <f t="shared" si="232"/>
        <v>#N/A</v>
      </c>
      <c r="AA113" s="32" t="e">
        <f t="shared" si="233"/>
        <v>#N/A</v>
      </c>
      <c r="AB113" s="32" t="str">
        <f t="shared" si="234"/>
        <v/>
      </c>
      <c r="AC113" s="32" t="str">
        <f t="shared" si="235"/>
        <v/>
      </c>
      <c r="AD113" s="32" t="e">
        <f t="shared" si="236"/>
        <v>#N/A</v>
      </c>
      <c r="AE113" s="32" t="e">
        <f t="shared" si="237"/>
        <v>#N/A</v>
      </c>
      <c r="AF113" s="32" t="e">
        <f t="shared" si="238"/>
        <v>#N/A</v>
      </c>
      <c r="AG113" s="32">
        <f t="shared" si="239"/>
        <v>0</v>
      </c>
      <c r="AH113" s="32">
        <f t="shared" si="275"/>
        <v>0</v>
      </c>
      <c r="AI113" s="32">
        <f t="shared" si="278"/>
        <v>0</v>
      </c>
      <c r="AJ113" s="32">
        <f t="shared" si="240"/>
        <v>0</v>
      </c>
      <c r="AK113" s="32">
        <f t="shared" si="241"/>
        <v>0</v>
      </c>
      <c r="AL113" s="32" t="str">
        <f t="shared" si="242"/>
        <v/>
      </c>
      <c r="AM113" s="32" t="e">
        <f t="shared" si="243"/>
        <v>#N/A</v>
      </c>
      <c r="AN113" s="32" t="e">
        <f t="shared" si="244"/>
        <v>#N/A</v>
      </c>
      <c r="AO113" s="32" t="e">
        <f t="shared" si="245"/>
        <v>#N/A</v>
      </c>
      <c r="AP113" s="32" t="e">
        <f t="shared" si="246"/>
        <v>#N/A</v>
      </c>
      <c r="AQ113" s="32" t="e">
        <f t="shared" si="247"/>
        <v>#N/A</v>
      </c>
      <c r="AR113" s="32" t="e">
        <f t="shared" si="248"/>
        <v>#N/A</v>
      </c>
      <c r="AS113" s="32" t="e">
        <f t="shared" si="249"/>
        <v>#N/A</v>
      </c>
      <c r="AT113" s="32" t="e">
        <f t="shared" si="250"/>
        <v>#N/A</v>
      </c>
      <c r="AU113" s="32" t="e">
        <f t="shared" si="251"/>
        <v>#N/A</v>
      </c>
      <c r="AV113" s="32" t="e">
        <f t="shared" si="252"/>
        <v>#N/A</v>
      </c>
      <c r="AW113" s="32" t="e">
        <f t="shared" si="253"/>
        <v>#N/A</v>
      </c>
      <c r="AX113" s="32" t="str">
        <f t="shared" si="254"/>
        <v/>
      </c>
      <c r="AY113" s="32" t="str">
        <f t="shared" si="255"/>
        <v/>
      </c>
      <c r="AZ113" s="32" t="e">
        <f t="shared" si="256"/>
        <v>#N/A</v>
      </c>
      <c r="BA113" s="32" t="e">
        <f t="shared" si="257"/>
        <v>#N/A</v>
      </c>
      <c r="BB113" s="32" t="e">
        <f t="shared" si="258"/>
        <v>#N/A</v>
      </c>
      <c r="BC113" s="32">
        <f t="shared" si="259"/>
        <v>0</v>
      </c>
      <c r="BD113" s="32">
        <f t="shared" si="276"/>
        <v>0</v>
      </c>
      <c r="BE113" s="32">
        <f t="shared" si="279"/>
        <v>0</v>
      </c>
      <c r="BF113" s="32">
        <f t="shared" si="260"/>
        <v>0</v>
      </c>
      <c r="BG113" s="32">
        <f t="shared" si="261"/>
        <v>0</v>
      </c>
      <c r="BH113" s="32" t="str">
        <f t="shared" si="262"/>
        <v/>
      </c>
      <c r="BI113" s="32" t="e">
        <f t="shared" si="263"/>
        <v>#N/A</v>
      </c>
      <c r="BJ113" s="32" t="e">
        <f t="shared" si="264"/>
        <v>#N/A</v>
      </c>
      <c r="BK113" s="32" t="e">
        <f t="shared" si="265"/>
        <v>#N/A</v>
      </c>
      <c r="BL113" s="32" t="e">
        <f t="shared" si="266"/>
        <v>#N/A</v>
      </c>
      <c r="BM113" s="32" t="e">
        <f t="shared" si="267"/>
        <v>#N/A</v>
      </c>
      <c r="BN113" s="32" t="e">
        <f t="shared" si="268"/>
        <v>#N/A</v>
      </c>
      <c r="BO113" s="32" t="e">
        <f t="shared" si="269"/>
        <v>#N/A</v>
      </c>
      <c r="BP113" s="32" t="e">
        <f t="shared" si="270"/>
        <v>#N/A</v>
      </c>
      <c r="BQ113" s="32" t="e">
        <f t="shared" si="271"/>
        <v>#N/A</v>
      </c>
      <c r="BR113" s="32" t="e">
        <f t="shared" si="272"/>
        <v>#N/A</v>
      </c>
      <c r="BS113" s="32" t="e">
        <f t="shared" si="273"/>
        <v>#N/A</v>
      </c>
    </row>
    <row r="114" spans="1:71" x14ac:dyDescent="0.3">
      <c r="A114" s="32">
        <v>112</v>
      </c>
      <c r="B114" s="32" t="str">
        <f t="shared" si="210"/>
        <v/>
      </c>
      <c r="C114" s="45" t="str">
        <f t="shared" si="211"/>
        <v/>
      </c>
      <c r="D114" s="32">
        <f t="shared" si="212"/>
        <v>0</v>
      </c>
      <c r="E114" s="32" t="e">
        <f t="shared" si="213"/>
        <v>#N/A</v>
      </c>
      <c r="F114" s="32" t="str">
        <f t="shared" si="214"/>
        <v/>
      </c>
      <c r="G114" s="32" t="str">
        <f t="shared" si="215"/>
        <v/>
      </c>
      <c r="H114" s="32" t="e">
        <f t="shared" si="216"/>
        <v>#N/A</v>
      </c>
      <c r="I114" s="32" t="e">
        <f t="shared" si="217"/>
        <v>#N/A</v>
      </c>
      <c r="J114" s="32" t="e">
        <f t="shared" si="218"/>
        <v>#N/A</v>
      </c>
      <c r="K114" s="32">
        <f t="shared" si="219"/>
        <v>0</v>
      </c>
      <c r="L114" s="32">
        <f t="shared" si="274"/>
        <v>0</v>
      </c>
      <c r="M114" s="32">
        <f t="shared" si="277"/>
        <v>0</v>
      </c>
      <c r="N114" s="32">
        <f t="shared" si="220"/>
        <v>0</v>
      </c>
      <c r="O114" s="32">
        <f t="shared" si="221"/>
        <v>0</v>
      </c>
      <c r="P114" s="32" t="str">
        <f t="shared" si="222"/>
        <v/>
      </c>
      <c r="Q114" s="32" t="e">
        <f t="shared" si="223"/>
        <v>#N/A</v>
      </c>
      <c r="R114" s="32" t="e">
        <f t="shared" si="224"/>
        <v>#N/A</v>
      </c>
      <c r="S114" s="32" t="e">
        <f t="shared" si="225"/>
        <v>#N/A</v>
      </c>
      <c r="T114" s="32" t="e">
        <f t="shared" si="226"/>
        <v>#N/A</v>
      </c>
      <c r="U114" s="32" t="e">
        <f t="shared" si="227"/>
        <v>#N/A</v>
      </c>
      <c r="V114" s="32" t="e">
        <f t="shared" si="228"/>
        <v>#N/A</v>
      </c>
      <c r="W114" s="32" t="e">
        <f t="shared" si="229"/>
        <v>#N/A</v>
      </c>
      <c r="X114" s="32" t="e">
        <f t="shared" si="230"/>
        <v>#N/A</v>
      </c>
      <c r="Y114" s="32" t="e">
        <f t="shared" si="231"/>
        <v>#N/A</v>
      </c>
      <c r="Z114" s="32" t="e">
        <f t="shared" si="232"/>
        <v>#N/A</v>
      </c>
      <c r="AA114" s="32" t="e">
        <f t="shared" si="233"/>
        <v>#N/A</v>
      </c>
      <c r="AB114" s="32" t="str">
        <f t="shared" si="234"/>
        <v/>
      </c>
      <c r="AC114" s="32" t="str">
        <f t="shared" si="235"/>
        <v/>
      </c>
      <c r="AD114" s="32" t="e">
        <f t="shared" si="236"/>
        <v>#N/A</v>
      </c>
      <c r="AE114" s="32" t="e">
        <f t="shared" si="237"/>
        <v>#N/A</v>
      </c>
      <c r="AF114" s="32" t="e">
        <f t="shared" si="238"/>
        <v>#N/A</v>
      </c>
      <c r="AG114" s="32">
        <f t="shared" si="239"/>
        <v>0</v>
      </c>
      <c r="AH114" s="32">
        <f t="shared" si="275"/>
        <v>0</v>
      </c>
      <c r="AI114" s="32">
        <f t="shared" si="278"/>
        <v>0</v>
      </c>
      <c r="AJ114" s="32">
        <f t="shared" si="240"/>
        <v>0</v>
      </c>
      <c r="AK114" s="32">
        <f t="shared" si="241"/>
        <v>0</v>
      </c>
      <c r="AL114" s="32" t="str">
        <f t="shared" si="242"/>
        <v/>
      </c>
      <c r="AM114" s="32" t="e">
        <f t="shared" si="243"/>
        <v>#N/A</v>
      </c>
      <c r="AN114" s="32" t="e">
        <f t="shared" si="244"/>
        <v>#N/A</v>
      </c>
      <c r="AO114" s="32" t="e">
        <f t="shared" si="245"/>
        <v>#N/A</v>
      </c>
      <c r="AP114" s="32" t="e">
        <f t="shared" si="246"/>
        <v>#N/A</v>
      </c>
      <c r="AQ114" s="32" t="e">
        <f t="shared" si="247"/>
        <v>#N/A</v>
      </c>
      <c r="AR114" s="32" t="e">
        <f t="shared" si="248"/>
        <v>#N/A</v>
      </c>
      <c r="AS114" s="32" t="e">
        <f t="shared" si="249"/>
        <v>#N/A</v>
      </c>
      <c r="AT114" s="32" t="e">
        <f t="shared" si="250"/>
        <v>#N/A</v>
      </c>
      <c r="AU114" s="32" t="e">
        <f t="shared" si="251"/>
        <v>#N/A</v>
      </c>
      <c r="AV114" s="32" t="e">
        <f t="shared" si="252"/>
        <v>#N/A</v>
      </c>
      <c r="AW114" s="32" t="e">
        <f t="shared" si="253"/>
        <v>#N/A</v>
      </c>
      <c r="AX114" s="32" t="str">
        <f t="shared" si="254"/>
        <v/>
      </c>
      <c r="AY114" s="32" t="str">
        <f t="shared" si="255"/>
        <v/>
      </c>
      <c r="AZ114" s="32" t="e">
        <f t="shared" si="256"/>
        <v>#N/A</v>
      </c>
      <c r="BA114" s="32" t="e">
        <f t="shared" si="257"/>
        <v>#N/A</v>
      </c>
      <c r="BB114" s="32" t="e">
        <f t="shared" si="258"/>
        <v>#N/A</v>
      </c>
      <c r="BC114" s="32">
        <f t="shared" si="259"/>
        <v>0</v>
      </c>
      <c r="BD114" s="32">
        <f t="shared" si="276"/>
        <v>0</v>
      </c>
      <c r="BE114" s="32">
        <f t="shared" si="279"/>
        <v>0</v>
      </c>
      <c r="BF114" s="32">
        <f t="shared" si="260"/>
        <v>0</v>
      </c>
      <c r="BG114" s="32">
        <f t="shared" si="261"/>
        <v>0</v>
      </c>
      <c r="BH114" s="32" t="str">
        <f t="shared" si="262"/>
        <v/>
      </c>
      <c r="BI114" s="32" t="e">
        <f t="shared" si="263"/>
        <v>#N/A</v>
      </c>
      <c r="BJ114" s="32" t="e">
        <f t="shared" si="264"/>
        <v>#N/A</v>
      </c>
      <c r="BK114" s="32" t="e">
        <f t="shared" si="265"/>
        <v>#N/A</v>
      </c>
      <c r="BL114" s="32" t="e">
        <f t="shared" si="266"/>
        <v>#N/A</v>
      </c>
      <c r="BM114" s="32" t="e">
        <f t="shared" si="267"/>
        <v>#N/A</v>
      </c>
      <c r="BN114" s="32" t="e">
        <f t="shared" si="268"/>
        <v>#N/A</v>
      </c>
      <c r="BO114" s="32" t="e">
        <f t="shared" si="269"/>
        <v>#N/A</v>
      </c>
      <c r="BP114" s="32" t="e">
        <f t="shared" si="270"/>
        <v>#N/A</v>
      </c>
      <c r="BQ114" s="32" t="e">
        <f t="shared" si="271"/>
        <v>#N/A</v>
      </c>
      <c r="BR114" s="32" t="e">
        <f t="shared" si="272"/>
        <v>#N/A</v>
      </c>
      <c r="BS114" s="32" t="e">
        <f t="shared" si="273"/>
        <v>#N/A</v>
      </c>
    </row>
    <row r="115" spans="1:71" x14ac:dyDescent="0.3">
      <c r="A115" s="32">
        <v>113</v>
      </c>
      <c r="B115" s="32" t="str">
        <f t="shared" si="210"/>
        <v/>
      </c>
      <c r="C115" s="45" t="str">
        <f t="shared" si="211"/>
        <v/>
      </c>
      <c r="D115" s="32">
        <f t="shared" si="212"/>
        <v>0</v>
      </c>
      <c r="E115" s="32" t="e">
        <f t="shared" si="213"/>
        <v>#N/A</v>
      </c>
      <c r="F115" s="32" t="str">
        <f t="shared" si="214"/>
        <v/>
      </c>
      <c r="G115" s="32" t="str">
        <f t="shared" si="215"/>
        <v/>
      </c>
      <c r="H115" s="32" t="e">
        <f t="shared" si="216"/>
        <v>#N/A</v>
      </c>
      <c r="I115" s="32" t="e">
        <f t="shared" si="217"/>
        <v>#N/A</v>
      </c>
      <c r="J115" s="32" t="e">
        <f t="shared" si="218"/>
        <v>#N/A</v>
      </c>
      <c r="K115" s="32">
        <f t="shared" si="219"/>
        <v>0</v>
      </c>
      <c r="L115" s="32">
        <f t="shared" si="274"/>
        <v>0</v>
      </c>
      <c r="M115" s="32">
        <f t="shared" si="277"/>
        <v>0</v>
      </c>
      <c r="N115" s="32">
        <f t="shared" si="220"/>
        <v>0</v>
      </c>
      <c r="O115" s="32">
        <f t="shared" si="221"/>
        <v>0</v>
      </c>
      <c r="P115" s="32" t="str">
        <f t="shared" si="222"/>
        <v/>
      </c>
      <c r="Q115" s="32" t="e">
        <f t="shared" si="223"/>
        <v>#N/A</v>
      </c>
      <c r="R115" s="32" t="e">
        <f t="shared" si="224"/>
        <v>#N/A</v>
      </c>
      <c r="S115" s="32" t="e">
        <f t="shared" si="225"/>
        <v>#N/A</v>
      </c>
      <c r="T115" s="32" t="e">
        <f t="shared" si="226"/>
        <v>#N/A</v>
      </c>
      <c r="U115" s="32" t="e">
        <f t="shared" si="227"/>
        <v>#N/A</v>
      </c>
      <c r="V115" s="32" t="e">
        <f t="shared" si="228"/>
        <v>#N/A</v>
      </c>
      <c r="W115" s="32" t="e">
        <f t="shared" si="229"/>
        <v>#N/A</v>
      </c>
      <c r="X115" s="32" t="e">
        <f t="shared" si="230"/>
        <v>#N/A</v>
      </c>
      <c r="Y115" s="32" t="e">
        <f t="shared" si="231"/>
        <v>#N/A</v>
      </c>
      <c r="Z115" s="32" t="e">
        <f t="shared" si="232"/>
        <v>#N/A</v>
      </c>
      <c r="AA115" s="32" t="e">
        <f t="shared" si="233"/>
        <v>#N/A</v>
      </c>
      <c r="AB115" s="32" t="str">
        <f t="shared" si="234"/>
        <v/>
      </c>
      <c r="AC115" s="32" t="str">
        <f t="shared" si="235"/>
        <v/>
      </c>
      <c r="AD115" s="32" t="e">
        <f t="shared" si="236"/>
        <v>#N/A</v>
      </c>
      <c r="AE115" s="32" t="e">
        <f t="shared" si="237"/>
        <v>#N/A</v>
      </c>
      <c r="AF115" s="32" t="e">
        <f t="shared" si="238"/>
        <v>#N/A</v>
      </c>
      <c r="AG115" s="32">
        <f t="shared" si="239"/>
        <v>0</v>
      </c>
      <c r="AH115" s="32">
        <f t="shared" si="275"/>
        <v>0</v>
      </c>
      <c r="AI115" s="32">
        <f t="shared" si="278"/>
        <v>0</v>
      </c>
      <c r="AJ115" s="32">
        <f t="shared" si="240"/>
        <v>0</v>
      </c>
      <c r="AK115" s="32">
        <f t="shared" si="241"/>
        <v>0</v>
      </c>
      <c r="AL115" s="32" t="str">
        <f t="shared" si="242"/>
        <v/>
      </c>
      <c r="AM115" s="32" t="e">
        <f t="shared" si="243"/>
        <v>#N/A</v>
      </c>
      <c r="AN115" s="32" t="e">
        <f t="shared" si="244"/>
        <v>#N/A</v>
      </c>
      <c r="AO115" s="32" t="e">
        <f t="shared" si="245"/>
        <v>#N/A</v>
      </c>
      <c r="AP115" s="32" t="e">
        <f t="shared" si="246"/>
        <v>#N/A</v>
      </c>
      <c r="AQ115" s="32" t="e">
        <f t="shared" si="247"/>
        <v>#N/A</v>
      </c>
      <c r="AR115" s="32" t="e">
        <f t="shared" si="248"/>
        <v>#N/A</v>
      </c>
      <c r="AS115" s="32" t="e">
        <f t="shared" si="249"/>
        <v>#N/A</v>
      </c>
      <c r="AT115" s="32" t="e">
        <f t="shared" si="250"/>
        <v>#N/A</v>
      </c>
      <c r="AU115" s="32" t="e">
        <f t="shared" si="251"/>
        <v>#N/A</v>
      </c>
      <c r="AV115" s="32" t="e">
        <f t="shared" si="252"/>
        <v>#N/A</v>
      </c>
      <c r="AW115" s="32" t="e">
        <f t="shared" si="253"/>
        <v>#N/A</v>
      </c>
      <c r="AX115" s="32" t="str">
        <f t="shared" si="254"/>
        <v/>
      </c>
      <c r="AY115" s="32" t="str">
        <f t="shared" si="255"/>
        <v/>
      </c>
      <c r="AZ115" s="32" t="e">
        <f t="shared" si="256"/>
        <v>#N/A</v>
      </c>
      <c r="BA115" s="32" t="e">
        <f t="shared" si="257"/>
        <v>#N/A</v>
      </c>
      <c r="BB115" s="32" t="e">
        <f t="shared" si="258"/>
        <v>#N/A</v>
      </c>
      <c r="BC115" s="32">
        <f t="shared" si="259"/>
        <v>0</v>
      </c>
      <c r="BD115" s="32">
        <f t="shared" si="276"/>
        <v>0</v>
      </c>
      <c r="BE115" s="32">
        <f t="shared" si="279"/>
        <v>0</v>
      </c>
      <c r="BF115" s="32">
        <f t="shared" si="260"/>
        <v>0</v>
      </c>
      <c r="BG115" s="32">
        <f t="shared" si="261"/>
        <v>0</v>
      </c>
      <c r="BH115" s="32" t="str">
        <f t="shared" si="262"/>
        <v/>
      </c>
      <c r="BI115" s="32" t="e">
        <f t="shared" si="263"/>
        <v>#N/A</v>
      </c>
      <c r="BJ115" s="32" t="e">
        <f t="shared" si="264"/>
        <v>#N/A</v>
      </c>
      <c r="BK115" s="32" t="e">
        <f t="shared" si="265"/>
        <v>#N/A</v>
      </c>
      <c r="BL115" s="32" t="e">
        <f t="shared" si="266"/>
        <v>#N/A</v>
      </c>
      <c r="BM115" s="32" t="e">
        <f t="shared" si="267"/>
        <v>#N/A</v>
      </c>
      <c r="BN115" s="32" t="e">
        <f t="shared" si="268"/>
        <v>#N/A</v>
      </c>
      <c r="BO115" s="32" t="e">
        <f t="shared" si="269"/>
        <v>#N/A</v>
      </c>
      <c r="BP115" s="32" t="e">
        <f t="shared" si="270"/>
        <v>#N/A</v>
      </c>
      <c r="BQ115" s="32" t="e">
        <f t="shared" si="271"/>
        <v>#N/A</v>
      </c>
      <c r="BR115" s="32" t="e">
        <f t="shared" si="272"/>
        <v>#N/A</v>
      </c>
      <c r="BS115" s="32" t="e">
        <f t="shared" si="273"/>
        <v>#N/A</v>
      </c>
    </row>
    <row r="116" spans="1:71" x14ac:dyDescent="0.3">
      <c r="A116" s="32">
        <v>114</v>
      </c>
      <c r="B116" s="32" t="str">
        <f t="shared" si="210"/>
        <v/>
      </c>
      <c r="C116" s="45" t="str">
        <f t="shared" si="211"/>
        <v/>
      </c>
      <c r="D116" s="32">
        <f t="shared" si="212"/>
        <v>0</v>
      </c>
      <c r="E116" s="32" t="e">
        <f t="shared" si="213"/>
        <v>#N/A</v>
      </c>
      <c r="F116" s="32" t="str">
        <f t="shared" si="214"/>
        <v/>
      </c>
      <c r="G116" s="32" t="str">
        <f t="shared" si="215"/>
        <v/>
      </c>
      <c r="H116" s="32" t="e">
        <f t="shared" si="216"/>
        <v>#N/A</v>
      </c>
      <c r="I116" s="32" t="e">
        <f t="shared" si="217"/>
        <v>#N/A</v>
      </c>
      <c r="J116" s="32" t="e">
        <f t="shared" si="218"/>
        <v>#N/A</v>
      </c>
      <c r="K116" s="32">
        <f t="shared" si="219"/>
        <v>0</v>
      </c>
      <c r="L116" s="32">
        <f t="shared" si="274"/>
        <v>0</v>
      </c>
      <c r="M116" s="32">
        <f t="shared" si="277"/>
        <v>0</v>
      </c>
      <c r="N116" s="32">
        <f t="shared" si="220"/>
        <v>0</v>
      </c>
      <c r="O116" s="32">
        <f t="shared" si="221"/>
        <v>0</v>
      </c>
      <c r="P116" s="32" t="str">
        <f t="shared" si="222"/>
        <v/>
      </c>
      <c r="Q116" s="32" t="e">
        <f t="shared" si="223"/>
        <v>#N/A</v>
      </c>
      <c r="R116" s="32" t="e">
        <f t="shared" si="224"/>
        <v>#N/A</v>
      </c>
      <c r="S116" s="32" t="e">
        <f t="shared" si="225"/>
        <v>#N/A</v>
      </c>
      <c r="T116" s="32" t="e">
        <f t="shared" si="226"/>
        <v>#N/A</v>
      </c>
      <c r="U116" s="32" t="e">
        <f t="shared" si="227"/>
        <v>#N/A</v>
      </c>
      <c r="V116" s="32" t="e">
        <f t="shared" si="228"/>
        <v>#N/A</v>
      </c>
      <c r="W116" s="32" t="e">
        <f t="shared" si="229"/>
        <v>#N/A</v>
      </c>
      <c r="X116" s="32" t="e">
        <f t="shared" si="230"/>
        <v>#N/A</v>
      </c>
      <c r="Y116" s="32" t="e">
        <f t="shared" si="231"/>
        <v>#N/A</v>
      </c>
      <c r="Z116" s="32" t="e">
        <f t="shared" si="232"/>
        <v>#N/A</v>
      </c>
      <c r="AA116" s="32" t="e">
        <f t="shared" si="233"/>
        <v>#N/A</v>
      </c>
      <c r="AB116" s="32" t="str">
        <f t="shared" si="234"/>
        <v/>
      </c>
      <c r="AC116" s="32" t="str">
        <f t="shared" si="235"/>
        <v/>
      </c>
      <c r="AD116" s="32" t="e">
        <f t="shared" si="236"/>
        <v>#N/A</v>
      </c>
      <c r="AE116" s="32" t="e">
        <f t="shared" si="237"/>
        <v>#N/A</v>
      </c>
      <c r="AF116" s="32" t="e">
        <f t="shared" si="238"/>
        <v>#N/A</v>
      </c>
      <c r="AG116" s="32">
        <f t="shared" si="239"/>
        <v>0</v>
      </c>
      <c r="AH116" s="32">
        <f t="shared" si="275"/>
        <v>0</v>
      </c>
      <c r="AI116" s="32">
        <f t="shared" si="278"/>
        <v>0</v>
      </c>
      <c r="AJ116" s="32">
        <f t="shared" si="240"/>
        <v>0</v>
      </c>
      <c r="AK116" s="32">
        <f t="shared" si="241"/>
        <v>0</v>
      </c>
      <c r="AL116" s="32" t="str">
        <f t="shared" si="242"/>
        <v/>
      </c>
      <c r="AM116" s="32" t="e">
        <f t="shared" si="243"/>
        <v>#N/A</v>
      </c>
      <c r="AN116" s="32" t="e">
        <f t="shared" si="244"/>
        <v>#N/A</v>
      </c>
      <c r="AO116" s="32" t="e">
        <f t="shared" si="245"/>
        <v>#N/A</v>
      </c>
      <c r="AP116" s="32" t="e">
        <f t="shared" si="246"/>
        <v>#N/A</v>
      </c>
      <c r="AQ116" s="32" t="e">
        <f t="shared" si="247"/>
        <v>#N/A</v>
      </c>
      <c r="AR116" s="32" t="e">
        <f t="shared" si="248"/>
        <v>#N/A</v>
      </c>
      <c r="AS116" s="32" t="e">
        <f t="shared" si="249"/>
        <v>#N/A</v>
      </c>
      <c r="AT116" s="32" t="e">
        <f t="shared" si="250"/>
        <v>#N/A</v>
      </c>
      <c r="AU116" s="32" t="e">
        <f t="shared" si="251"/>
        <v>#N/A</v>
      </c>
      <c r="AV116" s="32" t="e">
        <f t="shared" si="252"/>
        <v>#N/A</v>
      </c>
      <c r="AW116" s="32" t="e">
        <f t="shared" si="253"/>
        <v>#N/A</v>
      </c>
      <c r="AX116" s="32" t="str">
        <f t="shared" si="254"/>
        <v/>
      </c>
      <c r="AY116" s="32" t="str">
        <f t="shared" si="255"/>
        <v/>
      </c>
      <c r="AZ116" s="32" t="e">
        <f t="shared" si="256"/>
        <v>#N/A</v>
      </c>
      <c r="BA116" s="32" t="e">
        <f t="shared" si="257"/>
        <v>#N/A</v>
      </c>
      <c r="BB116" s="32" t="e">
        <f t="shared" si="258"/>
        <v>#N/A</v>
      </c>
      <c r="BC116" s="32">
        <f t="shared" si="259"/>
        <v>0</v>
      </c>
      <c r="BD116" s="32">
        <f t="shared" si="276"/>
        <v>0</v>
      </c>
      <c r="BE116" s="32">
        <f t="shared" si="279"/>
        <v>0</v>
      </c>
      <c r="BF116" s="32">
        <f t="shared" si="260"/>
        <v>0</v>
      </c>
      <c r="BG116" s="32">
        <f t="shared" si="261"/>
        <v>0</v>
      </c>
      <c r="BH116" s="32" t="str">
        <f t="shared" si="262"/>
        <v/>
      </c>
      <c r="BI116" s="32" t="e">
        <f t="shared" si="263"/>
        <v>#N/A</v>
      </c>
      <c r="BJ116" s="32" t="e">
        <f t="shared" si="264"/>
        <v>#N/A</v>
      </c>
      <c r="BK116" s="32" t="e">
        <f t="shared" si="265"/>
        <v>#N/A</v>
      </c>
      <c r="BL116" s="32" t="e">
        <f t="shared" si="266"/>
        <v>#N/A</v>
      </c>
      <c r="BM116" s="32" t="e">
        <f t="shared" si="267"/>
        <v>#N/A</v>
      </c>
      <c r="BN116" s="32" t="e">
        <f t="shared" si="268"/>
        <v>#N/A</v>
      </c>
      <c r="BO116" s="32" t="e">
        <f t="shared" si="269"/>
        <v>#N/A</v>
      </c>
      <c r="BP116" s="32" t="e">
        <f t="shared" si="270"/>
        <v>#N/A</v>
      </c>
      <c r="BQ116" s="32" t="e">
        <f t="shared" si="271"/>
        <v>#N/A</v>
      </c>
      <c r="BR116" s="32" t="e">
        <f t="shared" si="272"/>
        <v>#N/A</v>
      </c>
      <c r="BS116" s="32" t="e">
        <f t="shared" si="273"/>
        <v>#N/A</v>
      </c>
    </row>
    <row r="117" spans="1:71" x14ac:dyDescent="0.3">
      <c r="A117" s="32">
        <v>115</v>
      </c>
      <c r="B117" s="32" t="str">
        <f t="shared" si="210"/>
        <v/>
      </c>
      <c r="C117" s="45" t="str">
        <f t="shared" si="211"/>
        <v/>
      </c>
      <c r="D117" s="32">
        <f t="shared" si="212"/>
        <v>0</v>
      </c>
      <c r="E117" s="32" t="e">
        <f t="shared" si="213"/>
        <v>#N/A</v>
      </c>
      <c r="F117" s="32" t="str">
        <f t="shared" si="214"/>
        <v/>
      </c>
      <c r="G117" s="32" t="str">
        <f t="shared" si="215"/>
        <v/>
      </c>
      <c r="H117" s="32" t="e">
        <f t="shared" si="216"/>
        <v>#N/A</v>
      </c>
      <c r="I117" s="32" t="e">
        <f t="shared" si="217"/>
        <v>#N/A</v>
      </c>
      <c r="J117" s="32" t="e">
        <f t="shared" si="218"/>
        <v>#N/A</v>
      </c>
      <c r="K117" s="32">
        <f t="shared" si="219"/>
        <v>0</v>
      </c>
      <c r="L117" s="32">
        <f t="shared" si="274"/>
        <v>0</v>
      </c>
      <c r="M117" s="32">
        <f t="shared" si="277"/>
        <v>0</v>
      </c>
      <c r="N117" s="32">
        <f t="shared" si="220"/>
        <v>0</v>
      </c>
      <c r="O117" s="32">
        <f t="shared" si="221"/>
        <v>0</v>
      </c>
      <c r="P117" s="32" t="str">
        <f t="shared" si="222"/>
        <v/>
      </c>
      <c r="Q117" s="32" t="e">
        <f t="shared" si="223"/>
        <v>#N/A</v>
      </c>
      <c r="R117" s="32" t="e">
        <f t="shared" si="224"/>
        <v>#N/A</v>
      </c>
      <c r="S117" s="32" t="e">
        <f t="shared" si="225"/>
        <v>#N/A</v>
      </c>
      <c r="T117" s="32" t="e">
        <f t="shared" si="226"/>
        <v>#N/A</v>
      </c>
      <c r="U117" s="32" t="e">
        <f t="shared" si="227"/>
        <v>#N/A</v>
      </c>
      <c r="V117" s="32" t="e">
        <f t="shared" si="228"/>
        <v>#N/A</v>
      </c>
      <c r="W117" s="32" t="e">
        <f t="shared" si="229"/>
        <v>#N/A</v>
      </c>
      <c r="X117" s="32" t="e">
        <f t="shared" si="230"/>
        <v>#N/A</v>
      </c>
      <c r="Y117" s="32" t="e">
        <f t="shared" si="231"/>
        <v>#N/A</v>
      </c>
      <c r="Z117" s="32" t="e">
        <f t="shared" si="232"/>
        <v>#N/A</v>
      </c>
      <c r="AA117" s="32" t="e">
        <f t="shared" si="233"/>
        <v>#N/A</v>
      </c>
      <c r="AB117" s="32" t="str">
        <f t="shared" si="234"/>
        <v/>
      </c>
      <c r="AC117" s="32" t="str">
        <f t="shared" si="235"/>
        <v/>
      </c>
      <c r="AD117" s="32" t="e">
        <f t="shared" si="236"/>
        <v>#N/A</v>
      </c>
      <c r="AE117" s="32" t="e">
        <f t="shared" si="237"/>
        <v>#N/A</v>
      </c>
      <c r="AF117" s="32" t="e">
        <f t="shared" si="238"/>
        <v>#N/A</v>
      </c>
      <c r="AG117" s="32">
        <f t="shared" si="239"/>
        <v>0</v>
      </c>
      <c r="AH117" s="32">
        <f t="shared" si="275"/>
        <v>0</v>
      </c>
      <c r="AI117" s="32">
        <f t="shared" si="278"/>
        <v>0</v>
      </c>
      <c r="AJ117" s="32">
        <f t="shared" si="240"/>
        <v>0</v>
      </c>
      <c r="AK117" s="32">
        <f t="shared" si="241"/>
        <v>0</v>
      </c>
      <c r="AL117" s="32" t="str">
        <f t="shared" si="242"/>
        <v/>
      </c>
      <c r="AM117" s="32" t="e">
        <f t="shared" si="243"/>
        <v>#N/A</v>
      </c>
      <c r="AN117" s="32" t="e">
        <f t="shared" si="244"/>
        <v>#N/A</v>
      </c>
      <c r="AO117" s="32" t="e">
        <f t="shared" si="245"/>
        <v>#N/A</v>
      </c>
      <c r="AP117" s="32" t="e">
        <f t="shared" si="246"/>
        <v>#N/A</v>
      </c>
      <c r="AQ117" s="32" t="e">
        <f t="shared" si="247"/>
        <v>#N/A</v>
      </c>
      <c r="AR117" s="32" t="e">
        <f t="shared" si="248"/>
        <v>#N/A</v>
      </c>
      <c r="AS117" s="32" t="e">
        <f t="shared" si="249"/>
        <v>#N/A</v>
      </c>
      <c r="AT117" s="32" t="e">
        <f t="shared" si="250"/>
        <v>#N/A</v>
      </c>
      <c r="AU117" s="32" t="e">
        <f t="shared" si="251"/>
        <v>#N/A</v>
      </c>
      <c r="AV117" s="32" t="e">
        <f t="shared" si="252"/>
        <v>#N/A</v>
      </c>
      <c r="AW117" s="32" t="e">
        <f t="shared" si="253"/>
        <v>#N/A</v>
      </c>
      <c r="AX117" s="32" t="str">
        <f t="shared" si="254"/>
        <v/>
      </c>
      <c r="AY117" s="32" t="str">
        <f t="shared" si="255"/>
        <v/>
      </c>
      <c r="AZ117" s="32" t="e">
        <f t="shared" si="256"/>
        <v>#N/A</v>
      </c>
      <c r="BA117" s="32" t="e">
        <f t="shared" si="257"/>
        <v>#N/A</v>
      </c>
      <c r="BB117" s="32" t="e">
        <f t="shared" si="258"/>
        <v>#N/A</v>
      </c>
      <c r="BC117" s="32">
        <f t="shared" si="259"/>
        <v>0</v>
      </c>
      <c r="BD117" s="32">
        <f t="shared" si="276"/>
        <v>0</v>
      </c>
      <c r="BE117" s="32">
        <f t="shared" si="279"/>
        <v>0</v>
      </c>
      <c r="BF117" s="32">
        <f t="shared" si="260"/>
        <v>0</v>
      </c>
      <c r="BG117" s="32">
        <f t="shared" si="261"/>
        <v>0</v>
      </c>
      <c r="BH117" s="32" t="str">
        <f t="shared" si="262"/>
        <v/>
      </c>
      <c r="BI117" s="32" t="e">
        <f t="shared" si="263"/>
        <v>#N/A</v>
      </c>
      <c r="BJ117" s="32" t="e">
        <f t="shared" si="264"/>
        <v>#N/A</v>
      </c>
      <c r="BK117" s="32" t="e">
        <f t="shared" si="265"/>
        <v>#N/A</v>
      </c>
      <c r="BL117" s="32" t="e">
        <f t="shared" si="266"/>
        <v>#N/A</v>
      </c>
      <c r="BM117" s="32" t="e">
        <f t="shared" si="267"/>
        <v>#N/A</v>
      </c>
      <c r="BN117" s="32" t="e">
        <f t="shared" si="268"/>
        <v>#N/A</v>
      </c>
      <c r="BO117" s="32" t="e">
        <f t="shared" si="269"/>
        <v>#N/A</v>
      </c>
      <c r="BP117" s="32" t="e">
        <f t="shared" si="270"/>
        <v>#N/A</v>
      </c>
      <c r="BQ117" s="32" t="e">
        <f t="shared" si="271"/>
        <v>#N/A</v>
      </c>
      <c r="BR117" s="32" t="e">
        <f t="shared" si="272"/>
        <v>#N/A</v>
      </c>
      <c r="BS117" s="32" t="e">
        <f t="shared" si="273"/>
        <v>#N/A</v>
      </c>
    </row>
    <row r="118" spans="1:71" x14ac:dyDescent="0.3">
      <c r="A118" s="32">
        <v>116</v>
      </c>
      <c r="B118" s="32" t="str">
        <f t="shared" si="210"/>
        <v/>
      </c>
      <c r="C118" s="45" t="str">
        <f t="shared" si="211"/>
        <v/>
      </c>
      <c r="D118" s="32">
        <f t="shared" si="212"/>
        <v>0</v>
      </c>
      <c r="E118" s="32" t="e">
        <f t="shared" si="213"/>
        <v>#N/A</v>
      </c>
      <c r="F118" s="32" t="str">
        <f t="shared" si="214"/>
        <v/>
      </c>
      <c r="G118" s="32" t="str">
        <f t="shared" si="215"/>
        <v/>
      </c>
      <c r="H118" s="32" t="e">
        <f t="shared" si="216"/>
        <v>#N/A</v>
      </c>
      <c r="I118" s="32" t="e">
        <f t="shared" si="217"/>
        <v>#N/A</v>
      </c>
      <c r="J118" s="32" t="e">
        <f t="shared" si="218"/>
        <v>#N/A</v>
      </c>
      <c r="K118" s="32">
        <f t="shared" si="219"/>
        <v>0</v>
      </c>
      <c r="L118" s="32">
        <f t="shared" si="274"/>
        <v>0</v>
      </c>
      <c r="M118" s="32">
        <f t="shared" si="277"/>
        <v>0</v>
      </c>
      <c r="N118" s="32">
        <f t="shared" si="220"/>
        <v>0</v>
      </c>
      <c r="O118" s="32">
        <f t="shared" si="221"/>
        <v>0</v>
      </c>
      <c r="P118" s="32" t="str">
        <f t="shared" si="222"/>
        <v/>
      </c>
      <c r="Q118" s="32" t="e">
        <f t="shared" si="223"/>
        <v>#N/A</v>
      </c>
      <c r="R118" s="32" t="e">
        <f t="shared" si="224"/>
        <v>#N/A</v>
      </c>
      <c r="S118" s="32" t="e">
        <f t="shared" si="225"/>
        <v>#N/A</v>
      </c>
      <c r="T118" s="32" t="e">
        <f t="shared" si="226"/>
        <v>#N/A</v>
      </c>
      <c r="U118" s="32" t="e">
        <f t="shared" si="227"/>
        <v>#N/A</v>
      </c>
      <c r="V118" s="32" t="e">
        <f t="shared" si="228"/>
        <v>#N/A</v>
      </c>
      <c r="W118" s="32" t="e">
        <f t="shared" si="229"/>
        <v>#N/A</v>
      </c>
      <c r="X118" s="32" t="e">
        <f t="shared" si="230"/>
        <v>#N/A</v>
      </c>
      <c r="Y118" s="32" t="e">
        <f t="shared" si="231"/>
        <v>#N/A</v>
      </c>
      <c r="Z118" s="32" t="e">
        <f t="shared" si="232"/>
        <v>#N/A</v>
      </c>
      <c r="AA118" s="32" t="e">
        <f t="shared" si="233"/>
        <v>#N/A</v>
      </c>
      <c r="AB118" s="32" t="str">
        <f t="shared" si="234"/>
        <v/>
      </c>
      <c r="AC118" s="32" t="str">
        <f t="shared" si="235"/>
        <v/>
      </c>
      <c r="AD118" s="32" t="e">
        <f t="shared" si="236"/>
        <v>#N/A</v>
      </c>
      <c r="AE118" s="32" t="e">
        <f t="shared" si="237"/>
        <v>#N/A</v>
      </c>
      <c r="AF118" s="32" t="e">
        <f t="shared" si="238"/>
        <v>#N/A</v>
      </c>
      <c r="AG118" s="32">
        <f t="shared" si="239"/>
        <v>0</v>
      </c>
      <c r="AH118" s="32">
        <f t="shared" si="275"/>
        <v>0</v>
      </c>
      <c r="AI118" s="32">
        <f t="shared" si="278"/>
        <v>0</v>
      </c>
      <c r="AJ118" s="32">
        <f t="shared" si="240"/>
        <v>0</v>
      </c>
      <c r="AK118" s="32">
        <f t="shared" si="241"/>
        <v>0</v>
      </c>
      <c r="AL118" s="32" t="str">
        <f t="shared" si="242"/>
        <v/>
      </c>
      <c r="AM118" s="32" t="e">
        <f t="shared" si="243"/>
        <v>#N/A</v>
      </c>
      <c r="AN118" s="32" t="e">
        <f t="shared" si="244"/>
        <v>#N/A</v>
      </c>
      <c r="AO118" s="32" t="e">
        <f t="shared" si="245"/>
        <v>#N/A</v>
      </c>
      <c r="AP118" s="32" t="e">
        <f t="shared" si="246"/>
        <v>#N/A</v>
      </c>
      <c r="AQ118" s="32" t="e">
        <f t="shared" si="247"/>
        <v>#N/A</v>
      </c>
      <c r="AR118" s="32" t="e">
        <f t="shared" si="248"/>
        <v>#N/A</v>
      </c>
      <c r="AS118" s="32" t="e">
        <f t="shared" si="249"/>
        <v>#N/A</v>
      </c>
      <c r="AT118" s="32" t="e">
        <f t="shared" si="250"/>
        <v>#N/A</v>
      </c>
      <c r="AU118" s="32" t="e">
        <f t="shared" si="251"/>
        <v>#N/A</v>
      </c>
      <c r="AV118" s="32" t="e">
        <f t="shared" si="252"/>
        <v>#N/A</v>
      </c>
      <c r="AW118" s="32" t="e">
        <f t="shared" si="253"/>
        <v>#N/A</v>
      </c>
      <c r="AX118" s="32" t="str">
        <f t="shared" si="254"/>
        <v/>
      </c>
      <c r="AY118" s="32" t="str">
        <f t="shared" si="255"/>
        <v/>
      </c>
      <c r="AZ118" s="32" t="e">
        <f t="shared" si="256"/>
        <v>#N/A</v>
      </c>
      <c r="BA118" s="32" t="e">
        <f t="shared" si="257"/>
        <v>#N/A</v>
      </c>
      <c r="BB118" s="32" t="e">
        <f t="shared" si="258"/>
        <v>#N/A</v>
      </c>
      <c r="BC118" s="32">
        <f t="shared" si="259"/>
        <v>0</v>
      </c>
      <c r="BD118" s="32">
        <f t="shared" si="276"/>
        <v>0</v>
      </c>
      <c r="BE118" s="32">
        <f t="shared" si="279"/>
        <v>0</v>
      </c>
      <c r="BF118" s="32">
        <f t="shared" si="260"/>
        <v>0</v>
      </c>
      <c r="BG118" s="32">
        <f t="shared" si="261"/>
        <v>0</v>
      </c>
      <c r="BH118" s="32" t="str">
        <f t="shared" si="262"/>
        <v/>
      </c>
      <c r="BI118" s="32" t="e">
        <f t="shared" si="263"/>
        <v>#N/A</v>
      </c>
      <c r="BJ118" s="32" t="e">
        <f t="shared" si="264"/>
        <v>#N/A</v>
      </c>
      <c r="BK118" s="32" t="e">
        <f t="shared" si="265"/>
        <v>#N/A</v>
      </c>
      <c r="BL118" s="32" t="e">
        <f t="shared" si="266"/>
        <v>#N/A</v>
      </c>
      <c r="BM118" s="32" t="e">
        <f t="shared" si="267"/>
        <v>#N/A</v>
      </c>
      <c r="BN118" s="32" t="e">
        <f t="shared" si="268"/>
        <v>#N/A</v>
      </c>
      <c r="BO118" s="32" t="e">
        <f t="shared" si="269"/>
        <v>#N/A</v>
      </c>
      <c r="BP118" s="32" t="e">
        <f t="shared" si="270"/>
        <v>#N/A</v>
      </c>
      <c r="BQ118" s="32" t="e">
        <f t="shared" si="271"/>
        <v>#N/A</v>
      </c>
      <c r="BR118" s="32" t="e">
        <f t="shared" si="272"/>
        <v>#N/A</v>
      </c>
      <c r="BS118" s="32" t="e">
        <f t="shared" si="273"/>
        <v>#N/A</v>
      </c>
    </row>
    <row r="119" spans="1:71" x14ac:dyDescent="0.3">
      <c r="A119" s="32">
        <v>117</v>
      </c>
      <c r="B119" s="32" t="str">
        <f t="shared" si="210"/>
        <v/>
      </c>
      <c r="C119" s="45" t="str">
        <f t="shared" si="211"/>
        <v/>
      </c>
      <c r="D119" s="32">
        <f t="shared" si="212"/>
        <v>0</v>
      </c>
      <c r="E119" s="32" t="e">
        <f t="shared" si="213"/>
        <v>#N/A</v>
      </c>
      <c r="F119" s="32" t="str">
        <f t="shared" si="214"/>
        <v/>
      </c>
      <c r="G119" s="32" t="str">
        <f t="shared" si="215"/>
        <v/>
      </c>
      <c r="H119" s="32" t="e">
        <f t="shared" si="216"/>
        <v>#N/A</v>
      </c>
      <c r="I119" s="32" t="e">
        <f t="shared" si="217"/>
        <v>#N/A</v>
      </c>
      <c r="J119" s="32" t="e">
        <f t="shared" si="218"/>
        <v>#N/A</v>
      </c>
      <c r="K119" s="32">
        <f t="shared" si="219"/>
        <v>0</v>
      </c>
      <c r="L119" s="32">
        <f t="shared" si="274"/>
        <v>0</v>
      </c>
      <c r="M119" s="32">
        <f t="shared" si="277"/>
        <v>0</v>
      </c>
      <c r="N119" s="32">
        <f t="shared" si="220"/>
        <v>0</v>
      </c>
      <c r="O119" s="32">
        <f t="shared" si="221"/>
        <v>0</v>
      </c>
      <c r="P119" s="32" t="str">
        <f t="shared" si="222"/>
        <v/>
      </c>
      <c r="Q119" s="32" t="e">
        <f t="shared" si="223"/>
        <v>#N/A</v>
      </c>
      <c r="R119" s="32" t="e">
        <f t="shared" si="224"/>
        <v>#N/A</v>
      </c>
      <c r="S119" s="32" t="e">
        <f t="shared" si="225"/>
        <v>#N/A</v>
      </c>
      <c r="T119" s="32" t="e">
        <f t="shared" si="226"/>
        <v>#N/A</v>
      </c>
      <c r="U119" s="32" t="e">
        <f t="shared" si="227"/>
        <v>#N/A</v>
      </c>
      <c r="V119" s="32" t="e">
        <f t="shared" si="228"/>
        <v>#N/A</v>
      </c>
      <c r="W119" s="32" t="e">
        <f t="shared" si="229"/>
        <v>#N/A</v>
      </c>
      <c r="X119" s="32" t="e">
        <f t="shared" si="230"/>
        <v>#N/A</v>
      </c>
      <c r="Y119" s="32" t="e">
        <f t="shared" si="231"/>
        <v>#N/A</v>
      </c>
      <c r="Z119" s="32" t="e">
        <f t="shared" si="232"/>
        <v>#N/A</v>
      </c>
      <c r="AA119" s="32" t="e">
        <f t="shared" si="233"/>
        <v>#N/A</v>
      </c>
      <c r="AB119" s="32" t="str">
        <f t="shared" si="234"/>
        <v/>
      </c>
      <c r="AC119" s="32" t="str">
        <f t="shared" si="235"/>
        <v/>
      </c>
      <c r="AD119" s="32" t="e">
        <f t="shared" si="236"/>
        <v>#N/A</v>
      </c>
      <c r="AE119" s="32" t="e">
        <f t="shared" si="237"/>
        <v>#N/A</v>
      </c>
      <c r="AF119" s="32" t="e">
        <f t="shared" si="238"/>
        <v>#N/A</v>
      </c>
      <c r="AG119" s="32">
        <f t="shared" si="239"/>
        <v>0</v>
      </c>
      <c r="AH119" s="32">
        <f t="shared" si="275"/>
        <v>0</v>
      </c>
      <c r="AI119" s="32">
        <f t="shared" si="278"/>
        <v>0</v>
      </c>
      <c r="AJ119" s="32">
        <f t="shared" si="240"/>
        <v>0</v>
      </c>
      <c r="AK119" s="32">
        <f t="shared" si="241"/>
        <v>0</v>
      </c>
      <c r="AL119" s="32" t="str">
        <f t="shared" si="242"/>
        <v/>
      </c>
      <c r="AM119" s="32" t="e">
        <f t="shared" si="243"/>
        <v>#N/A</v>
      </c>
      <c r="AN119" s="32" t="e">
        <f t="shared" si="244"/>
        <v>#N/A</v>
      </c>
      <c r="AO119" s="32" t="e">
        <f t="shared" si="245"/>
        <v>#N/A</v>
      </c>
      <c r="AP119" s="32" t="e">
        <f t="shared" si="246"/>
        <v>#N/A</v>
      </c>
      <c r="AQ119" s="32" t="e">
        <f t="shared" si="247"/>
        <v>#N/A</v>
      </c>
      <c r="AR119" s="32" t="e">
        <f t="shared" si="248"/>
        <v>#N/A</v>
      </c>
      <c r="AS119" s="32" t="e">
        <f t="shared" si="249"/>
        <v>#N/A</v>
      </c>
      <c r="AT119" s="32" t="e">
        <f t="shared" si="250"/>
        <v>#N/A</v>
      </c>
      <c r="AU119" s="32" t="e">
        <f t="shared" si="251"/>
        <v>#N/A</v>
      </c>
      <c r="AV119" s="32" t="e">
        <f t="shared" si="252"/>
        <v>#N/A</v>
      </c>
      <c r="AW119" s="32" t="e">
        <f t="shared" si="253"/>
        <v>#N/A</v>
      </c>
      <c r="AX119" s="32" t="str">
        <f t="shared" si="254"/>
        <v/>
      </c>
      <c r="AY119" s="32" t="str">
        <f t="shared" si="255"/>
        <v/>
      </c>
      <c r="AZ119" s="32" t="e">
        <f t="shared" si="256"/>
        <v>#N/A</v>
      </c>
      <c r="BA119" s="32" t="e">
        <f t="shared" si="257"/>
        <v>#N/A</v>
      </c>
      <c r="BB119" s="32" t="e">
        <f t="shared" si="258"/>
        <v>#N/A</v>
      </c>
      <c r="BC119" s="32">
        <f t="shared" si="259"/>
        <v>0</v>
      </c>
      <c r="BD119" s="32">
        <f t="shared" si="276"/>
        <v>0</v>
      </c>
      <c r="BE119" s="32">
        <f t="shared" si="279"/>
        <v>0</v>
      </c>
      <c r="BF119" s="32">
        <f t="shared" si="260"/>
        <v>0</v>
      </c>
      <c r="BG119" s="32">
        <f t="shared" si="261"/>
        <v>0</v>
      </c>
      <c r="BH119" s="32" t="str">
        <f t="shared" si="262"/>
        <v/>
      </c>
      <c r="BI119" s="32" t="e">
        <f t="shared" si="263"/>
        <v>#N/A</v>
      </c>
      <c r="BJ119" s="32" t="e">
        <f t="shared" si="264"/>
        <v>#N/A</v>
      </c>
      <c r="BK119" s="32" t="e">
        <f t="shared" si="265"/>
        <v>#N/A</v>
      </c>
      <c r="BL119" s="32" t="e">
        <f t="shared" si="266"/>
        <v>#N/A</v>
      </c>
      <c r="BM119" s="32" t="e">
        <f t="shared" si="267"/>
        <v>#N/A</v>
      </c>
      <c r="BN119" s="32" t="e">
        <f t="shared" si="268"/>
        <v>#N/A</v>
      </c>
      <c r="BO119" s="32" t="e">
        <f t="shared" si="269"/>
        <v>#N/A</v>
      </c>
      <c r="BP119" s="32" t="e">
        <f t="shared" si="270"/>
        <v>#N/A</v>
      </c>
      <c r="BQ119" s="32" t="e">
        <f t="shared" si="271"/>
        <v>#N/A</v>
      </c>
      <c r="BR119" s="32" t="e">
        <f t="shared" si="272"/>
        <v>#N/A</v>
      </c>
      <c r="BS119" s="32" t="e">
        <f t="shared" si="273"/>
        <v>#N/A</v>
      </c>
    </row>
    <row r="120" spans="1:71" x14ac:dyDescent="0.3">
      <c r="A120" s="32">
        <v>118</v>
      </c>
      <c r="B120" s="32" t="str">
        <f t="shared" si="210"/>
        <v/>
      </c>
      <c r="C120" s="45" t="str">
        <f t="shared" si="211"/>
        <v/>
      </c>
      <c r="D120" s="32">
        <f t="shared" si="212"/>
        <v>0</v>
      </c>
      <c r="E120" s="32" t="e">
        <f t="shared" si="213"/>
        <v>#N/A</v>
      </c>
      <c r="F120" s="32" t="str">
        <f t="shared" si="214"/>
        <v/>
      </c>
      <c r="G120" s="32" t="str">
        <f t="shared" si="215"/>
        <v/>
      </c>
      <c r="H120" s="32" t="e">
        <f t="shared" si="216"/>
        <v>#N/A</v>
      </c>
      <c r="I120" s="32" t="e">
        <f t="shared" si="217"/>
        <v>#N/A</v>
      </c>
      <c r="J120" s="32" t="e">
        <f t="shared" si="218"/>
        <v>#N/A</v>
      </c>
      <c r="K120" s="32">
        <f t="shared" si="219"/>
        <v>0</v>
      </c>
      <c r="L120" s="32">
        <f t="shared" si="274"/>
        <v>0</v>
      </c>
      <c r="M120" s="32">
        <f t="shared" si="277"/>
        <v>0</v>
      </c>
      <c r="N120" s="32">
        <f t="shared" si="220"/>
        <v>0</v>
      </c>
      <c r="O120" s="32">
        <f t="shared" si="221"/>
        <v>0</v>
      </c>
      <c r="P120" s="32" t="str">
        <f t="shared" si="222"/>
        <v/>
      </c>
      <c r="Q120" s="32" t="e">
        <f t="shared" si="223"/>
        <v>#N/A</v>
      </c>
      <c r="R120" s="32" t="e">
        <f t="shared" si="224"/>
        <v>#N/A</v>
      </c>
      <c r="S120" s="32" t="e">
        <f t="shared" si="225"/>
        <v>#N/A</v>
      </c>
      <c r="T120" s="32" t="e">
        <f t="shared" si="226"/>
        <v>#N/A</v>
      </c>
      <c r="U120" s="32" t="e">
        <f t="shared" si="227"/>
        <v>#N/A</v>
      </c>
      <c r="V120" s="32" t="e">
        <f t="shared" si="228"/>
        <v>#N/A</v>
      </c>
      <c r="W120" s="32" t="e">
        <f t="shared" si="229"/>
        <v>#N/A</v>
      </c>
      <c r="X120" s="32" t="e">
        <f t="shared" si="230"/>
        <v>#N/A</v>
      </c>
      <c r="Y120" s="32" t="e">
        <f t="shared" si="231"/>
        <v>#N/A</v>
      </c>
      <c r="Z120" s="32" t="e">
        <f t="shared" si="232"/>
        <v>#N/A</v>
      </c>
      <c r="AA120" s="32" t="e">
        <f t="shared" si="233"/>
        <v>#N/A</v>
      </c>
      <c r="AB120" s="32" t="str">
        <f t="shared" si="234"/>
        <v/>
      </c>
      <c r="AC120" s="32" t="str">
        <f t="shared" si="235"/>
        <v/>
      </c>
      <c r="AD120" s="32" t="e">
        <f t="shared" si="236"/>
        <v>#N/A</v>
      </c>
      <c r="AE120" s="32" t="e">
        <f t="shared" si="237"/>
        <v>#N/A</v>
      </c>
      <c r="AF120" s="32" t="e">
        <f t="shared" si="238"/>
        <v>#N/A</v>
      </c>
      <c r="AG120" s="32">
        <f t="shared" si="239"/>
        <v>0</v>
      </c>
      <c r="AH120" s="32">
        <f t="shared" si="275"/>
        <v>0</v>
      </c>
      <c r="AI120" s="32">
        <f t="shared" si="278"/>
        <v>0</v>
      </c>
      <c r="AJ120" s="32">
        <f t="shared" si="240"/>
        <v>0</v>
      </c>
      <c r="AK120" s="32">
        <f t="shared" si="241"/>
        <v>0</v>
      </c>
      <c r="AL120" s="32" t="str">
        <f t="shared" si="242"/>
        <v/>
      </c>
      <c r="AM120" s="32" t="e">
        <f t="shared" si="243"/>
        <v>#N/A</v>
      </c>
      <c r="AN120" s="32" t="e">
        <f t="shared" si="244"/>
        <v>#N/A</v>
      </c>
      <c r="AO120" s="32" t="e">
        <f t="shared" si="245"/>
        <v>#N/A</v>
      </c>
      <c r="AP120" s="32" t="e">
        <f t="shared" si="246"/>
        <v>#N/A</v>
      </c>
      <c r="AQ120" s="32" t="e">
        <f t="shared" si="247"/>
        <v>#N/A</v>
      </c>
      <c r="AR120" s="32" t="e">
        <f t="shared" si="248"/>
        <v>#N/A</v>
      </c>
      <c r="AS120" s="32" t="e">
        <f t="shared" si="249"/>
        <v>#N/A</v>
      </c>
      <c r="AT120" s="32" t="e">
        <f t="shared" si="250"/>
        <v>#N/A</v>
      </c>
      <c r="AU120" s="32" t="e">
        <f t="shared" si="251"/>
        <v>#N/A</v>
      </c>
      <c r="AV120" s="32" t="e">
        <f t="shared" si="252"/>
        <v>#N/A</v>
      </c>
      <c r="AW120" s="32" t="e">
        <f t="shared" si="253"/>
        <v>#N/A</v>
      </c>
      <c r="AX120" s="32" t="str">
        <f t="shared" si="254"/>
        <v/>
      </c>
      <c r="AY120" s="32" t="str">
        <f t="shared" si="255"/>
        <v/>
      </c>
      <c r="AZ120" s="32" t="e">
        <f t="shared" si="256"/>
        <v>#N/A</v>
      </c>
      <c r="BA120" s="32" t="e">
        <f t="shared" si="257"/>
        <v>#N/A</v>
      </c>
      <c r="BB120" s="32" t="e">
        <f t="shared" si="258"/>
        <v>#N/A</v>
      </c>
      <c r="BC120" s="32">
        <f t="shared" si="259"/>
        <v>0</v>
      </c>
      <c r="BD120" s="32">
        <f t="shared" si="276"/>
        <v>0</v>
      </c>
      <c r="BE120" s="32">
        <f t="shared" si="279"/>
        <v>0</v>
      </c>
      <c r="BF120" s="32">
        <f t="shared" si="260"/>
        <v>0</v>
      </c>
      <c r="BG120" s="32">
        <f t="shared" si="261"/>
        <v>0</v>
      </c>
      <c r="BH120" s="32" t="str">
        <f t="shared" si="262"/>
        <v/>
      </c>
      <c r="BI120" s="32" t="e">
        <f t="shared" si="263"/>
        <v>#N/A</v>
      </c>
      <c r="BJ120" s="32" t="e">
        <f t="shared" si="264"/>
        <v>#N/A</v>
      </c>
      <c r="BK120" s="32" t="e">
        <f t="shared" si="265"/>
        <v>#N/A</v>
      </c>
      <c r="BL120" s="32" t="e">
        <f t="shared" si="266"/>
        <v>#N/A</v>
      </c>
      <c r="BM120" s="32" t="e">
        <f t="shared" si="267"/>
        <v>#N/A</v>
      </c>
      <c r="BN120" s="32" t="e">
        <f t="shared" si="268"/>
        <v>#N/A</v>
      </c>
      <c r="BO120" s="32" t="e">
        <f t="shared" si="269"/>
        <v>#N/A</v>
      </c>
      <c r="BP120" s="32" t="e">
        <f t="shared" si="270"/>
        <v>#N/A</v>
      </c>
      <c r="BQ120" s="32" t="e">
        <f t="shared" si="271"/>
        <v>#N/A</v>
      </c>
      <c r="BR120" s="32" t="e">
        <f t="shared" si="272"/>
        <v>#N/A</v>
      </c>
      <c r="BS120" s="32" t="e">
        <f t="shared" si="273"/>
        <v>#N/A</v>
      </c>
    </row>
    <row r="121" spans="1:71" x14ac:dyDescent="0.3">
      <c r="A121" s="32">
        <v>119</v>
      </c>
      <c r="B121" s="32" t="str">
        <f t="shared" si="210"/>
        <v/>
      </c>
      <c r="C121" s="45" t="str">
        <f t="shared" si="211"/>
        <v/>
      </c>
      <c r="D121" s="32">
        <f t="shared" si="212"/>
        <v>0</v>
      </c>
      <c r="E121" s="32" t="e">
        <f t="shared" si="213"/>
        <v>#N/A</v>
      </c>
      <c r="F121" s="32" t="str">
        <f t="shared" si="214"/>
        <v/>
      </c>
      <c r="G121" s="32" t="str">
        <f t="shared" si="215"/>
        <v/>
      </c>
      <c r="H121" s="32" t="e">
        <f t="shared" si="216"/>
        <v>#N/A</v>
      </c>
      <c r="I121" s="32" t="e">
        <f t="shared" si="217"/>
        <v>#N/A</v>
      </c>
      <c r="J121" s="32" t="e">
        <f t="shared" si="218"/>
        <v>#N/A</v>
      </c>
      <c r="K121" s="32">
        <f t="shared" si="219"/>
        <v>0</v>
      </c>
      <c r="L121" s="32">
        <f t="shared" si="274"/>
        <v>0</v>
      </c>
      <c r="M121" s="32">
        <f t="shared" si="277"/>
        <v>0</v>
      </c>
      <c r="N121" s="32">
        <f t="shared" si="220"/>
        <v>0</v>
      </c>
      <c r="O121" s="32">
        <f t="shared" si="221"/>
        <v>0</v>
      </c>
      <c r="P121" s="32" t="str">
        <f t="shared" si="222"/>
        <v/>
      </c>
      <c r="Q121" s="32" t="e">
        <f t="shared" si="223"/>
        <v>#N/A</v>
      </c>
      <c r="R121" s="32" t="e">
        <f t="shared" si="224"/>
        <v>#N/A</v>
      </c>
      <c r="S121" s="32" t="e">
        <f t="shared" si="225"/>
        <v>#N/A</v>
      </c>
      <c r="T121" s="32" t="e">
        <f t="shared" si="226"/>
        <v>#N/A</v>
      </c>
      <c r="U121" s="32" t="e">
        <f t="shared" si="227"/>
        <v>#N/A</v>
      </c>
      <c r="V121" s="32" t="e">
        <f t="shared" si="228"/>
        <v>#N/A</v>
      </c>
      <c r="W121" s="32" t="e">
        <f t="shared" si="229"/>
        <v>#N/A</v>
      </c>
      <c r="X121" s="32" t="e">
        <f t="shared" si="230"/>
        <v>#N/A</v>
      </c>
      <c r="Y121" s="32" t="e">
        <f t="shared" si="231"/>
        <v>#N/A</v>
      </c>
      <c r="Z121" s="32" t="e">
        <f t="shared" si="232"/>
        <v>#N/A</v>
      </c>
      <c r="AA121" s="32" t="e">
        <f t="shared" si="233"/>
        <v>#N/A</v>
      </c>
      <c r="AB121" s="32" t="str">
        <f t="shared" si="234"/>
        <v/>
      </c>
      <c r="AC121" s="32" t="str">
        <f t="shared" si="235"/>
        <v/>
      </c>
      <c r="AD121" s="32" t="e">
        <f t="shared" si="236"/>
        <v>#N/A</v>
      </c>
      <c r="AE121" s="32" t="e">
        <f t="shared" si="237"/>
        <v>#N/A</v>
      </c>
      <c r="AF121" s="32" t="e">
        <f t="shared" si="238"/>
        <v>#N/A</v>
      </c>
      <c r="AG121" s="32">
        <f t="shared" si="239"/>
        <v>0</v>
      </c>
      <c r="AH121" s="32">
        <f t="shared" si="275"/>
        <v>0</v>
      </c>
      <c r="AI121" s="32">
        <f t="shared" si="278"/>
        <v>0</v>
      </c>
      <c r="AJ121" s="32">
        <f t="shared" si="240"/>
        <v>0</v>
      </c>
      <c r="AK121" s="32">
        <f t="shared" si="241"/>
        <v>0</v>
      </c>
      <c r="AL121" s="32" t="str">
        <f t="shared" si="242"/>
        <v/>
      </c>
      <c r="AM121" s="32" t="e">
        <f t="shared" si="243"/>
        <v>#N/A</v>
      </c>
      <c r="AN121" s="32" t="e">
        <f t="shared" si="244"/>
        <v>#N/A</v>
      </c>
      <c r="AO121" s="32" t="e">
        <f t="shared" si="245"/>
        <v>#N/A</v>
      </c>
      <c r="AP121" s="32" t="e">
        <f t="shared" si="246"/>
        <v>#N/A</v>
      </c>
      <c r="AQ121" s="32" t="e">
        <f t="shared" si="247"/>
        <v>#N/A</v>
      </c>
      <c r="AR121" s="32" t="e">
        <f t="shared" si="248"/>
        <v>#N/A</v>
      </c>
      <c r="AS121" s="32" t="e">
        <f t="shared" si="249"/>
        <v>#N/A</v>
      </c>
      <c r="AT121" s="32" t="e">
        <f t="shared" si="250"/>
        <v>#N/A</v>
      </c>
      <c r="AU121" s="32" t="e">
        <f t="shared" si="251"/>
        <v>#N/A</v>
      </c>
      <c r="AV121" s="32" t="e">
        <f t="shared" si="252"/>
        <v>#N/A</v>
      </c>
      <c r="AW121" s="32" t="e">
        <f t="shared" si="253"/>
        <v>#N/A</v>
      </c>
      <c r="AX121" s="32" t="str">
        <f t="shared" si="254"/>
        <v/>
      </c>
      <c r="AY121" s="32" t="str">
        <f t="shared" si="255"/>
        <v/>
      </c>
      <c r="AZ121" s="32" t="e">
        <f t="shared" si="256"/>
        <v>#N/A</v>
      </c>
      <c r="BA121" s="32" t="e">
        <f t="shared" si="257"/>
        <v>#N/A</v>
      </c>
      <c r="BB121" s="32" t="e">
        <f t="shared" si="258"/>
        <v>#N/A</v>
      </c>
      <c r="BC121" s="32">
        <f t="shared" si="259"/>
        <v>0</v>
      </c>
      <c r="BD121" s="32">
        <f t="shared" si="276"/>
        <v>0</v>
      </c>
      <c r="BE121" s="32">
        <f t="shared" si="279"/>
        <v>0</v>
      </c>
      <c r="BF121" s="32">
        <f t="shared" si="260"/>
        <v>0</v>
      </c>
      <c r="BG121" s="32">
        <f t="shared" si="261"/>
        <v>0</v>
      </c>
      <c r="BH121" s="32" t="str">
        <f t="shared" si="262"/>
        <v/>
      </c>
      <c r="BI121" s="32" t="e">
        <f t="shared" si="263"/>
        <v>#N/A</v>
      </c>
      <c r="BJ121" s="32" t="e">
        <f t="shared" si="264"/>
        <v>#N/A</v>
      </c>
      <c r="BK121" s="32" t="e">
        <f t="shared" si="265"/>
        <v>#N/A</v>
      </c>
      <c r="BL121" s="32" t="e">
        <f t="shared" si="266"/>
        <v>#N/A</v>
      </c>
      <c r="BM121" s="32" t="e">
        <f t="shared" si="267"/>
        <v>#N/A</v>
      </c>
      <c r="BN121" s="32" t="e">
        <f t="shared" si="268"/>
        <v>#N/A</v>
      </c>
      <c r="BO121" s="32" t="e">
        <f t="shared" si="269"/>
        <v>#N/A</v>
      </c>
      <c r="BP121" s="32" t="e">
        <f t="shared" si="270"/>
        <v>#N/A</v>
      </c>
      <c r="BQ121" s="32" t="e">
        <f t="shared" si="271"/>
        <v>#N/A</v>
      </c>
      <c r="BR121" s="32" t="e">
        <f t="shared" si="272"/>
        <v>#N/A</v>
      </c>
      <c r="BS121" s="32" t="e">
        <f t="shared" si="273"/>
        <v>#N/A</v>
      </c>
    </row>
    <row r="122" spans="1:71" x14ac:dyDescent="0.3">
      <c r="A122" s="32">
        <v>120</v>
      </c>
      <c r="B122" s="32" t="str">
        <f t="shared" si="210"/>
        <v/>
      </c>
      <c r="C122" s="45" t="str">
        <f t="shared" si="211"/>
        <v/>
      </c>
      <c r="D122" s="32">
        <f t="shared" si="212"/>
        <v>0</v>
      </c>
      <c r="E122" s="32" t="e">
        <f t="shared" si="213"/>
        <v>#N/A</v>
      </c>
      <c r="F122" s="32" t="str">
        <f t="shared" si="214"/>
        <v/>
      </c>
      <c r="G122" s="32" t="str">
        <f t="shared" si="215"/>
        <v/>
      </c>
      <c r="H122" s="32" t="e">
        <f t="shared" si="216"/>
        <v>#N/A</v>
      </c>
      <c r="I122" s="32" t="e">
        <f t="shared" si="217"/>
        <v>#N/A</v>
      </c>
      <c r="J122" s="32" t="e">
        <f t="shared" si="218"/>
        <v>#N/A</v>
      </c>
      <c r="K122" s="32">
        <f t="shared" si="219"/>
        <v>0</v>
      </c>
      <c r="L122" s="32">
        <f t="shared" si="274"/>
        <v>0</v>
      </c>
      <c r="M122" s="32">
        <f t="shared" si="277"/>
        <v>0</v>
      </c>
      <c r="N122" s="32">
        <f t="shared" si="220"/>
        <v>0</v>
      </c>
      <c r="O122" s="32">
        <f t="shared" si="221"/>
        <v>0</v>
      </c>
      <c r="P122" s="32" t="str">
        <f t="shared" si="222"/>
        <v/>
      </c>
      <c r="Q122" s="32" t="e">
        <f t="shared" si="223"/>
        <v>#N/A</v>
      </c>
      <c r="R122" s="32" t="e">
        <f t="shared" si="224"/>
        <v>#N/A</v>
      </c>
      <c r="S122" s="32" t="e">
        <f t="shared" si="225"/>
        <v>#N/A</v>
      </c>
      <c r="T122" s="32" t="e">
        <f t="shared" si="226"/>
        <v>#N/A</v>
      </c>
      <c r="U122" s="32" t="e">
        <f t="shared" si="227"/>
        <v>#N/A</v>
      </c>
      <c r="V122" s="32" t="e">
        <f t="shared" si="228"/>
        <v>#N/A</v>
      </c>
      <c r="W122" s="32" t="e">
        <f t="shared" si="229"/>
        <v>#N/A</v>
      </c>
      <c r="X122" s="32" t="e">
        <f t="shared" si="230"/>
        <v>#N/A</v>
      </c>
      <c r="Y122" s="32" t="e">
        <f t="shared" si="231"/>
        <v>#N/A</v>
      </c>
      <c r="Z122" s="32" t="e">
        <f t="shared" si="232"/>
        <v>#N/A</v>
      </c>
      <c r="AA122" s="32" t="e">
        <f t="shared" si="233"/>
        <v>#N/A</v>
      </c>
      <c r="AB122" s="32" t="str">
        <f t="shared" si="234"/>
        <v/>
      </c>
      <c r="AC122" s="32" t="str">
        <f t="shared" si="235"/>
        <v/>
      </c>
      <c r="AD122" s="32" t="e">
        <f t="shared" si="236"/>
        <v>#N/A</v>
      </c>
      <c r="AE122" s="32" t="e">
        <f t="shared" si="237"/>
        <v>#N/A</v>
      </c>
      <c r="AF122" s="32" t="e">
        <f t="shared" si="238"/>
        <v>#N/A</v>
      </c>
      <c r="AG122" s="32">
        <f t="shared" si="239"/>
        <v>0</v>
      </c>
      <c r="AH122" s="32">
        <f t="shared" si="275"/>
        <v>0</v>
      </c>
      <c r="AI122" s="32">
        <f t="shared" si="278"/>
        <v>0</v>
      </c>
      <c r="AJ122" s="32">
        <f t="shared" si="240"/>
        <v>0</v>
      </c>
      <c r="AK122" s="32">
        <f t="shared" si="241"/>
        <v>0</v>
      </c>
      <c r="AL122" s="32" t="str">
        <f t="shared" si="242"/>
        <v/>
      </c>
      <c r="AM122" s="32" t="e">
        <f t="shared" si="243"/>
        <v>#N/A</v>
      </c>
      <c r="AN122" s="32" t="e">
        <f t="shared" si="244"/>
        <v>#N/A</v>
      </c>
      <c r="AO122" s="32" t="e">
        <f t="shared" si="245"/>
        <v>#N/A</v>
      </c>
      <c r="AP122" s="32" t="e">
        <f t="shared" si="246"/>
        <v>#N/A</v>
      </c>
      <c r="AQ122" s="32" t="e">
        <f t="shared" si="247"/>
        <v>#N/A</v>
      </c>
      <c r="AR122" s="32" t="e">
        <f t="shared" si="248"/>
        <v>#N/A</v>
      </c>
      <c r="AS122" s="32" t="e">
        <f t="shared" si="249"/>
        <v>#N/A</v>
      </c>
      <c r="AT122" s="32" t="e">
        <f t="shared" si="250"/>
        <v>#N/A</v>
      </c>
      <c r="AU122" s="32" t="e">
        <f t="shared" si="251"/>
        <v>#N/A</v>
      </c>
      <c r="AV122" s="32" t="e">
        <f t="shared" si="252"/>
        <v>#N/A</v>
      </c>
      <c r="AW122" s="32" t="e">
        <f t="shared" si="253"/>
        <v>#N/A</v>
      </c>
      <c r="AX122" s="32" t="str">
        <f t="shared" si="254"/>
        <v/>
      </c>
      <c r="AY122" s="32" t="str">
        <f t="shared" si="255"/>
        <v/>
      </c>
      <c r="AZ122" s="32" t="e">
        <f t="shared" si="256"/>
        <v>#N/A</v>
      </c>
      <c r="BA122" s="32" t="e">
        <f t="shared" si="257"/>
        <v>#N/A</v>
      </c>
      <c r="BB122" s="32" t="e">
        <f t="shared" si="258"/>
        <v>#N/A</v>
      </c>
      <c r="BC122" s="32">
        <f t="shared" si="259"/>
        <v>0</v>
      </c>
      <c r="BD122" s="32">
        <f t="shared" si="276"/>
        <v>0</v>
      </c>
      <c r="BE122" s="32">
        <f t="shared" si="279"/>
        <v>0</v>
      </c>
      <c r="BF122" s="32">
        <f t="shared" si="260"/>
        <v>0</v>
      </c>
      <c r="BG122" s="32">
        <f t="shared" si="261"/>
        <v>0</v>
      </c>
      <c r="BH122" s="32" t="str">
        <f t="shared" si="262"/>
        <v/>
      </c>
      <c r="BI122" s="32" t="e">
        <f t="shared" si="263"/>
        <v>#N/A</v>
      </c>
      <c r="BJ122" s="32" t="e">
        <f t="shared" si="264"/>
        <v>#N/A</v>
      </c>
      <c r="BK122" s="32" t="e">
        <f t="shared" si="265"/>
        <v>#N/A</v>
      </c>
      <c r="BL122" s="32" t="e">
        <f t="shared" si="266"/>
        <v>#N/A</v>
      </c>
      <c r="BM122" s="32" t="e">
        <f t="shared" si="267"/>
        <v>#N/A</v>
      </c>
      <c r="BN122" s="32" t="e">
        <f t="shared" si="268"/>
        <v>#N/A</v>
      </c>
      <c r="BO122" s="32" t="e">
        <f t="shared" si="269"/>
        <v>#N/A</v>
      </c>
      <c r="BP122" s="32" t="e">
        <f t="shared" si="270"/>
        <v>#N/A</v>
      </c>
      <c r="BQ122" s="32" t="e">
        <f t="shared" si="271"/>
        <v>#N/A</v>
      </c>
      <c r="BR122" s="32" t="e">
        <f t="shared" si="272"/>
        <v>#N/A</v>
      </c>
      <c r="BS122" s="32" t="e">
        <f t="shared" si="273"/>
        <v>#N/A</v>
      </c>
    </row>
    <row r="123" spans="1:71" x14ac:dyDescent="0.3">
      <c r="A123" s="32">
        <v>121</v>
      </c>
      <c r="B123" s="32" t="str">
        <f t="shared" si="210"/>
        <v/>
      </c>
      <c r="C123" s="45" t="str">
        <f t="shared" si="211"/>
        <v/>
      </c>
      <c r="D123" s="32">
        <f t="shared" si="212"/>
        <v>0</v>
      </c>
      <c r="E123" s="32" t="e">
        <f t="shared" si="213"/>
        <v>#N/A</v>
      </c>
      <c r="F123" s="32" t="str">
        <f t="shared" si="214"/>
        <v/>
      </c>
      <c r="G123" s="32" t="str">
        <f t="shared" si="215"/>
        <v/>
      </c>
      <c r="H123" s="32" t="e">
        <f t="shared" si="216"/>
        <v>#N/A</v>
      </c>
      <c r="I123" s="32" t="e">
        <f t="shared" si="217"/>
        <v>#N/A</v>
      </c>
      <c r="J123" s="32" t="e">
        <f t="shared" si="218"/>
        <v>#N/A</v>
      </c>
      <c r="K123" s="32">
        <f t="shared" si="219"/>
        <v>0</v>
      </c>
      <c r="L123" s="32">
        <f t="shared" si="274"/>
        <v>0</v>
      </c>
      <c r="M123" s="32">
        <f t="shared" si="277"/>
        <v>0</v>
      </c>
      <c r="N123" s="32">
        <f t="shared" si="220"/>
        <v>0</v>
      </c>
      <c r="O123" s="32">
        <f t="shared" si="221"/>
        <v>0</v>
      </c>
      <c r="P123" s="32" t="str">
        <f t="shared" si="222"/>
        <v/>
      </c>
      <c r="Q123" s="32" t="e">
        <f t="shared" si="223"/>
        <v>#N/A</v>
      </c>
      <c r="R123" s="32" t="e">
        <f t="shared" si="224"/>
        <v>#N/A</v>
      </c>
      <c r="S123" s="32" t="e">
        <f t="shared" si="225"/>
        <v>#N/A</v>
      </c>
      <c r="T123" s="32" t="e">
        <f t="shared" si="226"/>
        <v>#N/A</v>
      </c>
      <c r="U123" s="32" t="e">
        <f t="shared" si="227"/>
        <v>#N/A</v>
      </c>
      <c r="V123" s="32" t="e">
        <f t="shared" si="228"/>
        <v>#N/A</v>
      </c>
      <c r="W123" s="32" t="e">
        <f t="shared" si="229"/>
        <v>#N/A</v>
      </c>
      <c r="X123" s="32" t="e">
        <f t="shared" si="230"/>
        <v>#N/A</v>
      </c>
      <c r="Y123" s="32" t="e">
        <f t="shared" si="231"/>
        <v>#N/A</v>
      </c>
      <c r="Z123" s="32" t="e">
        <f t="shared" si="232"/>
        <v>#N/A</v>
      </c>
      <c r="AA123" s="32" t="e">
        <f t="shared" si="233"/>
        <v>#N/A</v>
      </c>
      <c r="AB123" s="32" t="str">
        <f t="shared" si="234"/>
        <v/>
      </c>
      <c r="AC123" s="32" t="str">
        <f t="shared" si="235"/>
        <v/>
      </c>
      <c r="AD123" s="32" t="e">
        <f t="shared" si="236"/>
        <v>#N/A</v>
      </c>
      <c r="AE123" s="32" t="e">
        <f t="shared" si="237"/>
        <v>#N/A</v>
      </c>
      <c r="AF123" s="32" t="e">
        <f t="shared" si="238"/>
        <v>#N/A</v>
      </c>
      <c r="AG123" s="32">
        <f t="shared" si="239"/>
        <v>0</v>
      </c>
      <c r="AH123" s="32">
        <f t="shared" si="275"/>
        <v>0</v>
      </c>
      <c r="AI123" s="32">
        <f t="shared" si="278"/>
        <v>0</v>
      </c>
      <c r="AJ123" s="32">
        <f t="shared" si="240"/>
        <v>0</v>
      </c>
      <c r="AK123" s="32">
        <f t="shared" si="241"/>
        <v>0</v>
      </c>
      <c r="AL123" s="32" t="str">
        <f t="shared" si="242"/>
        <v/>
      </c>
      <c r="AM123" s="32" t="e">
        <f t="shared" si="243"/>
        <v>#N/A</v>
      </c>
      <c r="AN123" s="32" t="e">
        <f t="shared" si="244"/>
        <v>#N/A</v>
      </c>
      <c r="AO123" s="32" t="e">
        <f t="shared" si="245"/>
        <v>#N/A</v>
      </c>
      <c r="AP123" s="32" t="e">
        <f t="shared" si="246"/>
        <v>#N/A</v>
      </c>
      <c r="AQ123" s="32" t="e">
        <f t="shared" si="247"/>
        <v>#N/A</v>
      </c>
      <c r="AR123" s="32" t="e">
        <f t="shared" si="248"/>
        <v>#N/A</v>
      </c>
      <c r="AS123" s="32" t="e">
        <f t="shared" si="249"/>
        <v>#N/A</v>
      </c>
      <c r="AT123" s="32" t="e">
        <f t="shared" si="250"/>
        <v>#N/A</v>
      </c>
      <c r="AU123" s="32" t="e">
        <f t="shared" si="251"/>
        <v>#N/A</v>
      </c>
      <c r="AV123" s="32" t="e">
        <f t="shared" si="252"/>
        <v>#N/A</v>
      </c>
      <c r="AW123" s="32" t="e">
        <f t="shared" si="253"/>
        <v>#N/A</v>
      </c>
      <c r="AX123" s="32" t="str">
        <f t="shared" si="254"/>
        <v/>
      </c>
      <c r="AY123" s="32" t="str">
        <f t="shared" si="255"/>
        <v/>
      </c>
      <c r="AZ123" s="32" t="e">
        <f t="shared" si="256"/>
        <v>#N/A</v>
      </c>
      <c r="BA123" s="32" t="e">
        <f t="shared" si="257"/>
        <v>#N/A</v>
      </c>
      <c r="BB123" s="32" t="e">
        <f t="shared" si="258"/>
        <v>#N/A</v>
      </c>
      <c r="BC123" s="32">
        <f t="shared" si="259"/>
        <v>0</v>
      </c>
      <c r="BD123" s="32">
        <f t="shared" si="276"/>
        <v>0</v>
      </c>
      <c r="BE123" s="32">
        <f t="shared" si="279"/>
        <v>0</v>
      </c>
      <c r="BF123" s="32">
        <f t="shared" si="260"/>
        <v>0</v>
      </c>
      <c r="BG123" s="32">
        <f t="shared" si="261"/>
        <v>0</v>
      </c>
      <c r="BH123" s="32" t="str">
        <f t="shared" si="262"/>
        <v/>
      </c>
      <c r="BI123" s="32" t="e">
        <f t="shared" si="263"/>
        <v>#N/A</v>
      </c>
      <c r="BJ123" s="32" t="e">
        <f t="shared" si="264"/>
        <v>#N/A</v>
      </c>
      <c r="BK123" s="32" t="e">
        <f t="shared" si="265"/>
        <v>#N/A</v>
      </c>
      <c r="BL123" s="32" t="e">
        <f t="shared" si="266"/>
        <v>#N/A</v>
      </c>
      <c r="BM123" s="32" t="e">
        <f t="shared" si="267"/>
        <v>#N/A</v>
      </c>
      <c r="BN123" s="32" t="e">
        <f t="shared" si="268"/>
        <v>#N/A</v>
      </c>
      <c r="BO123" s="32" t="e">
        <f t="shared" si="269"/>
        <v>#N/A</v>
      </c>
      <c r="BP123" s="32" t="e">
        <f t="shared" si="270"/>
        <v>#N/A</v>
      </c>
      <c r="BQ123" s="32" t="e">
        <f t="shared" si="271"/>
        <v>#N/A</v>
      </c>
      <c r="BR123" s="32" t="e">
        <f t="shared" si="272"/>
        <v>#N/A</v>
      </c>
      <c r="BS123" s="32" t="e">
        <f t="shared" si="273"/>
        <v>#N/A</v>
      </c>
    </row>
    <row r="124" spans="1:71" x14ac:dyDescent="0.3">
      <c r="A124" s="32">
        <v>122</v>
      </c>
      <c r="B124" s="32" t="str">
        <f t="shared" si="210"/>
        <v/>
      </c>
      <c r="C124" s="45" t="str">
        <f t="shared" si="211"/>
        <v/>
      </c>
      <c r="D124" s="32">
        <f t="shared" si="212"/>
        <v>0</v>
      </c>
      <c r="E124" s="32" t="e">
        <f t="shared" si="213"/>
        <v>#N/A</v>
      </c>
      <c r="F124" s="32" t="str">
        <f t="shared" si="214"/>
        <v/>
      </c>
      <c r="G124" s="32" t="str">
        <f t="shared" si="215"/>
        <v/>
      </c>
      <c r="H124" s="32" t="e">
        <f t="shared" si="216"/>
        <v>#N/A</v>
      </c>
      <c r="I124" s="32" t="e">
        <f t="shared" si="217"/>
        <v>#N/A</v>
      </c>
      <c r="J124" s="32" t="e">
        <f t="shared" si="218"/>
        <v>#N/A</v>
      </c>
      <c r="K124" s="32">
        <f t="shared" si="219"/>
        <v>0</v>
      </c>
      <c r="L124" s="32">
        <f t="shared" si="274"/>
        <v>0</v>
      </c>
      <c r="M124" s="32">
        <f t="shared" si="277"/>
        <v>0</v>
      </c>
      <c r="N124" s="32">
        <f t="shared" si="220"/>
        <v>0</v>
      </c>
      <c r="O124" s="32">
        <f t="shared" si="221"/>
        <v>0</v>
      </c>
      <c r="P124" s="32" t="str">
        <f t="shared" si="222"/>
        <v/>
      </c>
      <c r="Q124" s="32" t="e">
        <f t="shared" si="223"/>
        <v>#N/A</v>
      </c>
      <c r="R124" s="32" t="e">
        <f t="shared" si="224"/>
        <v>#N/A</v>
      </c>
      <c r="S124" s="32" t="e">
        <f t="shared" si="225"/>
        <v>#N/A</v>
      </c>
      <c r="T124" s="32" t="e">
        <f t="shared" si="226"/>
        <v>#N/A</v>
      </c>
      <c r="U124" s="32" t="e">
        <f t="shared" si="227"/>
        <v>#N/A</v>
      </c>
      <c r="V124" s="32" t="e">
        <f t="shared" si="228"/>
        <v>#N/A</v>
      </c>
      <c r="W124" s="32" t="e">
        <f t="shared" si="229"/>
        <v>#N/A</v>
      </c>
      <c r="X124" s="32" t="e">
        <f t="shared" si="230"/>
        <v>#N/A</v>
      </c>
      <c r="Y124" s="32" t="e">
        <f t="shared" si="231"/>
        <v>#N/A</v>
      </c>
      <c r="Z124" s="32" t="e">
        <f t="shared" si="232"/>
        <v>#N/A</v>
      </c>
      <c r="AA124" s="32" t="e">
        <f t="shared" si="233"/>
        <v>#N/A</v>
      </c>
      <c r="AB124" s="32" t="str">
        <f t="shared" si="234"/>
        <v/>
      </c>
      <c r="AC124" s="32" t="str">
        <f t="shared" si="235"/>
        <v/>
      </c>
      <c r="AD124" s="32" t="e">
        <f t="shared" si="236"/>
        <v>#N/A</v>
      </c>
      <c r="AE124" s="32" t="e">
        <f t="shared" si="237"/>
        <v>#N/A</v>
      </c>
      <c r="AF124" s="32" t="e">
        <f t="shared" si="238"/>
        <v>#N/A</v>
      </c>
      <c r="AG124" s="32">
        <f t="shared" si="239"/>
        <v>0</v>
      </c>
      <c r="AH124" s="32">
        <f t="shared" si="275"/>
        <v>0</v>
      </c>
      <c r="AI124" s="32">
        <f t="shared" si="278"/>
        <v>0</v>
      </c>
      <c r="AJ124" s="32">
        <f t="shared" si="240"/>
        <v>0</v>
      </c>
      <c r="AK124" s="32">
        <f t="shared" si="241"/>
        <v>0</v>
      </c>
      <c r="AL124" s="32" t="str">
        <f t="shared" si="242"/>
        <v/>
      </c>
      <c r="AM124" s="32" t="e">
        <f t="shared" si="243"/>
        <v>#N/A</v>
      </c>
      <c r="AN124" s="32" t="e">
        <f t="shared" si="244"/>
        <v>#N/A</v>
      </c>
      <c r="AO124" s="32" t="e">
        <f t="shared" si="245"/>
        <v>#N/A</v>
      </c>
      <c r="AP124" s="32" t="e">
        <f t="shared" si="246"/>
        <v>#N/A</v>
      </c>
      <c r="AQ124" s="32" t="e">
        <f t="shared" si="247"/>
        <v>#N/A</v>
      </c>
      <c r="AR124" s="32" t="e">
        <f t="shared" si="248"/>
        <v>#N/A</v>
      </c>
      <c r="AS124" s="32" t="e">
        <f t="shared" si="249"/>
        <v>#N/A</v>
      </c>
      <c r="AT124" s="32" t="e">
        <f t="shared" si="250"/>
        <v>#N/A</v>
      </c>
      <c r="AU124" s="32" t="e">
        <f t="shared" si="251"/>
        <v>#N/A</v>
      </c>
      <c r="AV124" s="32" t="e">
        <f t="shared" si="252"/>
        <v>#N/A</v>
      </c>
      <c r="AW124" s="32" t="e">
        <f t="shared" si="253"/>
        <v>#N/A</v>
      </c>
      <c r="AX124" s="32" t="str">
        <f t="shared" si="254"/>
        <v/>
      </c>
      <c r="AY124" s="32" t="str">
        <f t="shared" si="255"/>
        <v/>
      </c>
      <c r="AZ124" s="32" t="e">
        <f t="shared" si="256"/>
        <v>#N/A</v>
      </c>
      <c r="BA124" s="32" t="e">
        <f t="shared" si="257"/>
        <v>#N/A</v>
      </c>
      <c r="BB124" s="32" t="e">
        <f t="shared" si="258"/>
        <v>#N/A</v>
      </c>
      <c r="BC124" s="32">
        <f t="shared" si="259"/>
        <v>0</v>
      </c>
      <c r="BD124" s="32">
        <f t="shared" si="276"/>
        <v>0</v>
      </c>
      <c r="BE124" s="32">
        <f t="shared" si="279"/>
        <v>0</v>
      </c>
      <c r="BF124" s="32">
        <f t="shared" si="260"/>
        <v>0</v>
      </c>
      <c r="BG124" s="32">
        <f t="shared" si="261"/>
        <v>0</v>
      </c>
      <c r="BH124" s="32" t="str">
        <f t="shared" si="262"/>
        <v/>
      </c>
      <c r="BI124" s="32" t="e">
        <f t="shared" si="263"/>
        <v>#N/A</v>
      </c>
      <c r="BJ124" s="32" t="e">
        <f t="shared" si="264"/>
        <v>#N/A</v>
      </c>
      <c r="BK124" s="32" t="e">
        <f t="shared" si="265"/>
        <v>#N/A</v>
      </c>
      <c r="BL124" s="32" t="e">
        <f t="shared" si="266"/>
        <v>#N/A</v>
      </c>
      <c r="BM124" s="32" t="e">
        <f t="shared" si="267"/>
        <v>#N/A</v>
      </c>
      <c r="BN124" s="32" t="e">
        <f t="shared" si="268"/>
        <v>#N/A</v>
      </c>
      <c r="BO124" s="32" t="e">
        <f t="shared" si="269"/>
        <v>#N/A</v>
      </c>
      <c r="BP124" s="32" t="e">
        <f t="shared" si="270"/>
        <v>#N/A</v>
      </c>
      <c r="BQ124" s="32" t="e">
        <f t="shared" si="271"/>
        <v>#N/A</v>
      </c>
      <c r="BR124" s="32" t="e">
        <f t="shared" si="272"/>
        <v>#N/A</v>
      </c>
      <c r="BS124" s="32" t="e">
        <f t="shared" si="273"/>
        <v>#N/A</v>
      </c>
    </row>
    <row r="125" spans="1:71" x14ac:dyDescent="0.3">
      <c r="A125" s="32">
        <v>123</v>
      </c>
      <c r="B125" s="32" t="str">
        <f t="shared" si="210"/>
        <v/>
      </c>
      <c r="C125" s="45" t="str">
        <f t="shared" si="211"/>
        <v/>
      </c>
      <c r="D125" s="32">
        <f t="shared" si="212"/>
        <v>0</v>
      </c>
      <c r="E125" s="32" t="e">
        <f t="shared" si="213"/>
        <v>#N/A</v>
      </c>
      <c r="F125" s="32" t="str">
        <f t="shared" si="214"/>
        <v/>
      </c>
      <c r="G125" s="32" t="str">
        <f t="shared" si="215"/>
        <v/>
      </c>
      <c r="H125" s="32" t="e">
        <f t="shared" si="216"/>
        <v>#N/A</v>
      </c>
      <c r="I125" s="32" t="e">
        <f t="shared" si="217"/>
        <v>#N/A</v>
      </c>
      <c r="J125" s="32" t="e">
        <f t="shared" si="218"/>
        <v>#N/A</v>
      </c>
      <c r="K125" s="32">
        <f t="shared" si="219"/>
        <v>0</v>
      </c>
      <c r="L125" s="32">
        <f t="shared" si="274"/>
        <v>0</v>
      </c>
      <c r="M125" s="32">
        <f t="shared" si="277"/>
        <v>0</v>
      </c>
      <c r="N125" s="32">
        <f t="shared" si="220"/>
        <v>0</v>
      </c>
      <c r="O125" s="32">
        <f t="shared" si="221"/>
        <v>0</v>
      </c>
      <c r="P125" s="32" t="str">
        <f t="shared" si="222"/>
        <v/>
      </c>
      <c r="Q125" s="32" t="e">
        <f t="shared" si="223"/>
        <v>#N/A</v>
      </c>
      <c r="R125" s="32" t="e">
        <f t="shared" si="224"/>
        <v>#N/A</v>
      </c>
      <c r="S125" s="32" t="e">
        <f t="shared" si="225"/>
        <v>#N/A</v>
      </c>
      <c r="T125" s="32" t="e">
        <f t="shared" si="226"/>
        <v>#N/A</v>
      </c>
      <c r="U125" s="32" t="e">
        <f t="shared" si="227"/>
        <v>#N/A</v>
      </c>
      <c r="V125" s="32" t="e">
        <f t="shared" si="228"/>
        <v>#N/A</v>
      </c>
      <c r="W125" s="32" t="e">
        <f t="shared" si="229"/>
        <v>#N/A</v>
      </c>
      <c r="X125" s="32" t="e">
        <f t="shared" si="230"/>
        <v>#N/A</v>
      </c>
      <c r="Y125" s="32" t="e">
        <f t="shared" si="231"/>
        <v>#N/A</v>
      </c>
      <c r="Z125" s="32" t="e">
        <f t="shared" si="232"/>
        <v>#N/A</v>
      </c>
      <c r="AA125" s="32" t="e">
        <f t="shared" si="233"/>
        <v>#N/A</v>
      </c>
      <c r="AB125" s="32" t="str">
        <f t="shared" si="234"/>
        <v/>
      </c>
      <c r="AC125" s="32" t="str">
        <f t="shared" si="235"/>
        <v/>
      </c>
      <c r="AD125" s="32" t="e">
        <f t="shared" si="236"/>
        <v>#N/A</v>
      </c>
      <c r="AE125" s="32" t="e">
        <f t="shared" si="237"/>
        <v>#N/A</v>
      </c>
      <c r="AF125" s="32" t="e">
        <f t="shared" si="238"/>
        <v>#N/A</v>
      </c>
      <c r="AG125" s="32">
        <f t="shared" si="239"/>
        <v>0</v>
      </c>
      <c r="AH125" s="32">
        <f t="shared" si="275"/>
        <v>0</v>
      </c>
      <c r="AI125" s="32">
        <f t="shared" si="278"/>
        <v>0</v>
      </c>
      <c r="AJ125" s="32">
        <f t="shared" si="240"/>
        <v>0</v>
      </c>
      <c r="AK125" s="32">
        <f t="shared" si="241"/>
        <v>0</v>
      </c>
      <c r="AL125" s="32" t="str">
        <f t="shared" si="242"/>
        <v/>
      </c>
      <c r="AM125" s="32" t="e">
        <f t="shared" si="243"/>
        <v>#N/A</v>
      </c>
      <c r="AN125" s="32" t="e">
        <f t="shared" si="244"/>
        <v>#N/A</v>
      </c>
      <c r="AO125" s="32" t="e">
        <f t="shared" si="245"/>
        <v>#N/A</v>
      </c>
      <c r="AP125" s="32" t="e">
        <f t="shared" si="246"/>
        <v>#N/A</v>
      </c>
      <c r="AQ125" s="32" t="e">
        <f t="shared" si="247"/>
        <v>#N/A</v>
      </c>
      <c r="AR125" s="32" t="e">
        <f t="shared" si="248"/>
        <v>#N/A</v>
      </c>
      <c r="AS125" s="32" t="e">
        <f t="shared" si="249"/>
        <v>#N/A</v>
      </c>
      <c r="AT125" s="32" t="e">
        <f t="shared" si="250"/>
        <v>#N/A</v>
      </c>
      <c r="AU125" s="32" t="e">
        <f t="shared" si="251"/>
        <v>#N/A</v>
      </c>
      <c r="AV125" s="32" t="e">
        <f t="shared" si="252"/>
        <v>#N/A</v>
      </c>
      <c r="AW125" s="32" t="e">
        <f t="shared" si="253"/>
        <v>#N/A</v>
      </c>
      <c r="AX125" s="32" t="str">
        <f t="shared" si="254"/>
        <v/>
      </c>
      <c r="AY125" s="32" t="str">
        <f t="shared" si="255"/>
        <v/>
      </c>
      <c r="AZ125" s="32" t="e">
        <f t="shared" si="256"/>
        <v>#N/A</v>
      </c>
      <c r="BA125" s="32" t="e">
        <f t="shared" si="257"/>
        <v>#N/A</v>
      </c>
      <c r="BB125" s="32" t="e">
        <f t="shared" si="258"/>
        <v>#N/A</v>
      </c>
      <c r="BC125" s="32">
        <f t="shared" si="259"/>
        <v>0</v>
      </c>
      <c r="BD125" s="32">
        <f t="shared" si="276"/>
        <v>0</v>
      </c>
      <c r="BE125" s="32">
        <f t="shared" si="279"/>
        <v>0</v>
      </c>
      <c r="BF125" s="32">
        <f t="shared" si="260"/>
        <v>0</v>
      </c>
      <c r="BG125" s="32">
        <f t="shared" si="261"/>
        <v>0</v>
      </c>
      <c r="BH125" s="32" t="str">
        <f t="shared" si="262"/>
        <v/>
      </c>
      <c r="BI125" s="32" t="e">
        <f t="shared" si="263"/>
        <v>#N/A</v>
      </c>
      <c r="BJ125" s="32" t="e">
        <f t="shared" si="264"/>
        <v>#N/A</v>
      </c>
      <c r="BK125" s="32" t="e">
        <f t="shared" si="265"/>
        <v>#N/A</v>
      </c>
      <c r="BL125" s="32" t="e">
        <f t="shared" si="266"/>
        <v>#N/A</v>
      </c>
      <c r="BM125" s="32" t="e">
        <f t="shared" si="267"/>
        <v>#N/A</v>
      </c>
      <c r="BN125" s="32" t="e">
        <f t="shared" si="268"/>
        <v>#N/A</v>
      </c>
      <c r="BO125" s="32" t="e">
        <f t="shared" si="269"/>
        <v>#N/A</v>
      </c>
      <c r="BP125" s="32" t="e">
        <f t="shared" si="270"/>
        <v>#N/A</v>
      </c>
      <c r="BQ125" s="32" t="e">
        <f t="shared" si="271"/>
        <v>#N/A</v>
      </c>
      <c r="BR125" s="32" t="e">
        <f t="shared" si="272"/>
        <v>#N/A</v>
      </c>
      <c r="BS125" s="32" t="e">
        <f t="shared" si="273"/>
        <v>#N/A</v>
      </c>
    </row>
    <row r="126" spans="1:71" x14ac:dyDescent="0.3">
      <c r="A126" s="32">
        <v>124</v>
      </c>
      <c r="B126" s="32" t="str">
        <f t="shared" si="210"/>
        <v/>
      </c>
      <c r="C126" s="45" t="str">
        <f t="shared" si="211"/>
        <v/>
      </c>
      <c r="D126" s="32">
        <f t="shared" si="212"/>
        <v>0</v>
      </c>
      <c r="E126" s="32" t="e">
        <f t="shared" si="213"/>
        <v>#N/A</v>
      </c>
      <c r="F126" s="32" t="str">
        <f t="shared" si="214"/>
        <v/>
      </c>
      <c r="G126" s="32" t="str">
        <f t="shared" si="215"/>
        <v/>
      </c>
      <c r="H126" s="32" t="e">
        <f t="shared" si="216"/>
        <v>#N/A</v>
      </c>
      <c r="I126" s="32" t="e">
        <f t="shared" si="217"/>
        <v>#N/A</v>
      </c>
      <c r="J126" s="32" t="e">
        <f t="shared" si="218"/>
        <v>#N/A</v>
      </c>
      <c r="K126" s="32">
        <f t="shared" si="219"/>
        <v>0</v>
      </c>
      <c r="L126" s="32">
        <f t="shared" si="274"/>
        <v>0</v>
      </c>
      <c r="M126" s="32">
        <f t="shared" si="277"/>
        <v>0</v>
      </c>
      <c r="N126" s="32">
        <f t="shared" si="220"/>
        <v>0</v>
      </c>
      <c r="O126" s="32">
        <f t="shared" si="221"/>
        <v>0</v>
      </c>
      <c r="P126" s="32" t="str">
        <f t="shared" si="222"/>
        <v/>
      </c>
      <c r="Q126" s="32" t="e">
        <f t="shared" si="223"/>
        <v>#N/A</v>
      </c>
      <c r="R126" s="32" t="e">
        <f t="shared" si="224"/>
        <v>#N/A</v>
      </c>
      <c r="S126" s="32" t="e">
        <f t="shared" si="225"/>
        <v>#N/A</v>
      </c>
      <c r="T126" s="32" t="e">
        <f t="shared" si="226"/>
        <v>#N/A</v>
      </c>
      <c r="U126" s="32" t="e">
        <f t="shared" si="227"/>
        <v>#N/A</v>
      </c>
      <c r="V126" s="32" t="e">
        <f t="shared" si="228"/>
        <v>#N/A</v>
      </c>
      <c r="W126" s="32" t="e">
        <f t="shared" si="229"/>
        <v>#N/A</v>
      </c>
      <c r="X126" s="32" t="e">
        <f t="shared" si="230"/>
        <v>#N/A</v>
      </c>
      <c r="Y126" s="32" t="e">
        <f t="shared" si="231"/>
        <v>#N/A</v>
      </c>
      <c r="Z126" s="32" t="e">
        <f t="shared" si="232"/>
        <v>#N/A</v>
      </c>
      <c r="AA126" s="32" t="e">
        <f t="shared" si="233"/>
        <v>#N/A</v>
      </c>
      <c r="AB126" s="32" t="str">
        <f t="shared" si="234"/>
        <v/>
      </c>
      <c r="AC126" s="32" t="str">
        <f t="shared" si="235"/>
        <v/>
      </c>
      <c r="AD126" s="32" t="e">
        <f t="shared" si="236"/>
        <v>#N/A</v>
      </c>
      <c r="AE126" s="32" t="e">
        <f t="shared" si="237"/>
        <v>#N/A</v>
      </c>
      <c r="AF126" s="32" t="e">
        <f t="shared" si="238"/>
        <v>#N/A</v>
      </c>
      <c r="AG126" s="32">
        <f t="shared" si="239"/>
        <v>0</v>
      </c>
      <c r="AH126" s="32">
        <f t="shared" si="275"/>
        <v>0</v>
      </c>
      <c r="AI126" s="32">
        <f t="shared" si="278"/>
        <v>0</v>
      </c>
      <c r="AJ126" s="32">
        <f t="shared" si="240"/>
        <v>0</v>
      </c>
      <c r="AK126" s="32">
        <f t="shared" si="241"/>
        <v>0</v>
      </c>
      <c r="AL126" s="32" t="str">
        <f t="shared" si="242"/>
        <v/>
      </c>
      <c r="AM126" s="32" t="e">
        <f t="shared" si="243"/>
        <v>#N/A</v>
      </c>
      <c r="AN126" s="32" t="e">
        <f t="shared" si="244"/>
        <v>#N/A</v>
      </c>
      <c r="AO126" s="32" t="e">
        <f t="shared" si="245"/>
        <v>#N/A</v>
      </c>
      <c r="AP126" s="32" t="e">
        <f t="shared" si="246"/>
        <v>#N/A</v>
      </c>
      <c r="AQ126" s="32" t="e">
        <f t="shared" si="247"/>
        <v>#N/A</v>
      </c>
      <c r="AR126" s="32" t="e">
        <f t="shared" si="248"/>
        <v>#N/A</v>
      </c>
      <c r="AS126" s="32" t="e">
        <f t="shared" si="249"/>
        <v>#N/A</v>
      </c>
      <c r="AT126" s="32" t="e">
        <f t="shared" si="250"/>
        <v>#N/A</v>
      </c>
      <c r="AU126" s="32" t="e">
        <f t="shared" si="251"/>
        <v>#N/A</v>
      </c>
      <c r="AV126" s="32" t="e">
        <f t="shared" si="252"/>
        <v>#N/A</v>
      </c>
      <c r="AW126" s="32" t="e">
        <f t="shared" si="253"/>
        <v>#N/A</v>
      </c>
      <c r="AX126" s="32" t="str">
        <f t="shared" si="254"/>
        <v/>
      </c>
      <c r="AY126" s="32" t="str">
        <f t="shared" si="255"/>
        <v/>
      </c>
      <c r="AZ126" s="32" t="e">
        <f t="shared" si="256"/>
        <v>#N/A</v>
      </c>
      <c r="BA126" s="32" t="e">
        <f t="shared" si="257"/>
        <v>#N/A</v>
      </c>
      <c r="BB126" s="32" t="e">
        <f t="shared" si="258"/>
        <v>#N/A</v>
      </c>
      <c r="BC126" s="32">
        <f t="shared" si="259"/>
        <v>0</v>
      </c>
      <c r="BD126" s="32">
        <f t="shared" si="276"/>
        <v>0</v>
      </c>
      <c r="BE126" s="32">
        <f t="shared" si="279"/>
        <v>0</v>
      </c>
      <c r="BF126" s="32">
        <f t="shared" si="260"/>
        <v>0</v>
      </c>
      <c r="BG126" s="32">
        <f t="shared" si="261"/>
        <v>0</v>
      </c>
      <c r="BH126" s="32" t="str">
        <f t="shared" si="262"/>
        <v/>
      </c>
      <c r="BI126" s="32" t="e">
        <f t="shared" si="263"/>
        <v>#N/A</v>
      </c>
      <c r="BJ126" s="32" t="e">
        <f t="shared" si="264"/>
        <v>#N/A</v>
      </c>
      <c r="BK126" s="32" t="e">
        <f t="shared" si="265"/>
        <v>#N/A</v>
      </c>
      <c r="BL126" s="32" t="e">
        <f t="shared" si="266"/>
        <v>#N/A</v>
      </c>
      <c r="BM126" s="32" t="e">
        <f t="shared" si="267"/>
        <v>#N/A</v>
      </c>
      <c r="BN126" s="32" t="e">
        <f t="shared" si="268"/>
        <v>#N/A</v>
      </c>
      <c r="BO126" s="32" t="e">
        <f t="shared" si="269"/>
        <v>#N/A</v>
      </c>
      <c r="BP126" s="32" t="e">
        <f t="shared" si="270"/>
        <v>#N/A</v>
      </c>
      <c r="BQ126" s="32" t="e">
        <f t="shared" si="271"/>
        <v>#N/A</v>
      </c>
      <c r="BR126" s="32" t="e">
        <f t="shared" si="272"/>
        <v>#N/A</v>
      </c>
      <c r="BS126" s="32" t="e">
        <f t="shared" si="273"/>
        <v>#N/A</v>
      </c>
    </row>
    <row r="127" spans="1:71" x14ac:dyDescent="0.3">
      <c r="A127" s="32">
        <v>125</v>
      </c>
      <c r="B127" s="32" t="str">
        <f t="shared" si="210"/>
        <v/>
      </c>
      <c r="C127" s="45" t="str">
        <f t="shared" si="211"/>
        <v/>
      </c>
      <c r="D127" s="32">
        <f t="shared" si="212"/>
        <v>0</v>
      </c>
      <c r="E127" s="32" t="e">
        <f t="shared" si="213"/>
        <v>#N/A</v>
      </c>
      <c r="F127" s="32" t="str">
        <f t="shared" si="214"/>
        <v/>
      </c>
      <c r="G127" s="32" t="str">
        <f t="shared" si="215"/>
        <v/>
      </c>
      <c r="H127" s="32" t="e">
        <f t="shared" si="216"/>
        <v>#N/A</v>
      </c>
      <c r="I127" s="32" t="e">
        <f t="shared" si="217"/>
        <v>#N/A</v>
      </c>
      <c r="J127" s="32" t="e">
        <f t="shared" si="218"/>
        <v>#N/A</v>
      </c>
      <c r="K127" s="32">
        <f t="shared" si="219"/>
        <v>0</v>
      </c>
      <c r="L127" s="32">
        <f t="shared" si="274"/>
        <v>0</v>
      </c>
      <c r="M127" s="32">
        <f t="shared" si="277"/>
        <v>0</v>
      </c>
      <c r="N127" s="32">
        <f t="shared" si="220"/>
        <v>0</v>
      </c>
      <c r="O127" s="32">
        <f t="shared" si="221"/>
        <v>0</v>
      </c>
      <c r="P127" s="32" t="str">
        <f t="shared" si="222"/>
        <v/>
      </c>
      <c r="Q127" s="32" t="e">
        <f t="shared" si="223"/>
        <v>#N/A</v>
      </c>
      <c r="R127" s="32" t="e">
        <f t="shared" si="224"/>
        <v>#N/A</v>
      </c>
      <c r="S127" s="32" t="e">
        <f t="shared" si="225"/>
        <v>#N/A</v>
      </c>
      <c r="T127" s="32" t="e">
        <f t="shared" si="226"/>
        <v>#N/A</v>
      </c>
      <c r="U127" s="32" t="e">
        <f t="shared" si="227"/>
        <v>#N/A</v>
      </c>
      <c r="V127" s="32" t="e">
        <f t="shared" si="228"/>
        <v>#N/A</v>
      </c>
      <c r="W127" s="32" t="e">
        <f t="shared" si="229"/>
        <v>#N/A</v>
      </c>
      <c r="X127" s="32" t="e">
        <f t="shared" si="230"/>
        <v>#N/A</v>
      </c>
      <c r="Y127" s="32" t="e">
        <f t="shared" si="231"/>
        <v>#N/A</v>
      </c>
      <c r="Z127" s="32" t="e">
        <f t="shared" si="232"/>
        <v>#N/A</v>
      </c>
      <c r="AA127" s="32" t="e">
        <f t="shared" si="233"/>
        <v>#N/A</v>
      </c>
      <c r="AB127" s="32" t="str">
        <f t="shared" si="234"/>
        <v/>
      </c>
      <c r="AC127" s="32" t="str">
        <f t="shared" si="235"/>
        <v/>
      </c>
      <c r="AD127" s="32" t="e">
        <f t="shared" si="236"/>
        <v>#N/A</v>
      </c>
      <c r="AE127" s="32" t="e">
        <f t="shared" si="237"/>
        <v>#N/A</v>
      </c>
      <c r="AF127" s="32" t="e">
        <f t="shared" si="238"/>
        <v>#N/A</v>
      </c>
      <c r="AG127" s="32">
        <f t="shared" si="239"/>
        <v>0</v>
      </c>
      <c r="AH127" s="32">
        <f t="shared" si="275"/>
        <v>0</v>
      </c>
      <c r="AI127" s="32">
        <f t="shared" si="278"/>
        <v>0</v>
      </c>
      <c r="AJ127" s="32">
        <f t="shared" si="240"/>
        <v>0</v>
      </c>
      <c r="AK127" s="32">
        <f t="shared" si="241"/>
        <v>0</v>
      </c>
      <c r="AL127" s="32" t="str">
        <f t="shared" si="242"/>
        <v/>
      </c>
      <c r="AM127" s="32" t="e">
        <f t="shared" si="243"/>
        <v>#N/A</v>
      </c>
      <c r="AN127" s="32" t="e">
        <f t="shared" si="244"/>
        <v>#N/A</v>
      </c>
      <c r="AO127" s="32" t="e">
        <f t="shared" si="245"/>
        <v>#N/A</v>
      </c>
      <c r="AP127" s="32" t="e">
        <f t="shared" si="246"/>
        <v>#N/A</v>
      </c>
      <c r="AQ127" s="32" t="e">
        <f t="shared" si="247"/>
        <v>#N/A</v>
      </c>
      <c r="AR127" s="32" t="e">
        <f t="shared" si="248"/>
        <v>#N/A</v>
      </c>
      <c r="AS127" s="32" t="e">
        <f t="shared" si="249"/>
        <v>#N/A</v>
      </c>
      <c r="AT127" s="32" t="e">
        <f t="shared" si="250"/>
        <v>#N/A</v>
      </c>
      <c r="AU127" s="32" t="e">
        <f t="shared" si="251"/>
        <v>#N/A</v>
      </c>
      <c r="AV127" s="32" t="e">
        <f t="shared" si="252"/>
        <v>#N/A</v>
      </c>
      <c r="AW127" s="32" t="e">
        <f t="shared" si="253"/>
        <v>#N/A</v>
      </c>
      <c r="AX127" s="32" t="str">
        <f t="shared" si="254"/>
        <v/>
      </c>
      <c r="AY127" s="32" t="str">
        <f t="shared" si="255"/>
        <v/>
      </c>
      <c r="AZ127" s="32" t="e">
        <f t="shared" si="256"/>
        <v>#N/A</v>
      </c>
      <c r="BA127" s="32" t="e">
        <f t="shared" si="257"/>
        <v>#N/A</v>
      </c>
      <c r="BB127" s="32" t="e">
        <f t="shared" si="258"/>
        <v>#N/A</v>
      </c>
      <c r="BC127" s="32">
        <f t="shared" si="259"/>
        <v>0</v>
      </c>
      <c r="BD127" s="32">
        <f t="shared" si="276"/>
        <v>0</v>
      </c>
      <c r="BE127" s="32">
        <f t="shared" si="279"/>
        <v>0</v>
      </c>
      <c r="BF127" s="32">
        <f t="shared" si="260"/>
        <v>0</v>
      </c>
      <c r="BG127" s="32">
        <f t="shared" si="261"/>
        <v>0</v>
      </c>
      <c r="BH127" s="32" t="str">
        <f t="shared" si="262"/>
        <v/>
      </c>
      <c r="BI127" s="32" t="e">
        <f t="shared" si="263"/>
        <v>#N/A</v>
      </c>
      <c r="BJ127" s="32" t="e">
        <f t="shared" si="264"/>
        <v>#N/A</v>
      </c>
      <c r="BK127" s="32" t="e">
        <f t="shared" si="265"/>
        <v>#N/A</v>
      </c>
      <c r="BL127" s="32" t="e">
        <f t="shared" si="266"/>
        <v>#N/A</v>
      </c>
      <c r="BM127" s="32" t="e">
        <f t="shared" si="267"/>
        <v>#N/A</v>
      </c>
      <c r="BN127" s="32" t="e">
        <f t="shared" si="268"/>
        <v>#N/A</v>
      </c>
      <c r="BO127" s="32" t="e">
        <f t="shared" si="269"/>
        <v>#N/A</v>
      </c>
      <c r="BP127" s="32" t="e">
        <f t="shared" si="270"/>
        <v>#N/A</v>
      </c>
      <c r="BQ127" s="32" t="e">
        <f t="shared" si="271"/>
        <v>#N/A</v>
      </c>
      <c r="BR127" s="32" t="e">
        <f t="shared" si="272"/>
        <v>#N/A</v>
      </c>
      <c r="BS127" s="32" t="e">
        <f t="shared" si="273"/>
        <v>#N/A</v>
      </c>
    </row>
    <row r="128" spans="1:71" x14ac:dyDescent="0.3">
      <c r="A128" s="32">
        <v>126</v>
      </c>
      <c r="B128" s="32" t="str">
        <f t="shared" si="210"/>
        <v/>
      </c>
      <c r="C128" s="45" t="str">
        <f t="shared" si="211"/>
        <v/>
      </c>
      <c r="D128" s="32">
        <f t="shared" si="212"/>
        <v>0</v>
      </c>
      <c r="E128" s="32" t="e">
        <f t="shared" si="213"/>
        <v>#N/A</v>
      </c>
      <c r="F128" s="32" t="str">
        <f t="shared" si="214"/>
        <v/>
      </c>
      <c r="G128" s="32" t="str">
        <f t="shared" si="215"/>
        <v/>
      </c>
      <c r="H128" s="32" t="e">
        <f t="shared" si="216"/>
        <v>#N/A</v>
      </c>
      <c r="I128" s="32" t="e">
        <f t="shared" si="217"/>
        <v>#N/A</v>
      </c>
      <c r="J128" s="32" t="e">
        <f t="shared" si="218"/>
        <v>#N/A</v>
      </c>
      <c r="K128" s="32">
        <f t="shared" si="219"/>
        <v>0</v>
      </c>
      <c r="L128" s="32">
        <f t="shared" si="274"/>
        <v>0</v>
      </c>
      <c r="M128" s="32">
        <f t="shared" si="277"/>
        <v>0</v>
      </c>
      <c r="N128" s="32">
        <f t="shared" si="220"/>
        <v>0</v>
      </c>
      <c r="O128" s="32">
        <f t="shared" si="221"/>
        <v>0</v>
      </c>
      <c r="P128" s="32" t="str">
        <f t="shared" si="222"/>
        <v/>
      </c>
      <c r="Q128" s="32" t="e">
        <f t="shared" si="223"/>
        <v>#N/A</v>
      </c>
      <c r="R128" s="32" t="e">
        <f t="shared" si="224"/>
        <v>#N/A</v>
      </c>
      <c r="S128" s="32" t="e">
        <f t="shared" si="225"/>
        <v>#N/A</v>
      </c>
      <c r="T128" s="32" t="e">
        <f t="shared" si="226"/>
        <v>#N/A</v>
      </c>
      <c r="U128" s="32" t="e">
        <f t="shared" si="227"/>
        <v>#N/A</v>
      </c>
      <c r="V128" s="32" t="e">
        <f t="shared" si="228"/>
        <v>#N/A</v>
      </c>
      <c r="W128" s="32" t="e">
        <f t="shared" si="229"/>
        <v>#N/A</v>
      </c>
      <c r="X128" s="32" t="e">
        <f t="shared" si="230"/>
        <v>#N/A</v>
      </c>
      <c r="Y128" s="32" t="e">
        <f t="shared" si="231"/>
        <v>#N/A</v>
      </c>
      <c r="Z128" s="32" t="e">
        <f t="shared" si="232"/>
        <v>#N/A</v>
      </c>
      <c r="AA128" s="32" t="e">
        <f t="shared" si="233"/>
        <v>#N/A</v>
      </c>
      <c r="AB128" s="32" t="str">
        <f t="shared" si="234"/>
        <v/>
      </c>
      <c r="AC128" s="32" t="str">
        <f t="shared" si="235"/>
        <v/>
      </c>
      <c r="AD128" s="32" t="e">
        <f t="shared" si="236"/>
        <v>#N/A</v>
      </c>
      <c r="AE128" s="32" t="e">
        <f t="shared" si="237"/>
        <v>#N/A</v>
      </c>
      <c r="AF128" s="32" t="e">
        <f t="shared" si="238"/>
        <v>#N/A</v>
      </c>
      <c r="AG128" s="32">
        <f t="shared" si="239"/>
        <v>0</v>
      </c>
      <c r="AH128" s="32">
        <f t="shared" si="275"/>
        <v>0</v>
      </c>
      <c r="AI128" s="32">
        <f t="shared" si="278"/>
        <v>0</v>
      </c>
      <c r="AJ128" s="32">
        <f t="shared" si="240"/>
        <v>0</v>
      </c>
      <c r="AK128" s="32">
        <f t="shared" si="241"/>
        <v>0</v>
      </c>
      <c r="AL128" s="32" t="str">
        <f t="shared" si="242"/>
        <v/>
      </c>
      <c r="AM128" s="32" t="e">
        <f t="shared" si="243"/>
        <v>#N/A</v>
      </c>
      <c r="AN128" s="32" t="e">
        <f t="shared" si="244"/>
        <v>#N/A</v>
      </c>
      <c r="AO128" s="32" t="e">
        <f t="shared" si="245"/>
        <v>#N/A</v>
      </c>
      <c r="AP128" s="32" t="e">
        <f t="shared" si="246"/>
        <v>#N/A</v>
      </c>
      <c r="AQ128" s="32" t="e">
        <f t="shared" si="247"/>
        <v>#N/A</v>
      </c>
      <c r="AR128" s="32" t="e">
        <f t="shared" si="248"/>
        <v>#N/A</v>
      </c>
      <c r="AS128" s="32" t="e">
        <f t="shared" si="249"/>
        <v>#N/A</v>
      </c>
      <c r="AT128" s="32" t="e">
        <f t="shared" si="250"/>
        <v>#N/A</v>
      </c>
      <c r="AU128" s="32" t="e">
        <f t="shared" si="251"/>
        <v>#N/A</v>
      </c>
      <c r="AV128" s="32" t="e">
        <f t="shared" si="252"/>
        <v>#N/A</v>
      </c>
      <c r="AW128" s="32" t="e">
        <f t="shared" si="253"/>
        <v>#N/A</v>
      </c>
      <c r="AX128" s="32" t="str">
        <f t="shared" si="254"/>
        <v/>
      </c>
      <c r="AY128" s="32" t="str">
        <f t="shared" si="255"/>
        <v/>
      </c>
      <c r="AZ128" s="32" t="e">
        <f t="shared" si="256"/>
        <v>#N/A</v>
      </c>
      <c r="BA128" s="32" t="e">
        <f t="shared" si="257"/>
        <v>#N/A</v>
      </c>
      <c r="BB128" s="32" t="e">
        <f t="shared" si="258"/>
        <v>#N/A</v>
      </c>
      <c r="BC128" s="32">
        <f t="shared" si="259"/>
        <v>0</v>
      </c>
      <c r="BD128" s="32">
        <f t="shared" si="276"/>
        <v>0</v>
      </c>
      <c r="BE128" s="32">
        <f t="shared" si="279"/>
        <v>0</v>
      </c>
      <c r="BF128" s="32">
        <f t="shared" si="260"/>
        <v>0</v>
      </c>
      <c r="BG128" s="32">
        <f t="shared" si="261"/>
        <v>0</v>
      </c>
      <c r="BH128" s="32" t="str">
        <f t="shared" si="262"/>
        <v/>
      </c>
      <c r="BI128" s="32" t="e">
        <f t="shared" si="263"/>
        <v>#N/A</v>
      </c>
      <c r="BJ128" s="32" t="e">
        <f t="shared" si="264"/>
        <v>#N/A</v>
      </c>
      <c r="BK128" s="32" t="e">
        <f t="shared" si="265"/>
        <v>#N/A</v>
      </c>
      <c r="BL128" s="32" t="e">
        <f t="shared" si="266"/>
        <v>#N/A</v>
      </c>
      <c r="BM128" s="32" t="e">
        <f t="shared" si="267"/>
        <v>#N/A</v>
      </c>
      <c r="BN128" s="32" t="e">
        <f t="shared" si="268"/>
        <v>#N/A</v>
      </c>
      <c r="BO128" s="32" t="e">
        <f t="shared" si="269"/>
        <v>#N/A</v>
      </c>
      <c r="BP128" s="32" t="e">
        <f t="shared" si="270"/>
        <v>#N/A</v>
      </c>
      <c r="BQ128" s="32" t="e">
        <f t="shared" si="271"/>
        <v>#N/A</v>
      </c>
      <c r="BR128" s="32" t="e">
        <f t="shared" si="272"/>
        <v>#N/A</v>
      </c>
      <c r="BS128" s="32" t="e">
        <f t="shared" si="273"/>
        <v>#N/A</v>
      </c>
    </row>
    <row r="129" spans="1:71" x14ac:dyDescent="0.3">
      <c r="A129" s="32">
        <v>127</v>
      </c>
      <c r="B129" s="32" t="str">
        <f t="shared" si="210"/>
        <v/>
      </c>
      <c r="C129" s="45" t="str">
        <f t="shared" si="211"/>
        <v/>
      </c>
      <c r="D129" s="32">
        <f t="shared" si="212"/>
        <v>0</v>
      </c>
      <c r="E129" s="32" t="e">
        <f t="shared" si="213"/>
        <v>#N/A</v>
      </c>
      <c r="F129" s="32" t="str">
        <f t="shared" si="214"/>
        <v/>
      </c>
      <c r="G129" s="32" t="str">
        <f t="shared" si="215"/>
        <v/>
      </c>
      <c r="H129" s="32" t="e">
        <f t="shared" si="216"/>
        <v>#N/A</v>
      </c>
      <c r="I129" s="32" t="e">
        <f t="shared" si="217"/>
        <v>#N/A</v>
      </c>
      <c r="J129" s="32" t="e">
        <f t="shared" si="218"/>
        <v>#N/A</v>
      </c>
      <c r="K129" s="32">
        <f t="shared" si="219"/>
        <v>0</v>
      </c>
      <c r="L129" s="32">
        <f t="shared" si="274"/>
        <v>0</v>
      </c>
      <c r="M129" s="32">
        <f t="shared" si="277"/>
        <v>0</v>
      </c>
      <c r="N129" s="32">
        <f t="shared" si="220"/>
        <v>0</v>
      </c>
      <c r="O129" s="32">
        <f t="shared" si="221"/>
        <v>0</v>
      </c>
      <c r="P129" s="32" t="str">
        <f t="shared" si="222"/>
        <v/>
      </c>
      <c r="Q129" s="32" t="e">
        <f t="shared" si="223"/>
        <v>#N/A</v>
      </c>
      <c r="R129" s="32" t="e">
        <f t="shared" si="224"/>
        <v>#N/A</v>
      </c>
      <c r="S129" s="32" t="e">
        <f t="shared" si="225"/>
        <v>#N/A</v>
      </c>
      <c r="T129" s="32" t="e">
        <f t="shared" si="226"/>
        <v>#N/A</v>
      </c>
      <c r="U129" s="32" t="e">
        <f t="shared" si="227"/>
        <v>#N/A</v>
      </c>
      <c r="V129" s="32" t="e">
        <f t="shared" si="228"/>
        <v>#N/A</v>
      </c>
      <c r="W129" s="32" t="e">
        <f t="shared" si="229"/>
        <v>#N/A</v>
      </c>
      <c r="X129" s="32" t="e">
        <f t="shared" si="230"/>
        <v>#N/A</v>
      </c>
      <c r="Y129" s="32" t="e">
        <f t="shared" si="231"/>
        <v>#N/A</v>
      </c>
      <c r="Z129" s="32" t="e">
        <f t="shared" si="232"/>
        <v>#N/A</v>
      </c>
      <c r="AA129" s="32" t="e">
        <f t="shared" si="233"/>
        <v>#N/A</v>
      </c>
      <c r="AB129" s="32" t="str">
        <f t="shared" si="234"/>
        <v/>
      </c>
      <c r="AC129" s="32" t="str">
        <f t="shared" si="235"/>
        <v/>
      </c>
      <c r="AD129" s="32" t="e">
        <f t="shared" si="236"/>
        <v>#N/A</v>
      </c>
      <c r="AE129" s="32" t="e">
        <f t="shared" si="237"/>
        <v>#N/A</v>
      </c>
      <c r="AF129" s="32" t="e">
        <f t="shared" si="238"/>
        <v>#N/A</v>
      </c>
      <c r="AG129" s="32">
        <f t="shared" si="239"/>
        <v>0</v>
      </c>
      <c r="AH129" s="32">
        <f t="shared" si="275"/>
        <v>0</v>
      </c>
      <c r="AI129" s="32">
        <f t="shared" si="278"/>
        <v>0</v>
      </c>
      <c r="AJ129" s="32">
        <f t="shared" si="240"/>
        <v>0</v>
      </c>
      <c r="AK129" s="32">
        <f t="shared" si="241"/>
        <v>0</v>
      </c>
      <c r="AL129" s="32" t="str">
        <f t="shared" si="242"/>
        <v/>
      </c>
      <c r="AM129" s="32" t="e">
        <f t="shared" si="243"/>
        <v>#N/A</v>
      </c>
      <c r="AN129" s="32" t="e">
        <f t="shared" si="244"/>
        <v>#N/A</v>
      </c>
      <c r="AO129" s="32" t="e">
        <f t="shared" si="245"/>
        <v>#N/A</v>
      </c>
      <c r="AP129" s="32" t="e">
        <f t="shared" si="246"/>
        <v>#N/A</v>
      </c>
      <c r="AQ129" s="32" t="e">
        <f t="shared" si="247"/>
        <v>#N/A</v>
      </c>
      <c r="AR129" s="32" t="e">
        <f t="shared" si="248"/>
        <v>#N/A</v>
      </c>
      <c r="AS129" s="32" t="e">
        <f t="shared" si="249"/>
        <v>#N/A</v>
      </c>
      <c r="AT129" s="32" t="e">
        <f t="shared" si="250"/>
        <v>#N/A</v>
      </c>
      <c r="AU129" s="32" t="e">
        <f t="shared" si="251"/>
        <v>#N/A</v>
      </c>
      <c r="AV129" s="32" t="e">
        <f t="shared" si="252"/>
        <v>#N/A</v>
      </c>
      <c r="AW129" s="32" t="e">
        <f t="shared" si="253"/>
        <v>#N/A</v>
      </c>
      <c r="AX129" s="32" t="str">
        <f t="shared" si="254"/>
        <v/>
      </c>
      <c r="AY129" s="32" t="str">
        <f t="shared" si="255"/>
        <v/>
      </c>
      <c r="AZ129" s="32" t="e">
        <f t="shared" si="256"/>
        <v>#N/A</v>
      </c>
      <c r="BA129" s="32" t="e">
        <f t="shared" si="257"/>
        <v>#N/A</v>
      </c>
      <c r="BB129" s="32" t="e">
        <f t="shared" si="258"/>
        <v>#N/A</v>
      </c>
      <c r="BC129" s="32">
        <f t="shared" si="259"/>
        <v>0</v>
      </c>
      <c r="BD129" s="32">
        <f t="shared" si="276"/>
        <v>0</v>
      </c>
      <c r="BE129" s="32">
        <f t="shared" si="279"/>
        <v>0</v>
      </c>
      <c r="BF129" s="32">
        <f t="shared" si="260"/>
        <v>0</v>
      </c>
      <c r="BG129" s="32">
        <f t="shared" si="261"/>
        <v>0</v>
      </c>
      <c r="BH129" s="32" t="str">
        <f t="shared" si="262"/>
        <v/>
      </c>
      <c r="BI129" s="32" t="e">
        <f t="shared" si="263"/>
        <v>#N/A</v>
      </c>
      <c r="BJ129" s="32" t="e">
        <f t="shared" si="264"/>
        <v>#N/A</v>
      </c>
      <c r="BK129" s="32" t="e">
        <f t="shared" si="265"/>
        <v>#N/A</v>
      </c>
      <c r="BL129" s="32" t="e">
        <f t="shared" si="266"/>
        <v>#N/A</v>
      </c>
      <c r="BM129" s="32" t="e">
        <f t="shared" si="267"/>
        <v>#N/A</v>
      </c>
      <c r="BN129" s="32" t="e">
        <f t="shared" si="268"/>
        <v>#N/A</v>
      </c>
      <c r="BO129" s="32" t="e">
        <f t="shared" si="269"/>
        <v>#N/A</v>
      </c>
      <c r="BP129" s="32" t="e">
        <f t="shared" si="270"/>
        <v>#N/A</v>
      </c>
      <c r="BQ129" s="32" t="e">
        <f t="shared" si="271"/>
        <v>#N/A</v>
      </c>
      <c r="BR129" s="32" t="e">
        <f t="shared" si="272"/>
        <v>#N/A</v>
      </c>
      <c r="BS129" s="32" t="e">
        <f t="shared" si="273"/>
        <v>#N/A</v>
      </c>
    </row>
    <row r="130" spans="1:71" x14ac:dyDescent="0.3">
      <c r="A130" s="32">
        <v>128</v>
      </c>
      <c r="B130" s="32" t="str">
        <f t="shared" si="210"/>
        <v/>
      </c>
      <c r="C130" s="45" t="str">
        <f t="shared" si="211"/>
        <v/>
      </c>
      <c r="D130" s="32">
        <f t="shared" si="212"/>
        <v>0</v>
      </c>
      <c r="E130" s="32" t="e">
        <f t="shared" si="213"/>
        <v>#N/A</v>
      </c>
      <c r="F130" s="32" t="str">
        <f t="shared" si="214"/>
        <v/>
      </c>
      <c r="G130" s="32" t="str">
        <f t="shared" si="215"/>
        <v/>
      </c>
      <c r="H130" s="32" t="e">
        <f t="shared" si="216"/>
        <v>#N/A</v>
      </c>
      <c r="I130" s="32" t="e">
        <f t="shared" si="217"/>
        <v>#N/A</v>
      </c>
      <c r="J130" s="32" t="e">
        <f t="shared" si="218"/>
        <v>#N/A</v>
      </c>
      <c r="K130" s="32">
        <f t="shared" si="219"/>
        <v>0</v>
      </c>
      <c r="L130" s="32">
        <f t="shared" si="274"/>
        <v>0</v>
      </c>
      <c r="M130" s="32">
        <f t="shared" si="277"/>
        <v>0</v>
      </c>
      <c r="N130" s="32">
        <f t="shared" si="220"/>
        <v>0</v>
      </c>
      <c r="O130" s="32">
        <f t="shared" si="221"/>
        <v>0</v>
      </c>
      <c r="P130" s="32" t="str">
        <f t="shared" si="222"/>
        <v/>
      </c>
      <c r="Q130" s="32" t="e">
        <f t="shared" si="223"/>
        <v>#N/A</v>
      </c>
      <c r="R130" s="32" t="e">
        <f t="shared" si="224"/>
        <v>#N/A</v>
      </c>
      <c r="S130" s="32" t="e">
        <f t="shared" si="225"/>
        <v>#N/A</v>
      </c>
      <c r="T130" s="32" t="e">
        <f t="shared" si="226"/>
        <v>#N/A</v>
      </c>
      <c r="U130" s="32" t="e">
        <f t="shared" si="227"/>
        <v>#N/A</v>
      </c>
      <c r="V130" s="32" t="e">
        <f t="shared" si="228"/>
        <v>#N/A</v>
      </c>
      <c r="W130" s="32" t="e">
        <f t="shared" si="229"/>
        <v>#N/A</v>
      </c>
      <c r="X130" s="32" t="e">
        <f t="shared" si="230"/>
        <v>#N/A</v>
      </c>
      <c r="Y130" s="32" t="e">
        <f t="shared" si="231"/>
        <v>#N/A</v>
      </c>
      <c r="Z130" s="32" t="e">
        <f t="shared" si="232"/>
        <v>#N/A</v>
      </c>
      <c r="AA130" s="32" t="e">
        <f t="shared" si="233"/>
        <v>#N/A</v>
      </c>
      <c r="AB130" s="32" t="str">
        <f t="shared" si="234"/>
        <v/>
      </c>
      <c r="AC130" s="32" t="str">
        <f t="shared" si="235"/>
        <v/>
      </c>
      <c r="AD130" s="32" t="e">
        <f t="shared" si="236"/>
        <v>#N/A</v>
      </c>
      <c r="AE130" s="32" t="e">
        <f t="shared" si="237"/>
        <v>#N/A</v>
      </c>
      <c r="AF130" s="32" t="e">
        <f t="shared" si="238"/>
        <v>#N/A</v>
      </c>
      <c r="AG130" s="32">
        <f t="shared" si="239"/>
        <v>0</v>
      </c>
      <c r="AH130" s="32">
        <f t="shared" si="275"/>
        <v>0</v>
      </c>
      <c r="AI130" s="32">
        <f t="shared" si="278"/>
        <v>0</v>
      </c>
      <c r="AJ130" s="32">
        <f t="shared" si="240"/>
        <v>0</v>
      </c>
      <c r="AK130" s="32">
        <f t="shared" si="241"/>
        <v>0</v>
      </c>
      <c r="AL130" s="32" t="str">
        <f t="shared" si="242"/>
        <v/>
      </c>
      <c r="AM130" s="32" t="e">
        <f t="shared" si="243"/>
        <v>#N/A</v>
      </c>
      <c r="AN130" s="32" t="e">
        <f t="shared" si="244"/>
        <v>#N/A</v>
      </c>
      <c r="AO130" s="32" t="e">
        <f t="shared" si="245"/>
        <v>#N/A</v>
      </c>
      <c r="AP130" s="32" t="e">
        <f t="shared" si="246"/>
        <v>#N/A</v>
      </c>
      <c r="AQ130" s="32" t="e">
        <f t="shared" si="247"/>
        <v>#N/A</v>
      </c>
      <c r="AR130" s="32" t="e">
        <f t="shared" si="248"/>
        <v>#N/A</v>
      </c>
      <c r="AS130" s="32" t="e">
        <f t="shared" si="249"/>
        <v>#N/A</v>
      </c>
      <c r="AT130" s="32" t="e">
        <f t="shared" si="250"/>
        <v>#N/A</v>
      </c>
      <c r="AU130" s="32" t="e">
        <f t="shared" si="251"/>
        <v>#N/A</v>
      </c>
      <c r="AV130" s="32" t="e">
        <f t="shared" si="252"/>
        <v>#N/A</v>
      </c>
      <c r="AW130" s="32" t="e">
        <f t="shared" si="253"/>
        <v>#N/A</v>
      </c>
      <c r="AX130" s="32" t="str">
        <f t="shared" si="254"/>
        <v/>
      </c>
      <c r="AY130" s="32" t="str">
        <f t="shared" si="255"/>
        <v/>
      </c>
      <c r="AZ130" s="32" t="e">
        <f t="shared" si="256"/>
        <v>#N/A</v>
      </c>
      <c r="BA130" s="32" t="e">
        <f t="shared" si="257"/>
        <v>#N/A</v>
      </c>
      <c r="BB130" s="32" t="e">
        <f t="shared" si="258"/>
        <v>#N/A</v>
      </c>
      <c r="BC130" s="32">
        <f t="shared" si="259"/>
        <v>0</v>
      </c>
      <c r="BD130" s="32">
        <f t="shared" si="276"/>
        <v>0</v>
      </c>
      <c r="BE130" s="32">
        <f t="shared" si="279"/>
        <v>0</v>
      </c>
      <c r="BF130" s="32">
        <f t="shared" si="260"/>
        <v>0</v>
      </c>
      <c r="BG130" s="32">
        <f t="shared" si="261"/>
        <v>0</v>
      </c>
      <c r="BH130" s="32" t="str">
        <f t="shared" si="262"/>
        <v/>
      </c>
      <c r="BI130" s="32" t="e">
        <f t="shared" si="263"/>
        <v>#N/A</v>
      </c>
      <c r="BJ130" s="32" t="e">
        <f t="shared" si="264"/>
        <v>#N/A</v>
      </c>
      <c r="BK130" s="32" t="e">
        <f t="shared" si="265"/>
        <v>#N/A</v>
      </c>
      <c r="BL130" s="32" t="e">
        <f t="shared" si="266"/>
        <v>#N/A</v>
      </c>
      <c r="BM130" s="32" t="e">
        <f t="shared" si="267"/>
        <v>#N/A</v>
      </c>
      <c r="BN130" s="32" t="e">
        <f t="shared" si="268"/>
        <v>#N/A</v>
      </c>
      <c r="BO130" s="32" t="e">
        <f t="shared" si="269"/>
        <v>#N/A</v>
      </c>
      <c r="BP130" s="32" t="e">
        <f t="shared" si="270"/>
        <v>#N/A</v>
      </c>
      <c r="BQ130" s="32" t="e">
        <f t="shared" si="271"/>
        <v>#N/A</v>
      </c>
      <c r="BR130" s="32" t="e">
        <f t="shared" si="272"/>
        <v>#N/A</v>
      </c>
      <c r="BS130" s="32" t="e">
        <f t="shared" si="273"/>
        <v>#N/A</v>
      </c>
    </row>
    <row r="131" spans="1:71" x14ac:dyDescent="0.3">
      <c r="A131" s="32">
        <v>129</v>
      </c>
      <c r="B131" s="32" t="str">
        <f t="shared" ref="B131:B162" si="280">IF(selAnalito="","",IFERROR(_xlfn.AGGREGATE(15,6,rRUN/((rAnalito=selAnalito)*(rFirst=1)*((""&amp;rLote)=(""&amp;loteAtivo))),$A131),""))</f>
        <v/>
      </c>
      <c r="C131" s="45" t="str">
        <f t="shared" ref="C131:C162" si="281">IF($B131="","",_xlfn.MAXIFS(rData,rAnalito,selAnalito,rRUN,$B131,rLote,loteAtivo,rStatus,"Ativo"))</f>
        <v/>
      </c>
      <c r="D131" s="32">
        <f t="shared" ref="D131:D162" si="282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83">IF(OR($B131="",$D131=0),NA(),$A131)</f>
        <v>#N/A</v>
      </c>
      <c r="F131" s="32" t="str">
        <f t="shared" ref="F131:F162" si="284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85">IF(OR($F131="",$BU$1=""),"",($F131-$BT$1)/$BU$1)</f>
        <v/>
      </c>
      <c r="H131" s="32" t="e">
        <f t="shared" ref="H131:H162" si="286">IF(AND($F131&lt;&gt;"",$D131=1),$F131,NA())</f>
        <v>#N/A</v>
      </c>
      <c r="I131" s="32" t="e">
        <f t="shared" ref="I131:I162" si="287">IF(AND($F131&lt;&gt;"",$D131=1,$P131="OK"),$F131,NA())</f>
        <v>#N/A</v>
      </c>
      <c r="J131" s="32" t="e">
        <f t="shared" ref="J131:J162" si="288">IF(AND($F131&lt;&gt;"",$D131=1,$P131&lt;&gt;"OK",$P131&lt;&gt;""),$F131,NA())</f>
        <v>#N/A</v>
      </c>
      <c r="K131" s="32">
        <f t="shared" ref="K131:K162" si="289">IF($F131="",0,IF(ABS($G131)&gt;3,1,0))</f>
        <v>0</v>
      </c>
      <c r="L131" s="32">
        <f t="shared" si="274"/>
        <v>0</v>
      </c>
      <c r="M131" s="32">
        <f t="shared" si="277"/>
        <v>0</v>
      </c>
      <c r="N131" s="32">
        <f t="shared" ref="N131:N162" si="290">IF($F131="",0,IF(OR(((ISNUMBER($G131)*($G131&gt;2))+(ISNUMBER($AC131)*($AC131&gt;2))+(ISNUMBER($AY131)*($AY131&gt;2)))&gt;=2,((ISNUMBER($G131)*($G131&lt;-2))+(ISNUMBER($AC131)*($AC131&lt;-2))+(ISNUMBER($AY131)*($AY131&lt;-2)))&gt;=2),1,0))</f>
        <v>0</v>
      </c>
      <c r="O131" s="32">
        <f t="shared" ref="O131:O162" si="291">IF($F131="",0,IF(AND(COUNT($G131,$AC131,$AY131)&gt;=2,MAX($G131,$AC131,$AY131)&gt;2,MIN($G131,$AC131,$AY131)&lt;-2),1,0))</f>
        <v>0</v>
      </c>
      <c r="P131" s="32" t="str">
        <f t="shared" ref="P131:P162" si="292">IF($F131="","",IF(SUM($K131,$L131,$M131,$N131,$O131)&gt;0,"REJEITADO","OK"))</f>
        <v/>
      </c>
      <c r="Q131" s="32" t="e">
        <f t="shared" ref="Q131:Q162" si="293">IF(AND($D131=1,$BT$1&lt;&gt;""),$BT$1+(-3)*$BU$1,NA())</f>
        <v>#N/A</v>
      </c>
      <c r="R131" s="32" t="e">
        <f t="shared" ref="R131:R162" si="294">IF(AND($D131=1,$BT$1&lt;&gt;""),$BT$1+(-2)*$BU$1,NA())</f>
        <v>#N/A</v>
      </c>
      <c r="S131" s="32" t="e">
        <f t="shared" ref="S131:S162" si="295">IF(AND($D131=1,$BT$1&lt;&gt;""),$BT$1+(-1)*$BU$1,NA())</f>
        <v>#N/A</v>
      </c>
      <c r="T131" s="32" t="e">
        <f t="shared" ref="T131:T162" si="296">IF(AND($D131=1,$BT$1&lt;&gt;""),$BT$1,NA())</f>
        <v>#N/A</v>
      </c>
      <c r="U131" s="32" t="e">
        <f t="shared" ref="U131:U162" si="297">IF(AND($D131=1,$BT$1&lt;&gt;""),$BT$1+(1)*$BU$1,NA())</f>
        <v>#N/A</v>
      </c>
      <c r="V131" s="32" t="e">
        <f t="shared" ref="V131:V162" si="298">IF(AND($D131=1,$BT$1&lt;&gt;""),$BT$1+(2)*$BU$1,NA())</f>
        <v>#N/A</v>
      </c>
      <c r="W131" s="32" t="e">
        <f t="shared" ref="W131:W162" si="299">IF(AND($D131=1,$BT$1&lt;&gt;""),$BT$1+(3)*$BU$1,NA())</f>
        <v>#N/A</v>
      </c>
      <c r="X131" s="32" t="e">
        <f t="shared" ref="X131:X162" si="300">IF(AND($D131=1,COUNTIFS(regAnalito,selAnalito,regNivel,1,regData,$C131,regRep1,"&lt;&gt;")&gt;0),SUMIFS(regRep1,regAnalito,selAnalito,regNivel,1,regData,$C131),NA())</f>
        <v>#N/A</v>
      </c>
      <c r="Y131" s="32" t="e">
        <f t="shared" ref="Y131:Y162" si="301">IF(AND($D131=1,COUNTIFS(regAnalito,selAnalito,regNivel,1,regData,$C131,regRep2,"&lt;&gt;")&gt;0),SUMIFS(regRep2,regAnalito,selAnalito,regNivel,1,regData,$C131),NA())</f>
        <v>#N/A</v>
      </c>
      <c r="Z131" s="32" t="e">
        <f t="shared" ref="Z131:Z162" si="302">IF(AND($D131=1,COUNTIFS(regAnalito,selAnalito,regNivel,1,regData,$C131,regRep3,"&lt;&gt;")&gt;0),SUMIFS(regRep3,regAnalito,selAnalito,regNivel,1,regData,$C131),NA())</f>
        <v>#N/A</v>
      </c>
      <c r="AA131" s="32" t="e">
        <f t="shared" ref="AA131:AA162" si="303">IF(AND($D131=1,COUNTIFS(regAnalito,selAnalito,regData,$C131,regCalib,"Sim")&gt;0),$BT$1,NA())</f>
        <v>#N/A</v>
      </c>
      <c r="AB131" s="32" t="str">
        <f t="shared" ref="AB131:AB162" si="304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305">IF(OR($AB131="",$BW$1=""),"",($AB131-$BV$1)/$BW$1)</f>
        <v/>
      </c>
      <c r="AD131" s="32" t="e">
        <f t="shared" ref="AD131:AD162" si="306">IF(AND($AB131&lt;&gt;"",$D131=1),$AB131,NA())</f>
        <v>#N/A</v>
      </c>
      <c r="AE131" s="32" t="e">
        <f t="shared" ref="AE131:AE162" si="307">IF(AND($AB131&lt;&gt;"",$D131=1,$AL131="OK"),$AB131,NA())</f>
        <v>#N/A</v>
      </c>
      <c r="AF131" s="32" t="e">
        <f t="shared" ref="AF131:AF162" si="308">IF(AND($AB131&lt;&gt;"",$D131=1,$AL131&lt;&gt;"OK",$AL131&lt;&gt;""),$AB131,NA())</f>
        <v>#N/A</v>
      </c>
      <c r="AG131" s="32">
        <f t="shared" ref="AG131:AG162" si="309">IF($AB131="",0,IF(ABS($AC131)&gt;3,1,0))</f>
        <v>0</v>
      </c>
      <c r="AH131" s="32">
        <f t="shared" si="275"/>
        <v>0</v>
      </c>
      <c r="AI131" s="32">
        <f t="shared" si="278"/>
        <v>0</v>
      </c>
      <c r="AJ131" s="32">
        <f t="shared" ref="AJ131:AJ162" si="310">IF($AB131="",0,IF(OR(((ISNUMBER($G131)*($G131&gt;2))+(ISNUMBER($AC131)*($AC131&gt;2))+(ISNUMBER($AY131)*($AY131&gt;2)))&gt;=2,((ISNUMBER($G131)*($G131&lt;-2))+(ISNUMBER($AC131)*($AC131&lt;-2))+(ISNUMBER($AY131)*($AY131&lt;-2)))&gt;=2),1,0))</f>
        <v>0</v>
      </c>
      <c r="AK131" s="32">
        <f t="shared" ref="AK131:AK162" si="311">IF($AB131="",0,IF(AND(COUNT($G131,$AC131,$AY131)&gt;=2,MAX($G131,$AC131,$AY131)&gt;2,MIN($G131,$AC131,$AY131)&lt;-2),1,0))</f>
        <v>0</v>
      </c>
      <c r="AL131" s="32" t="str">
        <f t="shared" ref="AL131:AL162" si="312">IF($AB131="","",IF(SUM($AG131,$AH131,$AI131,$AJ131,$AK131)&gt;0,"REJEITADO","OK"))</f>
        <v/>
      </c>
      <c r="AM131" s="32" t="e">
        <f t="shared" ref="AM131:AM162" si="313">IF(AND($D131=1,$BV$1&lt;&gt;""),$BV$1+(-3)*$BW$1,NA())</f>
        <v>#N/A</v>
      </c>
      <c r="AN131" s="32" t="e">
        <f t="shared" ref="AN131:AN162" si="314">IF(AND($D131=1,$BV$1&lt;&gt;""),$BV$1+(-2)*$BW$1,NA())</f>
        <v>#N/A</v>
      </c>
      <c r="AO131" s="32" t="e">
        <f t="shared" ref="AO131:AO162" si="315">IF(AND($D131=1,$BV$1&lt;&gt;""),$BV$1+(-1)*$BW$1,NA())</f>
        <v>#N/A</v>
      </c>
      <c r="AP131" s="32" t="e">
        <f t="shared" ref="AP131:AP162" si="316">IF(AND($D131=1,$BV$1&lt;&gt;""),$BV$1,NA())</f>
        <v>#N/A</v>
      </c>
      <c r="AQ131" s="32" t="e">
        <f t="shared" ref="AQ131:AQ162" si="317">IF(AND($D131=1,$BV$1&lt;&gt;""),$BV$1+(1)*$BW$1,NA())</f>
        <v>#N/A</v>
      </c>
      <c r="AR131" s="32" t="e">
        <f t="shared" ref="AR131:AR162" si="318">IF(AND($D131=1,$BV$1&lt;&gt;""),$BV$1+(2)*$BW$1,NA())</f>
        <v>#N/A</v>
      </c>
      <c r="AS131" s="32" t="e">
        <f t="shared" ref="AS131:AS162" si="319">IF(AND($D131=1,$BV$1&lt;&gt;""),$BV$1+(3)*$BW$1,NA())</f>
        <v>#N/A</v>
      </c>
      <c r="AT131" s="32" t="e">
        <f t="shared" ref="AT131:AT162" si="320">IF(AND($D131=1,COUNTIFS(regAnalito,selAnalito,regNivel,2,regData,$C131,regRep1,"&lt;&gt;")&gt;0),SUMIFS(regRep1,regAnalito,selAnalito,regNivel,2,regData,$C131),NA())</f>
        <v>#N/A</v>
      </c>
      <c r="AU131" s="32" t="e">
        <f t="shared" ref="AU131:AU162" si="321">IF(AND($D131=1,COUNTIFS(regAnalito,selAnalito,regNivel,2,regData,$C131,regRep2,"&lt;&gt;")&gt;0),SUMIFS(regRep2,regAnalito,selAnalito,regNivel,2,regData,$C131),NA())</f>
        <v>#N/A</v>
      </c>
      <c r="AV131" s="32" t="e">
        <f t="shared" ref="AV131:AV162" si="322">IF(AND($D131=1,COUNTIFS(regAnalito,selAnalito,regNivel,2,regData,$C131,regRep3,"&lt;&gt;")&gt;0),SUMIFS(regRep3,regAnalito,selAnalito,regNivel,2,regData,$C131),NA())</f>
        <v>#N/A</v>
      </c>
      <c r="AW131" s="32" t="e">
        <f t="shared" ref="AW131:AW162" si="323">IF(AND($D131=1,COUNTIFS(regAnalito,selAnalito,regData,$C131,regCalib,"Sim")&gt;0),$BV$1,NA())</f>
        <v>#N/A</v>
      </c>
      <c r="AX131" s="32" t="str">
        <f t="shared" ref="AX131:AX162" si="324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25">IF(OR($AX131="",$BY$1=""),"",($AX131-$BX$1)/$BY$1)</f>
        <v/>
      </c>
      <c r="AZ131" s="32" t="e">
        <f t="shared" ref="AZ131:AZ162" si="326">IF(AND($AX131&lt;&gt;"",$D131=1),$AX131,NA())</f>
        <v>#N/A</v>
      </c>
      <c r="BA131" s="32" t="e">
        <f t="shared" ref="BA131:BA162" si="327">IF(AND($AX131&lt;&gt;"",$D131=1,$BH131="OK"),$AX131,NA())</f>
        <v>#N/A</v>
      </c>
      <c r="BB131" s="32" t="e">
        <f t="shared" ref="BB131:BB162" si="328">IF(AND($AX131&lt;&gt;"",$D131=1,$BH131&lt;&gt;"OK",$BH131&lt;&gt;""),$AX131,NA())</f>
        <v>#N/A</v>
      </c>
      <c r="BC131" s="32">
        <f t="shared" ref="BC131:BC162" si="329">IF($AX131="",0,IF(ABS($AY131)&gt;3,1,0))</f>
        <v>0</v>
      </c>
      <c r="BD131" s="32">
        <f t="shared" si="276"/>
        <v>0</v>
      </c>
      <c r="BE131" s="32">
        <f t="shared" si="279"/>
        <v>0</v>
      </c>
      <c r="BF131" s="32">
        <f t="shared" ref="BF131:BF162" si="330">IF($AX131="",0,IF(OR(((ISNUMBER($G131)*($G131&gt;2))+(ISNUMBER($AC131)*($AC131&gt;2))+(ISNUMBER($AY131)*($AY131&gt;2)))&gt;=2,((ISNUMBER($G131)*($G131&lt;-2))+(ISNUMBER($AC131)*($AC131&lt;-2))+(ISNUMBER($AY131)*($AY131&lt;-2)))&gt;=2),1,0))</f>
        <v>0</v>
      </c>
      <c r="BG131" s="32">
        <f t="shared" ref="BG131:BG162" si="331">IF($AX131="",0,IF(AND(COUNT($G131,$AC131,$AY131)&gt;=2,MAX($G131,$AC131,$AY131)&gt;2,MIN($G131,$AC131,$AY131)&lt;-2),1,0))</f>
        <v>0</v>
      </c>
      <c r="BH131" s="32" t="str">
        <f t="shared" ref="BH131:BH162" si="332">IF($AX131="","",IF(SUM($BC131,$BD131,$BE131,$BF131,$BG131)&gt;0,"REJEITADO","OK"))</f>
        <v/>
      </c>
      <c r="BI131" s="32" t="e">
        <f t="shared" ref="BI131:BI162" si="333">IF(AND($D131=1,$BX$1&lt;&gt;""),$BX$1+(-3)*$BY$1,NA())</f>
        <v>#N/A</v>
      </c>
      <c r="BJ131" s="32" t="e">
        <f t="shared" ref="BJ131:BJ162" si="334">IF(AND($D131=1,$BX$1&lt;&gt;""),$BX$1+(-2)*$BY$1,NA())</f>
        <v>#N/A</v>
      </c>
      <c r="BK131" s="32" t="e">
        <f t="shared" ref="BK131:BK162" si="335">IF(AND($D131=1,$BX$1&lt;&gt;""),$BX$1+(-1)*$BY$1,NA())</f>
        <v>#N/A</v>
      </c>
      <c r="BL131" s="32" t="e">
        <f t="shared" ref="BL131:BL162" si="336">IF(AND($D131=1,$BX$1&lt;&gt;""),$BX$1,NA())</f>
        <v>#N/A</v>
      </c>
      <c r="BM131" s="32" t="e">
        <f t="shared" ref="BM131:BM162" si="337">IF(AND($D131=1,$BX$1&lt;&gt;""),$BX$1+(1)*$BY$1,NA())</f>
        <v>#N/A</v>
      </c>
      <c r="BN131" s="32" t="e">
        <f t="shared" ref="BN131:BN162" si="338">IF(AND($D131=1,$BX$1&lt;&gt;""),$BX$1+(2)*$BY$1,NA())</f>
        <v>#N/A</v>
      </c>
      <c r="BO131" s="32" t="e">
        <f t="shared" ref="BO131:BO162" si="339">IF(AND($D131=1,$BX$1&lt;&gt;""),$BX$1+(3)*$BY$1,NA())</f>
        <v>#N/A</v>
      </c>
      <c r="BP131" s="32" t="e">
        <f t="shared" ref="BP131:BP162" si="340">IF(AND($D131=1,COUNTIFS(regAnalito,selAnalito,regNivel,3,regData,$C131,regRep1,"&lt;&gt;")&gt;0),SUMIFS(regRep1,regAnalito,selAnalito,regNivel,3,regData,$C131),NA())</f>
        <v>#N/A</v>
      </c>
      <c r="BQ131" s="32" t="e">
        <f t="shared" ref="BQ131:BQ162" si="341">IF(AND($D131=1,COUNTIFS(regAnalito,selAnalito,regNivel,3,regData,$C131,regRep2,"&lt;&gt;")&gt;0),SUMIFS(regRep2,regAnalito,selAnalito,regNivel,3,regData,$C131),NA())</f>
        <v>#N/A</v>
      </c>
      <c r="BR131" s="32" t="e">
        <f t="shared" ref="BR131:BR162" si="342">IF(AND($D131=1,COUNTIFS(regAnalito,selAnalito,regNivel,3,regData,$C131,regRep3,"&lt;&gt;")&gt;0),SUMIFS(regRep3,regAnalito,selAnalito,regNivel,3,regData,$C131),NA())</f>
        <v>#N/A</v>
      </c>
      <c r="BS131" s="32" t="e">
        <f t="shared" ref="BS131:BS162" si="343">IF(AND($D131=1,COUNTIFS(regAnalito,selAnalito,regData,$C131,regCalib,"Sim")&gt;0),$BX$1,NA())</f>
        <v>#N/A</v>
      </c>
    </row>
    <row r="132" spans="1:71" x14ac:dyDescent="0.3">
      <c r="A132" s="32">
        <v>130</v>
      </c>
      <c r="B132" s="32" t="str">
        <f t="shared" si="280"/>
        <v/>
      </c>
      <c r="C132" s="45" t="str">
        <f t="shared" si="281"/>
        <v/>
      </c>
      <c r="D132" s="32">
        <f t="shared" si="282"/>
        <v>0</v>
      </c>
      <c r="E132" s="32" t="e">
        <f t="shared" si="283"/>
        <v>#N/A</v>
      </c>
      <c r="F132" s="32" t="str">
        <f t="shared" si="284"/>
        <v/>
      </c>
      <c r="G132" s="32" t="str">
        <f t="shared" si="285"/>
        <v/>
      </c>
      <c r="H132" s="32" t="e">
        <f t="shared" si="286"/>
        <v>#N/A</v>
      </c>
      <c r="I132" s="32" t="e">
        <f t="shared" si="287"/>
        <v>#N/A</v>
      </c>
      <c r="J132" s="32" t="e">
        <f t="shared" si="288"/>
        <v>#N/A</v>
      </c>
      <c r="K132" s="32">
        <f t="shared" si="289"/>
        <v>0</v>
      </c>
      <c r="L132" s="32">
        <f t="shared" si="274"/>
        <v>0</v>
      </c>
      <c r="M132" s="32">
        <f t="shared" si="277"/>
        <v>0</v>
      </c>
      <c r="N132" s="32">
        <f t="shared" si="290"/>
        <v>0</v>
      </c>
      <c r="O132" s="32">
        <f t="shared" si="291"/>
        <v>0</v>
      </c>
      <c r="P132" s="32" t="str">
        <f t="shared" si="292"/>
        <v/>
      </c>
      <c r="Q132" s="32" t="e">
        <f t="shared" si="293"/>
        <v>#N/A</v>
      </c>
      <c r="R132" s="32" t="e">
        <f t="shared" si="294"/>
        <v>#N/A</v>
      </c>
      <c r="S132" s="32" t="e">
        <f t="shared" si="295"/>
        <v>#N/A</v>
      </c>
      <c r="T132" s="32" t="e">
        <f t="shared" si="296"/>
        <v>#N/A</v>
      </c>
      <c r="U132" s="32" t="e">
        <f t="shared" si="297"/>
        <v>#N/A</v>
      </c>
      <c r="V132" s="32" t="e">
        <f t="shared" si="298"/>
        <v>#N/A</v>
      </c>
      <c r="W132" s="32" t="e">
        <f t="shared" si="299"/>
        <v>#N/A</v>
      </c>
      <c r="X132" s="32" t="e">
        <f t="shared" si="300"/>
        <v>#N/A</v>
      </c>
      <c r="Y132" s="32" t="e">
        <f t="shared" si="301"/>
        <v>#N/A</v>
      </c>
      <c r="Z132" s="32" t="e">
        <f t="shared" si="302"/>
        <v>#N/A</v>
      </c>
      <c r="AA132" s="32" t="e">
        <f t="shared" si="303"/>
        <v>#N/A</v>
      </c>
      <c r="AB132" s="32" t="str">
        <f t="shared" si="304"/>
        <v/>
      </c>
      <c r="AC132" s="32" t="str">
        <f t="shared" si="305"/>
        <v/>
      </c>
      <c r="AD132" s="32" t="e">
        <f t="shared" si="306"/>
        <v>#N/A</v>
      </c>
      <c r="AE132" s="32" t="e">
        <f t="shared" si="307"/>
        <v>#N/A</v>
      </c>
      <c r="AF132" s="32" t="e">
        <f t="shared" si="308"/>
        <v>#N/A</v>
      </c>
      <c r="AG132" s="32">
        <f t="shared" si="309"/>
        <v>0</v>
      </c>
      <c r="AH132" s="32">
        <f t="shared" si="275"/>
        <v>0</v>
      </c>
      <c r="AI132" s="32">
        <f t="shared" si="278"/>
        <v>0</v>
      </c>
      <c r="AJ132" s="32">
        <f t="shared" si="310"/>
        <v>0</v>
      </c>
      <c r="AK132" s="32">
        <f t="shared" si="311"/>
        <v>0</v>
      </c>
      <c r="AL132" s="32" t="str">
        <f t="shared" si="312"/>
        <v/>
      </c>
      <c r="AM132" s="32" t="e">
        <f t="shared" si="313"/>
        <v>#N/A</v>
      </c>
      <c r="AN132" s="32" t="e">
        <f t="shared" si="314"/>
        <v>#N/A</v>
      </c>
      <c r="AO132" s="32" t="e">
        <f t="shared" si="315"/>
        <v>#N/A</v>
      </c>
      <c r="AP132" s="32" t="e">
        <f t="shared" si="316"/>
        <v>#N/A</v>
      </c>
      <c r="AQ132" s="32" t="e">
        <f t="shared" si="317"/>
        <v>#N/A</v>
      </c>
      <c r="AR132" s="32" t="e">
        <f t="shared" si="318"/>
        <v>#N/A</v>
      </c>
      <c r="AS132" s="32" t="e">
        <f t="shared" si="319"/>
        <v>#N/A</v>
      </c>
      <c r="AT132" s="32" t="e">
        <f t="shared" si="320"/>
        <v>#N/A</v>
      </c>
      <c r="AU132" s="32" t="e">
        <f t="shared" si="321"/>
        <v>#N/A</v>
      </c>
      <c r="AV132" s="32" t="e">
        <f t="shared" si="322"/>
        <v>#N/A</v>
      </c>
      <c r="AW132" s="32" t="e">
        <f t="shared" si="323"/>
        <v>#N/A</v>
      </c>
      <c r="AX132" s="32" t="str">
        <f t="shared" si="324"/>
        <v/>
      </c>
      <c r="AY132" s="32" t="str">
        <f t="shared" si="325"/>
        <v/>
      </c>
      <c r="AZ132" s="32" t="e">
        <f t="shared" si="326"/>
        <v>#N/A</v>
      </c>
      <c r="BA132" s="32" t="e">
        <f t="shared" si="327"/>
        <v>#N/A</v>
      </c>
      <c r="BB132" s="32" t="e">
        <f t="shared" si="328"/>
        <v>#N/A</v>
      </c>
      <c r="BC132" s="32">
        <f t="shared" si="329"/>
        <v>0</v>
      </c>
      <c r="BD132" s="32">
        <f t="shared" si="276"/>
        <v>0</v>
      </c>
      <c r="BE132" s="32">
        <f t="shared" si="279"/>
        <v>0</v>
      </c>
      <c r="BF132" s="32">
        <f t="shared" si="330"/>
        <v>0</v>
      </c>
      <c r="BG132" s="32">
        <f t="shared" si="331"/>
        <v>0</v>
      </c>
      <c r="BH132" s="32" t="str">
        <f t="shared" si="332"/>
        <v/>
      </c>
      <c r="BI132" s="32" t="e">
        <f t="shared" si="333"/>
        <v>#N/A</v>
      </c>
      <c r="BJ132" s="32" t="e">
        <f t="shared" si="334"/>
        <v>#N/A</v>
      </c>
      <c r="BK132" s="32" t="e">
        <f t="shared" si="335"/>
        <v>#N/A</v>
      </c>
      <c r="BL132" s="32" t="e">
        <f t="shared" si="336"/>
        <v>#N/A</v>
      </c>
      <c r="BM132" s="32" t="e">
        <f t="shared" si="337"/>
        <v>#N/A</v>
      </c>
      <c r="BN132" s="32" t="e">
        <f t="shared" si="338"/>
        <v>#N/A</v>
      </c>
      <c r="BO132" s="32" t="e">
        <f t="shared" si="339"/>
        <v>#N/A</v>
      </c>
      <c r="BP132" s="32" t="e">
        <f t="shared" si="340"/>
        <v>#N/A</v>
      </c>
      <c r="BQ132" s="32" t="e">
        <f t="shared" si="341"/>
        <v>#N/A</v>
      </c>
      <c r="BR132" s="32" t="e">
        <f t="shared" si="342"/>
        <v>#N/A</v>
      </c>
      <c r="BS132" s="32" t="e">
        <f t="shared" si="343"/>
        <v>#N/A</v>
      </c>
    </row>
    <row r="133" spans="1:71" x14ac:dyDescent="0.3">
      <c r="A133" s="32">
        <v>131</v>
      </c>
      <c r="B133" s="32" t="str">
        <f t="shared" si="280"/>
        <v/>
      </c>
      <c r="C133" s="45" t="str">
        <f t="shared" si="281"/>
        <v/>
      </c>
      <c r="D133" s="32">
        <f t="shared" si="282"/>
        <v>0</v>
      </c>
      <c r="E133" s="32" t="e">
        <f t="shared" si="283"/>
        <v>#N/A</v>
      </c>
      <c r="F133" s="32" t="str">
        <f t="shared" si="284"/>
        <v/>
      </c>
      <c r="G133" s="32" t="str">
        <f t="shared" si="285"/>
        <v/>
      </c>
      <c r="H133" s="32" t="e">
        <f t="shared" si="286"/>
        <v>#N/A</v>
      </c>
      <c r="I133" s="32" t="e">
        <f t="shared" si="287"/>
        <v>#N/A</v>
      </c>
      <c r="J133" s="32" t="e">
        <f t="shared" si="288"/>
        <v>#N/A</v>
      </c>
      <c r="K133" s="32">
        <f t="shared" si="289"/>
        <v>0</v>
      </c>
      <c r="L133" s="32">
        <f t="shared" ref="L133:L164" si="344">IF($F133="",0,IF(AND(AND(ISNUMBER($G131),ISNUMBER($G132),ISNUMBER($G133)),OR(AND($G131&gt;1,$G132&gt;1,$G133&gt;1),AND($G131&lt;-1,$G132&lt;-1,$G133&lt;-1))),1,0))</f>
        <v>0</v>
      </c>
      <c r="M133" s="32">
        <f t="shared" si="277"/>
        <v>0</v>
      </c>
      <c r="N133" s="32">
        <f t="shared" si="290"/>
        <v>0</v>
      </c>
      <c r="O133" s="32">
        <f t="shared" si="291"/>
        <v>0</v>
      </c>
      <c r="P133" s="32" t="str">
        <f t="shared" si="292"/>
        <v/>
      </c>
      <c r="Q133" s="32" t="e">
        <f t="shared" si="293"/>
        <v>#N/A</v>
      </c>
      <c r="R133" s="32" t="e">
        <f t="shared" si="294"/>
        <v>#N/A</v>
      </c>
      <c r="S133" s="32" t="e">
        <f t="shared" si="295"/>
        <v>#N/A</v>
      </c>
      <c r="T133" s="32" t="e">
        <f t="shared" si="296"/>
        <v>#N/A</v>
      </c>
      <c r="U133" s="32" t="e">
        <f t="shared" si="297"/>
        <v>#N/A</v>
      </c>
      <c r="V133" s="32" t="e">
        <f t="shared" si="298"/>
        <v>#N/A</v>
      </c>
      <c r="W133" s="32" t="e">
        <f t="shared" si="299"/>
        <v>#N/A</v>
      </c>
      <c r="X133" s="32" t="e">
        <f t="shared" si="300"/>
        <v>#N/A</v>
      </c>
      <c r="Y133" s="32" t="e">
        <f t="shared" si="301"/>
        <v>#N/A</v>
      </c>
      <c r="Z133" s="32" t="e">
        <f t="shared" si="302"/>
        <v>#N/A</v>
      </c>
      <c r="AA133" s="32" t="e">
        <f t="shared" si="303"/>
        <v>#N/A</v>
      </c>
      <c r="AB133" s="32" t="str">
        <f t="shared" si="304"/>
        <v/>
      </c>
      <c r="AC133" s="32" t="str">
        <f t="shared" si="305"/>
        <v/>
      </c>
      <c r="AD133" s="32" t="e">
        <f t="shared" si="306"/>
        <v>#N/A</v>
      </c>
      <c r="AE133" s="32" t="e">
        <f t="shared" si="307"/>
        <v>#N/A</v>
      </c>
      <c r="AF133" s="32" t="e">
        <f t="shared" si="308"/>
        <v>#N/A</v>
      </c>
      <c r="AG133" s="32">
        <f t="shared" si="309"/>
        <v>0</v>
      </c>
      <c r="AH133" s="32">
        <f t="shared" ref="AH133:AH164" si="345">IF($AB133="",0,IF(AND(AND(ISNUMBER($AC131),ISNUMBER($AC132),ISNUMBER($AC133)),OR(AND($AC131&gt;1,$AC132&gt;1,$AC133&gt;1),AND($AC131&lt;-1,$AC132&lt;-1,$AC133&lt;-1))),1,0))</f>
        <v>0</v>
      </c>
      <c r="AI133" s="32">
        <f t="shared" si="278"/>
        <v>0</v>
      </c>
      <c r="AJ133" s="32">
        <f t="shared" si="310"/>
        <v>0</v>
      </c>
      <c r="AK133" s="32">
        <f t="shared" si="311"/>
        <v>0</v>
      </c>
      <c r="AL133" s="32" t="str">
        <f t="shared" si="312"/>
        <v/>
      </c>
      <c r="AM133" s="32" t="e">
        <f t="shared" si="313"/>
        <v>#N/A</v>
      </c>
      <c r="AN133" s="32" t="e">
        <f t="shared" si="314"/>
        <v>#N/A</v>
      </c>
      <c r="AO133" s="32" t="e">
        <f t="shared" si="315"/>
        <v>#N/A</v>
      </c>
      <c r="AP133" s="32" t="e">
        <f t="shared" si="316"/>
        <v>#N/A</v>
      </c>
      <c r="AQ133" s="32" t="e">
        <f t="shared" si="317"/>
        <v>#N/A</v>
      </c>
      <c r="AR133" s="32" t="e">
        <f t="shared" si="318"/>
        <v>#N/A</v>
      </c>
      <c r="AS133" s="32" t="e">
        <f t="shared" si="319"/>
        <v>#N/A</v>
      </c>
      <c r="AT133" s="32" t="e">
        <f t="shared" si="320"/>
        <v>#N/A</v>
      </c>
      <c r="AU133" s="32" t="e">
        <f t="shared" si="321"/>
        <v>#N/A</v>
      </c>
      <c r="AV133" s="32" t="e">
        <f t="shared" si="322"/>
        <v>#N/A</v>
      </c>
      <c r="AW133" s="32" t="e">
        <f t="shared" si="323"/>
        <v>#N/A</v>
      </c>
      <c r="AX133" s="32" t="str">
        <f t="shared" si="324"/>
        <v/>
      </c>
      <c r="AY133" s="32" t="str">
        <f t="shared" si="325"/>
        <v/>
      </c>
      <c r="AZ133" s="32" t="e">
        <f t="shared" si="326"/>
        <v>#N/A</v>
      </c>
      <c r="BA133" s="32" t="e">
        <f t="shared" si="327"/>
        <v>#N/A</v>
      </c>
      <c r="BB133" s="32" t="e">
        <f t="shared" si="328"/>
        <v>#N/A</v>
      </c>
      <c r="BC133" s="32">
        <f t="shared" si="329"/>
        <v>0</v>
      </c>
      <c r="BD133" s="32">
        <f t="shared" ref="BD133:BD164" si="346">IF($AX133="",0,IF(AND(AND(ISNUMBER($AY131),ISNUMBER($AY132),ISNUMBER($AY133)),OR(AND($AY131&gt;1,$AY132&gt;1,$AY133&gt;1),AND($AY131&lt;-1,$AY132&lt;-1,$AY133&lt;-1))),1,0))</f>
        <v>0</v>
      </c>
      <c r="BE133" s="32">
        <f t="shared" si="279"/>
        <v>0</v>
      </c>
      <c r="BF133" s="32">
        <f t="shared" si="330"/>
        <v>0</v>
      </c>
      <c r="BG133" s="32">
        <f t="shared" si="331"/>
        <v>0</v>
      </c>
      <c r="BH133" s="32" t="str">
        <f t="shared" si="332"/>
        <v/>
      </c>
      <c r="BI133" s="32" t="e">
        <f t="shared" si="333"/>
        <v>#N/A</v>
      </c>
      <c r="BJ133" s="32" t="e">
        <f t="shared" si="334"/>
        <v>#N/A</v>
      </c>
      <c r="BK133" s="32" t="e">
        <f t="shared" si="335"/>
        <v>#N/A</v>
      </c>
      <c r="BL133" s="32" t="e">
        <f t="shared" si="336"/>
        <v>#N/A</v>
      </c>
      <c r="BM133" s="32" t="e">
        <f t="shared" si="337"/>
        <v>#N/A</v>
      </c>
      <c r="BN133" s="32" t="e">
        <f t="shared" si="338"/>
        <v>#N/A</v>
      </c>
      <c r="BO133" s="32" t="e">
        <f t="shared" si="339"/>
        <v>#N/A</v>
      </c>
      <c r="BP133" s="32" t="e">
        <f t="shared" si="340"/>
        <v>#N/A</v>
      </c>
      <c r="BQ133" s="32" t="e">
        <f t="shared" si="341"/>
        <v>#N/A</v>
      </c>
      <c r="BR133" s="32" t="e">
        <f t="shared" si="342"/>
        <v>#N/A</v>
      </c>
      <c r="BS133" s="32" t="e">
        <f t="shared" si="343"/>
        <v>#N/A</v>
      </c>
    </row>
    <row r="134" spans="1:71" x14ac:dyDescent="0.3">
      <c r="A134" s="32">
        <v>132</v>
      </c>
      <c r="B134" s="32" t="str">
        <f t="shared" si="280"/>
        <v/>
      </c>
      <c r="C134" s="45" t="str">
        <f t="shared" si="281"/>
        <v/>
      </c>
      <c r="D134" s="32">
        <f t="shared" si="282"/>
        <v>0</v>
      </c>
      <c r="E134" s="32" t="e">
        <f t="shared" si="283"/>
        <v>#N/A</v>
      </c>
      <c r="F134" s="32" t="str">
        <f t="shared" si="284"/>
        <v/>
      </c>
      <c r="G134" s="32" t="str">
        <f t="shared" si="285"/>
        <v/>
      </c>
      <c r="H134" s="32" t="e">
        <f t="shared" si="286"/>
        <v>#N/A</v>
      </c>
      <c r="I134" s="32" t="e">
        <f t="shared" si="287"/>
        <v>#N/A</v>
      </c>
      <c r="J134" s="32" t="e">
        <f t="shared" si="288"/>
        <v>#N/A</v>
      </c>
      <c r="K134" s="32">
        <f t="shared" si="289"/>
        <v>0</v>
      </c>
      <c r="L134" s="32">
        <f t="shared" si="344"/>
        <v>0</v>
      </c>
      <c r="M134" s="32">
        <f t="shared" si="277"/>
        <v>0</v>
      </c>
      <c r="N134" s="32">
        <f t="shared" si="290"/>
        <v>0</v>
      </c>
      <c r="O134" s="32">
        <f t="shared" si="291"/>
        <v>0</v>
      </c>
      <c r="P134" s="32" t="str">
        <f t="shared" si="292"/>
        <v/>
      </c>
      <c r="Q134" s="32" t="e">
        <f t="shared" si="293"/>
        <v>#N/A</v>
      </c>
      <c r="R134" s="32" t="e">
        <f t="shared" si="294"/>
        <v>#N/A</v>
      </c>
      <c r="S134" s="32" t="e">
        <f t="shared" si="295"/>
        <v>#N/A</v>
      </c>
      <c r="T134" s="32" t="e">
        <f t="shared" si="296"/>
        <v>#N/A</v>
      </c>
      <c r="U134" s="32" t="e">
        <f t="shared" si="297"/>
        <v>#N/A</v>
      </c>
      <c r="V134" s="32" t="e">
        <f t="shared" si="298"/>
        <v>#N/A</v>
      </c>
      <c r="W134" s="32" t="e">
        <f t="shared" si="299"/>
        <v>#N/A</v>
      </c>
      <c r="X134" s="32" t="e">
        <f t="shared" si="300"/>
        <v>#N/A</v>
      </c>
      <c r="Y134" s="32" t="e">
        <f t="shared" si="301"/>
        <v>#N/A</v>
      </c>
      <c r="Z134" s="32" t="e">
        <f t="shared" si="302"/>
        <v>#N/A</v>
      </c>
      <c r="AA134" s="32" t="e">
        <f t="shared" si="303"/>
        <v>#N/A</v>
      </c>
      <c r="AB134" s="32" t="str">
        <f t="shared" si="304"/>
        <v/>
      </c>
      <c r="AC134" s="32" t="str">
        <f t="shared" si="305"/>
        <v/>
      </c>
      <c r="AD134" s="32" t="e">
        <f t="shared" si="306"/>
        <v>#N/A</v>
      </c>
      <c r="AE134" s="32" t="e">
        <f t="shared" si="307"/>
        <v>#N/A</v>
      </c>
      <c r="AF134" s="32" t="e">
        <f t="shared" si="308"/>
        <v>#N/A</v>
      </c>
      <c r="AG134" s="32">
        <f t="shared" si="309"/>
        <v>0</v>
      </c>
      <c r="AH134" s="32">
        <f t="shared" si="345"/>
        <v>0</v>
      </c>
      <c r="AI134" s="32">
        <f t="shared" si="278"/>
        <v>0</v>
      </c>
      <c r="AJ134" s="32">
        <f t="shared" si="310"/>
        <v>0</v>
      </c>
      <c r="AK134" s="32">
        <f t="shared" si="311"/>
        <v>0</v>
      </c>
      <c r="AL134" s="32" t="str">
        <f t="shared" si="312"/>
        <v/>
      </c>
      <c r="AM134" s="32" t="e">
        <f t="shared" si="313"/>
        <v>#N/A</v>
      </c>
      <c r="AN134" s="32" t="e">
        <f t="shared" si="314"/>
        <v>#N/A</v>
      </c>
      <c r="AO134" s="32" t="e">
        <f t="shared" si="315"/>
        <v>#N/A</v>
      </c>
      <c r="AP134" s="32" t="e">
        <f t="shared" si="316"/>
        <v>#N/A</v>
      </c>
      <c r="AQ134" s="32" t="e">
        <f t="shared" si="317"/>
        <v>#N/A</v>
      </c>
      <c r="AR134" s="32" t="e">
        <f t="shared" si="318"/>
        <v>#N/A</v>
      </c>
      <c r="AS134" s="32" t="e">
        <f t="shared" si="319"/>
        <v>#N/A</v>
      </c>
      <c r="AT134" s="32" t="e">
        <f t="shared" si="320"/>
        <v>#N/A</v>
      </c>
      <c r="AU134" s="32" t="e">
        <f t="shared" si="321"/>
        <v>#N/A</v>
      </c>
      <c r="AV134" s="32" t="e">
        <f t="shared" si="322"/>
        <v>#N/A</v>
      </c>
      <c r="AW134" s="32" t="e">
        <f t="shared" si="323"/>
        <v>#N/A</v>
      </c>
      <c r="AX134" s="32" t="str">
        <f t="shared" si="324"/>
        <v/>
      </c>
      <c r="AY134" s="32" t="str">
        <f t="shared" si="325"/>
        <v/>
      </c>
      <c r="AZ134" s="32" t="e">
        <f t="shared" si="326"/>
        <v>#N/A</v>
      </c>
      <c r="BA134" s="32" t="e">
        <f t="shared" si="327"/>
        <v>#N/A</v>
      </c>
      <c r="BB134" s="32" t="e">
        <f t="shared" si="328"/>
        <v>#N/A</v>
      </c>
      <c r="BC134" s="32">
        <f t="shared" si="329"/>
        <v>0</v>
      </c>
      <c r="BD134" s="32">
        <f t="shared" si="346"/>
        <v>0</v>
      </c>
      <c r="BE134" s="32">
        <f t="shared" si="279"/>
        <v>0</v>
      </c>
      <c r="BF134" s="32">
        <f t="shared" si="330"/>
        <v>0</v>
      </c>
      <c r="BG134" s="32">
        <f t="shared" si="331"/>
        <v>0</v>
      </c>
      <c r="BH134" s="32" t="str">
        <f t="shared" si="332"/>
        <v/>
      </c>
      <c r="BI134" s="32" t="e">
        <f t="shared" si="333"/>
        <v>#N/A</v>
      </c>
      <c r="BJ134" s="32" t="e">
        <f t="shared" si="334"/>
        <v>#N/A</v>
      </c>
      <c r="BK134" s="32" t="e">
        <f t="shared" si="335"/>
        <v>#N/A</v>
      </c>
      <c r="BL134" s="32" t="e">
        <f t="shared" si="336"/>
        <v>#N/A</v>
      </c>
      <c r="BM134" s="32" t="e">
        <f t="shared" si="337"/>
        <v>#N/A</v>
      </c>
      <c r="BN134" s="32" t="e">
        <f t="shared" si="338"/>
        <v>#N/A</v>
      </c>
      <c r="BO134" s="32" t="e">
        <f t="shared" si="339"/>
        <v>#N/A</v>
      </c>
      <c r="BP134" s="32" t="e">
        <f t="shared" si="340"/>
        <v>#N/A</v>
      </c>
      <c r="BQ134" s="32" t="e">
        <f t="shared" si="341"/>
        <v>#N/A</v>
      </c>
      <c r="BR134" s="32" t="e">
        <f t="shared" si="342"/>
        <v>#N/A</v>
      </c>
      <c r="BS134" s="32" t="e">
        <f t="shared" si="343"/>
        <v>#N/A</v>
      </c>
    </row>
    <row r="135" spans="1:71" x14ac:dyDescent="0.3">
      <c r="A135" s="32">
        <v>133</v>
      </c>
      <c r="B135" s="32" t="str">
        <f t="shared" si="280"/>
        <v/>
      </c>
      <c r="C135" s="45" t="str">
        <f t="shared" si="281"/>
        <v/>
      </c>
      <c r="D135" s="32">
        <f t="shared" si="282"/>
        <v>0</v>
      </c>
      <c r="E135" s="32" t="e">
        <f t="shared" si="283"/>
        <v>#N/A</v>
      </c>
      <c r="F135" s="32" t="str">
        <f t="shared" si="284"/>
        <v/>
      </c>
      <c r="G135" s="32" t="str">
        <f t="shared" si="285"/>
        <v/>
      </c>
      <c r="H135" s="32" t="e">
        <f t="shared" si="286"/>
        <v>#N/A</v>
      </c>
      <c r="I135" s="32" t="e">
        <f t="shared" si="287"/>
        <v>#N/A</v>
      </c>
      <c r="J135" s="32" t="e">
        <f t="shared" si="288"/>
        <v>#N/A</v>
      </c>
      <c r="K135" s="32">
        <f t="shared" si="289"/>
        <v>0</v>
      </c>
      <c r="L135" s="32">
        <f t="shared" si="344"/>
        <v>0</v>
      </c>
      <c r="M135" s="32">
        <f t="shared" si="277"/>
        <v>0</v>
      </c>
      <c r="N135" s="32">
        <f t="shared" si="290"/>
        <v>0</v>
      </c>
      <c r="O135" s="32">
        <f t="shared" si="291"/>
        <v>0</v>
      </c>
      <c r="P135" s="32" t="str">
        <f t="shared" si="292"/>
        <v/>
      </c>
      <c r="Q135" s="32" t="e">
        <f t="shared" si="293"/>
        <v>#N/A</v>
      </c>
      <c r="R135" s="32" t="e">
        <f t="shared" si="294"/>
        <v>#N/A</v>
      </c>
      <c r="S135" s="32" t="e">
        <f t="shared" si="295"/>
        <v>#N/A</v>
      </c>
      <c r="T135" s="32" t="e">
        <f t="shared" si="296"/>
        <v>#N/A</v>
      </c>
      <c r="U135" s="32" t="e">
        <f t="shared" si="297"/>
        <v>#N/A</v>
      </c>
      <c r="V135" s="32" t="e">
        <f t="shared" si="298"/>
        <v>#N/A</v>
      </c>
      <c r="W135" s="32" t="e">
        <f t="shared" si="299"/>
        <v>#N/A</v>
      </c>
      <c r="X135" s="32" t="e">
        <f t="shared" si="300"/>
        <v>#N/A</v>
      </c>
      <c r="Y135" s="32" t="e">
        <f t="shared" si="301"/>
        <v>#N/A</v>
      </c>
      <c r="Z135" s="32" t="e">
        <f t="shared" si="302"/>
        <v>#N/A</v>
      </c>
      <c r="AA135" s="32" t="e">
        <f t="shared" si="303"/>
        <v>#N/A</v>
      </c>
      <c r="AB135" s="32" t="str">
        <f t="shared" si="304"/>
        <v/>
      </c>
      <c r="AC135" s="32" t="str">
        <f t="shared" si="305"/>
        <v/>
      </c>
      <c r="AD135" s="32" t="e">
        <f t="shared" si="306"/>
        <v>#N/A</v>
      </c>
      <c r="AE135" s="32" t="e">
        <f t="shared" si="307"/>
        <v>#N/A</v>
      </c>
      <c r="AF135" s="32" t="e">
        <f t="shared" si="308"/>
        <v>#N/A</v>
      </c>
      <c r="AG135" s="32">
        <f t="shared" si="309"/>
        <v>0</v>
      </c>
      <c r="AH135" s="32">
        <f t="shared" si="345"/>
        <v>0</v>
      </c>
      <c r="AI135" s="32">
        <f t="shared" si="278"/>
        <v>0</v>
      </c>
      <c r="AJ135" s="32">
        <f t="shared" si="310"/>
        <v>0</v>
      </c>
      <c r="AK135" s="32">
        <f t="shared" si="311"/>
        <v>0</v>
      </c>
      <c r="AL135" s="32" t="str">
        <f t="shared" si="312"/>
        <v/>
      </c>
      <c r="AM135" s="32" t="e">
        <f t="shared" si="313"/>
        <v>#N/A</v>
      </c>
      <c r="AN135" s="32" t="e">
        <f t="shared" si="314"/>
        <v>#N/A</v>
      </c>
      <c r="AO135" s="32" t="e">
        <f t="shared" si="315"/>
        <v>#N/A</v>
      </c>
      <c r="AP135" s="32" t="e">
        <f t="shared" si="316"/>
        <v>#N/A</v>
      </c>
      <c r="AQ135" s="32" t="e">
        <f t="shared" si="317"/>
        <v>#N/A</v>
      </c>
      <c r="AR135" s="32" t="e">
        <f t="shared" si="318"/>
        <v>#N/A</v>
      </c>
      <c r="AS135" s="32" t="e">
        <f t="shared" si="319"/>
        <v>#N/A</v>
      </c>
      <c r="AT135" s="32" t="e">
        <f t="shared" si="320"/>
        <v>#N/A</v>
      </c>
      <c r="AU135" s="32" t="e">
        <f t="shared" si="321"/>
        <v>#N/A</v>
      </c>
      <c r="AV135" s="32" t="e">
        <f t="shared" si="322"/>
        <v>#N/A</v>
      </c>
      <c r="AW135" s="32" t="e">
        <f t="shared" si="323"/>
        <v>#N/A</v>
      </c>
      <c r="AX135" s="32" t="str">
        <f t="shared" si="324"/>
        <v/>
      </c>
      <c r="AY135" s="32" t="str">
        <f t="shared" si="325"/>
        <v/>
      </c>
      <c r="AZ135" s="32" t="e">
        <f t="shared" si="326"/>
        <v>#N/A</v>
      </c>
      <c r="BA135" s="32" t="e">
        <f t="shared" si="327"/>
        <v>#N/A</v>
      </c>
      <c r="BB135" s="32" t="e">
        <f t="shared" si="328"/>
        <v>#N/A</v>
      </c>
      <c r="BC135" s="32">
        <f t="shared" si="329"/>
        <v>0</v>
      </c>
      <c r="BD135" s="32">
        <f t="shared" si="346"/>
        <v>0</v>
      </c>
      <c r="BE135" s="32">
        <f t="shared" si="279"/>
        <v>0</v>
      </c>
      <c r="BF135" s="32">
        <f t="shared" si="330"/>
        <v>0</v>
      </c>
      <c r="BG135" s="32">
        <f t="shared" si="331"/>
        <v>0</v>
      </c>
      <c r="BH135" s="32" t="str">
        <f t="shared" si="332"/>
        <v/>
      </c>
      <c r="BI135" s="32" t="e">
        <f t="shared" si="333"/>
        <v>#N/A</v>
      </c>
      <c r="BJ135" s="32" t="e">
        <f t="shared" si="334"/>
        <v>#N/A</v>
      </c>
      <c r="BK135" s="32" t="e">
        <f t="shared" si="335"/>
        <v>#N/A</v>
      </c>
      <c r="BL135" s="32" t="e">
        <f t="shared" si="336"/>
        <v>#N/A</v>
      </c>
      <c r="BM135" s="32" t="e">
        <f t="shared" si="337"/>
        <v>#N/A</v>
      </c>
      <c r="BN135" s="32" t="e">
        <f t="shared" si="338"/>
        <v>#N/A</v>
      </c>
      <c r="BO135" s="32" t="e">
        <f t="shared" si="339"/>
        <v>#N/A</v>
      </c>
      <c r="BP135" s="32" t="e">
        <f t="shared" si="340"/>
        <v>#N/A</v>
      </c>
      <c r="BQ135" s="32" t="e">
        <f t="shared" si="341"/>
        <v>#N/A</v>
      </c>
      <c r="BR135" s="32" t="e">
        <f t="shared" si="342"/>
        <v>#N/A</v>
      </c>
      <c r="BS135" s="32" t="e">
        <f t="shared" si="343"/>
        <v>#N/A</v>
      </c>
    </row>
    <row r="136" spans="1:71" x14ac:dyDescent="0.3">
      <c r="A136" s="32">
        <v>134</v>
      </c>
      <c r="B136" s="32" t="str">
        <f t="shared" si="280"/>
        <v/>
      </c>
      <c r="C136" s="45" t="str">
        <f t="shared" si="281"/>
        <v/>
      </c>
      <c r="D136" s="32">
        <f t="shared" si="282"/>
        <v>0</v>
      </c>
      <c r="E136" s="32" t="e">
        <f t="shared" si="283"/>
        <v>#N/A</v>
      </c>
      <c r="F136" s="32" t="str">
        <f t="shared" si="284"/>
        <v/>
      </c>
      <c r="G136" s="32" t="str">
        <f t="shared" si="285"/>
        <v/>
      </c>
      <c r="H136" s="32" t="e">
        <f t="shared" si="286"/>
        <v>#N/A</v>
      </c>
      <c r="I136" s="32" t="e">
        <f t="shared" si="287"/>
        <v>#N/A</v>
      </c>
      <c r="J136" s="32" t="e">
        <f t="shared" si="288"/>
        <v>#N/A</v>
      </c>
      <c r="K136" s="32">
        <f t="shared" si="289"/>
        <v>0</v>
      </c>
      <c r="L136" s="32">
        <f t="shared" si="344"/>
        <v>0</v>
      </c>
      <c r="M136" s="32">
        <f t="shared" ref="M136:M167" si="347">IF($F136="",0,IF(AND(AND(ISNUMBER($G136),ISNUMBER($G135),ISNUMBER($G134),ISNUMBER($G133),ISNUMBER($G132),ISNUMBER($G131)),OR(AND($G136&gt;0,$G135&gt;0,$G134&gt;0,$G133&gt;0,$G132&gt;0,$G131&gt;0),AND($G136&lt;0,$G135&lt;0,$G134&lt;0,$G133&lt;0,$G132&lt;0,$G131&lt;0))),1,0))</f>
        <v>0</v>
      </c>
      <c r="N136" s="32">
        <f t="shared" si="290"/>
        <v>0</v>
      </c>
      <c r="O136" s="32">
        <f t="shared" si="291"/>
        <v>0</v>
      </c>
      <c r="P136" s="32" t="str">
        <f t="shared" si="292"/>
        <v/>
      </c>
      <c r="Q136" s="32" t="e">
        <f t="shared" si="293"/>
        <v>#N/A</v>
      </c>
      <c r="R136" s="32" t="e">
        <f t="shared" si="294"/>
        <v>#N/A</v>
      </c>
      <c r="S136" s="32" t="e">
        <f t="shared" si="295"/>
        <v>#N/A</v>
      </c>
      <c r="T136" s="32" t="e">
        <f t="shared" si="296"/>
        <v>#N/A</v>
      </c>
      <c r="U136" s="32" t="e">
        <f t="shared" si="297"/>
        <v>#N/A</v>
      </c>
      <c r="V136" s="32" t="e">
        <f t="shared" si="298"/>
        <v>#N/A</v>
      </c>
      <c r="W136" s="32" t="e">
        <f t="shared" si="299"/>
        <v>#N/A</v>
      </c>
      <c r="X136" s="32" t="e">
        <f t="shared" si="300"/>
        <v>#N/A</v>
      </c>
      <c r="Y136" s="32" t="e">
        <f t="shared" si="301"/>
        <v>#N/A</v>
      </c>
      <c r="Z136" s="32" t="e">
        <f t="shared" si="302"/>
        <v>#N/A</v>
      </c>
      <c r="AA136" s="32" t="e">
        <f t="shared" si="303"/>
        <v>#N/A</v>
      </c>
      <c r="AB136" s="32" t="str">
        <f t="shared" si="304"/>
        <v/>
      </c>
      <c r="AC136" s="32" t="str">
        <f t="shared" si="305"/>
        <v/>
      </c>
      <c r="AD136" s="32" t="e">
        <f t="shared" si="306"/>
        <v>#N/A</v>
      </c>
      <c r="AE136" s="32" t="e">
        <f t="shared" si="307"/>
        <v>#N/A</v>
      </c>
      <c r="AF136" s="32" t="e">
        <f t="shared" si="308"/>
        <v>#N/A</v>
      </c>
      <c r="AG136" s="32">
        <f t="shared" si="309"/>
        <v>0</v>
      </c>
      <c r="AH136" s="32">
        <f t="shared" si="345"/>
        <v>0</v>
      </c>
      <c r="AI136" s="32">
        <f t="shared" ref="AI136:AI167" si="348">IF($AB136="",0,IF(AND(AND(ISNUMBER($AC136),ISNUMBER($AC135),ISNUMBER($AC134),ISNUMBER($AC133),ISNUMBER($AC132),ISNUMBER($AC131)),OR(AND($AC136&gt;0,$AC135&gt;0,$AC134&gt;0,$AC133&gt;0,$AC132&gt;0,$AC131&gt;0),AND($AC136&lt;0,$AC135&lt;0,$AC134&lt;0,$AC133&lt;0,$AC132&lt;0,$AC131&lt;0))),1,0))</f>
        <v>0</v>
      </c>
      <c r="AJ136" s="32">
        <f t="shared" si="310"/>
        <v>0</v>
      </c>
      <c r="AK136" s="32">
        <f t="shared" si="311"/>
        <v>0</v>
      </c>
      <c r="AL136" s="32" t="str">
        <f t="shared" si="312"/>
        <v/>
      </c>
      <c r="AM136" s="32" t="e">
        <f t="shared" si="313"/>
        <v>#N/A</v>
      </c>
      <c r="AN136" s="32" t="e">
        <f t="shared" si="314"/>
        <v>#N/A</v>
      </c>
      <c r="AO136" s="32" t="e">
        <f t="shared" si="315"/>
        <v>#N/A</v>
      </c>
      <c r="AP136" s="32" t="e">
        <f t="shared" si="316"/>
        <v>#N/A</v>
      </c>
      <c r="AQ136" s="32" t="e">
        <f t="shared" si="317"/>
        <v>#N/A</v>
      </c>
      <c r="AR136" s="32" t="e">
        <f t="shared" si="318"/>
        <v>#N/A</v>
      </c>
      <c r="AS136" s="32" t="e">
        <f t="shared" si="319"/>
        <v>#N/A</v>
      </c>
      <c r="AT136" s="32" t="e">
        <f t="shared" si="320"/>
        <v>#N/A</v>
      </c>
      <c r="AU136" s="32" t="e">
        <f t="shared" si="321"/>
        <v>#N/A</v>
      </c>
      <c r="AV136" s="32" t="e">
        <f t="shared" si="322"/>
        <v>#N/A</v>
      </c>
      <c r="AW136" s="32" t="e">
        <f t="shared" si="323"/>
        <v>#N/A</v>
      </c>
      <c r="AX136" s="32" t="str">
        <f t="shared" si="324"/>
        <v/>
      </c>
      <c r="AY136" s="32" t="str">
        <f t="shared" si="325"/>
        <v/>
      </c>
      <c r="AZ136" s="32" t="e">
        <f t="shared" si="326"/>
        <v>#N/A</v>
      </c>
      <c r="BA136" s="32" t="e">
        <f t="shared" si="327"/>
        <v>#N/A</v>
      </c>
      <c r="BB136" s="32" t="e">
        <f t="shared" si="328"/>
        <v>#N/A</v>
      </c>
      <c r="BC136" s="32">
        <f t="shared" si="329"/>
        <v>0</v>
      </c>
      <c r="BD136" s="32">
        <f t="shared" si="346"/>
        <v>0</v>
      </c>
      <c r="BE136" s="32">
        <f t="shared" ref="BE136:BE167" si="349">IF($AX136="",0,IF(AND(AND(ISNUMBER($AY136),ISNUMBER($AY135),ISNUMBER($AY134),ISNUMBER($AY133),ISNUMBER($AY132),ISNUMBER($AY131)),OR(AND($AY136&gt;0,$AY135&gt;0,$AY134&gt;0,$AY133&gt;0,$AY132&gt;0,$AY131&gt;0),AND($AY136&lt;0,$AY135&lt;0,$AY134&lt;0,$AY133&lt;0,$AY132&lt;0,$AY131&lt;0))),1,0))</f>
        <v>0</v>
      </c>
      <c r="BF136" s="32">
        <f t="shared" si="330"/>
        <v>0</v>
      </c>
      <c r="BG136" s="32">
        <f t="shared" si="331"/>
        <v>0</v>
      </c>
      <c r="BH136" s="32" t="str">
        <f t="shared" si="332"/>
        <v/>
      </c>
      <c r="BI136" s="32" t="e">
        <f t="shared" si="333"/>
        <v>#N/A</v>
      </c>
      <c r="BJ136" s="32" t="e">
        <f t="shared" si="334"/>
        <v>#N/A</v>
      </c>
      <c r="BK136" s="32" t="e">
        <f t="shared" si="335"/>
        <v>#N/A</v>
      </c>
      <c r="BL136" s="32" t="e">
        <f t="shared" si="336"/>
        <v>#N/A</v>
      </c>
      <c r="BM136" s="32" t="e">
        <f t="shared" si="337"/>
        <v>#N/A</v>
      </c>
      <c r="BN136" s="32" t="e">
        <f t="shared" si="338"/>
        <v>#N/A</v>
      </c>
      <c r="BO136" s="32" t="e">
        <f t="shared" si="339"/>
        <v>#N/A</v>
      </c>
      <c r="BP136" s="32" t="e">
        <f t="shared" si="340"/>
        <v>#N/A</v>
      </c>
      <c r="BQ136" s="32" t="e">
        <f t="shared" si="341"/>
        <v>#N/A</v>
      </c>
      <c r="BR136" s="32" t="e">
        <f t="shared" si="342"/>
        <v>#N/A</v>
      </c>
      <c r="BS136" s="32" t="e">
        <f t="shared" si="343"/>
        <v>#N/A</v>
      </c>
    </row>
    <row r="137" spans="1:71" x14ac:dyDescent="0.3">
      <c r="A137" s="32">
        <v>135</v>
      </c>
      <c r="B137" s="32" t="str">
        <f t="shared" si="280"/>
        <v/>
      </c>
      <c r="C137" s="45" t="str">
        <f t="shared" si="281"/>
        <v/>
      </c>
      <c r="D137" s="32">
        <f t="shared" si="282"/>
        <v>0</v>
      </c>
      <c r="E137" s="32" t="e">
        <f t="shared" si="283"/>
        <v>#N/A</v>
      </c>
      <c r="F137" s="32" t="str">
        <f t="shared" si="284"/>
        <v/>
      </c>
      <c r="G137" s="32" t="str">
        <f t="shared" si="285"/>
        <v/>
      </c>
      <c r="H137" s="32" t="e">
        <f t="shared" si="286"/>
        <v>#N/A</v>
      </c>
      <c r="I137" s="32" t="e">
        <f t="shared" si="287"/>
        <v>#N/A</v>
      </c>
      <c r="J137" s="32" t="e">
        <f t="shared" si="288"/>
        <v>#N/A</v>
      </c>
      <c r="K137" s="32">
        <f t="shared" si="289"/>
        <v>0</v>
      </c>
      <c r="L137" s="32">
        <f t="shared" si="344"/>
        <v>0</v>
      </c>
      <c r="M137" s="32">
        <f t="shared" si="347"/>
        <v>0</v>
      </c>
      <c r="N137" s="32">
        <f t="shared" si="290"/>
        <v>0</v>
      </c>
      <c r="O137" s="32">
        <f t="shared" si="291"/>
        <v>0</v>
      </c>
      <c r="P137" s="32" t="str">
        <f t="shared" si="292"/>
        <v/>
      </c>
      <c r="Q137" s="32" t="e">
        <f t="shared" si="293"/>
        <v>#N/A</v>
      </c>
      <c r="R137" s="32" t="e">
        <f t="shared" si="294"/>
        <v>#N/A</v>
      </c>
      <c r="S137" s="32" t="e">
        <f t="shared" si="295"/>
        <v>#N/A</v>
      </c>
      <c r="T137" s="32" t="e">
        <f t="shared" si="296"/>
        <v>#N/A</v>
      </c>
      <c r="U137" s="32" t="e">
        <f t="shared" si="297"/>
        <v>#N/A</v>
      </c>
      <c r="V137" s="32" t="e">
        <f t="shared" si="298"/>
        <v>#N/A</v>
      </c>
      <c r="W137" s="32" t="e">
        <f t="shared" si="299"/>
        <v>#N/A</v>
      </c>
      <c r="X137" s="32" t="e">
        <f t="shared" si="300"/>
        <v>#N/A</v>
      </c>
      <c r="Y137" s="32" t="e">
        <f t="shared" si="301"/>
        <v>#N/A</v>
      </c>
      <c r="Z137" s="32" t="e">
        <f t="shared" si="302"/>
        <v>#N/A</v>
      </c>
      <c r="AA137" s="32" t="e">
        <f t="shared" si="303"/>
        <v>#N/A</v>
      </c>
      <c r="AB137" s="32" t="str">
        <f t="shared" si="304"/>
        <v/>
      </c>
      <c r="AC137" s="32" t="str">
        <f t="shared" si="305"/>
        <v/>
      </c>
      <c r="AD137" s="32" t="e">
        <f t="shared" si="306"/>
        <v>#N/A</v>
      </c>
      <c r="AE137" s="32" t="e">
        <f t="shared" si="307"/>
        <v>#N/A</v>
      </c>
      <c r="AF137" s="32" t="e">
        <f t="shared" si="308"/>
        <v>#N/A</v>
      </c>
      <c r="AG137" s="32">
        <f t="shared" si="309"/>
        <v>0</v>
      </c>
      <c r="AH137" s="32">
        <f t="shared" si="345"/>
        <v>0</v>
      </c>
      <c r="AI137" s="32">
        <f t="shared" si="348"/>
        <v>0</v>
      </c>
      <c r="AJ137" s="32">
        <f t="shared" si="310"/>
        <v>0</v>
      </c>
      <c r="AK137" s="32">
        <f t="shared" si="311"/>
        <v>0</v>
      </c>
      <c r="AL137" s="32" t="str">
        <f t="shared" si="312"/>
        <v/>
      </c>
      <c r="AM137" s="32" t="e">
        <f t="shared" si="313"/>
        <v>#N/A</v>
      </c>
      <c r="AN137" s="32" t="e">
        <f t="shared" si="314"/>
        <v>#N/A</v>
      </c>
      <c r="AO137" s="32" t="e">
        <f t="shared" si="315"/>
        <v>#N/A</v>
      </c>
      <c r="AP137" s="32" t="e">
        <f t="shared" si="316"/>
        <v>#N/A</v>
      </c>
      <c r="AQ137" s="32" t="e">
        <f t="shared" si="317"/>
        <v>#N/A</v>
      </c>
      <c r="AR137" s="32" t="e">
        <f t="shared" si="318"/>
        <v>#N/A</v>
      </c>
      <c r="AS137" s="32" t="e">
        <f t="shared" si="319"/>
        <v>#N/A</v>
      </c>
      <c r="AT137" s="32" t="e">
        <f t="shared" si="320"/>
        <v>#N/A</v>
      </c>
      <c r="AU137" s="32" t="e">
        <f t="shared" si="321"/>
        <v>#N/A</v>
      </c>
      <c r="AV137" s="32" t="e">
        <f t="shared" si="322"/>
        <v>#N/A</v>
      </c>
      <c r="AW137" s="32" t="e">
        <f t="shared" si="323"/>
        <v>#N/A</v>
      </c>
      <c r="AX137" s="32" t="str">
        <f t="shared" si="324"/>
        <v/>
      </c>
      <c r="AY137" s="32" t="str">
        <f t="shared" si="325"/>
        <v/>
      </c>
      <c r="AZ137" s="32" t="e">
        <f t="shared" si="326"/>
        <v>#N/A</v>
      </c>
      <c r="BA137" s="32" t="e">
        <f t="shared" si="327"/>
        <v>#N/A</v>
      </c>
      <c r="BB137" s="32" t="e">
        <f t="shared" si="328"/>
        <v>#N/A</v>
      </c>
      <c r="BC137" s="32">
        <f t="shared" si="329"/>
        <v>0</v>
      </c>
      <c r="BD137" s="32">
        <f t="shared" si="346"/>
        <v>0</v>
      </c>
      <c r="BE137" s="32">
        <f t="shared" si="349"/>
        <v>0</v>
      </c>
      <c r="BF137" s="32">
        <f t="shared" si="330"/>
        <v>0</v>
      </c>
      <c r="BG137" s="32">
        <f t="shared" si="331"/>
        <v>0</v>
      </c>
      <c r="BH137" s="32" t="str">
        <f t="shared" si="332"/>
        <v/>
      </c>
      <c r="BI137" s="32" t="e">
        <f t="shared" si="333"/>
        <v>#N/A</v>
      </c>
      <c r="BJ137" s="32" t="e">
        <f t="shared" si="334"/>
        <v>#N/A</v>
      </c>
      <c r="BK137" s="32" t="e">
        <f t="shared" si="335"/>
        <v>#N/A</v>
      </c>
      <c r="BL137" s="32" t="e">
        <f t="shared" si="336"/>
        <v>#N/A</v>
      </c>
      <c r="BM137" s="32" t="e">
        <f t="shared" si="337"/>
        <v>#N/A</v>
      </c>
      <c r="BN137" s="32" t="e">
        <f t="shared" si="338"/>
        <v>#N/A</v>
      </c>
      <c r="BO137" s="32" t="e">
        <f t="shared" si="339"/>
        <v>#N/A</v>
      </c>
      <c r="BP137" s="32" t="e">
        <f t="shared" si="340"/>
        <v>#N/A</v>
      </c>
      <c r="BQ137" s="32" t="e">
        <f t="shared" si="341"/>
        <v>#N/A</v>
      </c>
      <c r="BR137" s="32" t="e">
        <f t="shared" si="342"/>
        <v>#N/A</v>
      </c>
      <c r="BS137" s="32" t="e">
        <f t="shared" si="343"/>
        <v>#N/A</v>
      </c>
    </row>
    <row r="138" spans="1:71" x14ac:dyDescent="0.3">
      <c r="A138" s="32">
        <v>136</v>
      </c>
      <c r="B138" s="32" t="str">
        <f t="shared" si="280"/>
        <v/>
      </c>
      <c r="C138" s="45" t="str">
        <f t="shared" si="281"/>
        <v/>
      </c>
      <c r="D138" s="32">
        <f t="shared" si="282"/>
        <v>0</v>
      </c>
      <c r="E138" s="32" t="e">
        <f t="shared" si="283"/>
        <v>#N/A</v>
      </c>
      <c r="F138" s="32" t="str">
        <f t="shared" si="284"/>
        <v/>
      </c>
      <c r="G138" s="32" t="str">
        <f t="shared" si="285"/>
        <v/>
      </c>
      <c r="H138" s="32" t="e">
        <f t="shared" si="286"/>
        <v>#N/A</v>
      </c>
      <c r="I138" s="32" t="e">
        <f t="shared" si="287"/>
        <v>#N/A</v>
      </c>
      <c r="J138" s="32" t="e">
        <f t="shared" si="288"/>
        <v>#N/A</v>
      </c>
      <c r="K138" s="32">
        <f t="shared" si="289"/>
        <v>0</v>
      </c>
      <c r="L138" s="32">
        <f t="shared" si="344"/>
        <v>0</v>
      </c>
      <c r="M138" s="32">
        <f t="shared" si="347"/>
        <v>0</v>
      </c>
      <c r="N138" s="32">
        <f t="shared" si="290"/>
        <v>0</v>
      </c>
      <c r="O138" s="32">
        <f t="shared" si="291"/>
        <v>0</v>
      </c>
      <c r="P138" s="32" t="str">
        <f t="shared" si="292"/>
        <v/>
      </c>
      <c r="Q138" s="32" t="e">
        <f t="shared" si="293"/>
        <v>#N/A</v>
      </c>
      <c r="R138" s="32" t="e">
        <f t="shared" si="294"/>
        <v>#N/A</v>
      </c>
      <c r="S138" s="32" t="e">
        <f t="shared" si="295"/>
        <v>#N/A</v>
      </c>
      <c r="T138" s="32" t="e">
        <f t="shared" si="296"/>
        <v>#N/A</v>
      </c>
      <c r="U138" s="32" t="e">
        <f t="shared" si="297"/>
        <v>#N/A</v>
      </c>
      <c r="V138" s="32" t="e">
        <f t="shared" si="298"/>
        <v>#N/A</v>
      </c>
      <c r="W138" s="32" t="e">
        <f t="shared" si="299"/>
        <v>#N/A</v>
      </c>
      <c r="X138" s="32" t="e">
        <f t="shared" si="300"/>
        <v>#N/A</v>
      </c>
      <c r="Y138" s="32" t="e">
        <f t="shared" si="301"/>
        <v>#N/A</v>
      </c>
      <c r="Z138" s="32" t="e">
        <f t="shared" si="302"/>
        <v>#N/A</v>
      </c>
      <c r="AA138" s="32" t="e">
        <f t="shared" si="303"/>
        <v>#N/A</v>
      </c>
      <c r="AB138" s="32" t="str">
        <f t="shared" si="304"/>
        <v/>
      </c>
      <c r="AC138" s="32" t="str">
        <f t="shared" si="305"/>
        <v/>
      </c>
      <c r="AD138" s="32" t="e">
        <f t="shared" si="306"/>
        <v>#N/A</v>
      </c>
      <c r="AE138" s="32" t="e">
        <f t="shared" si="307"/>
        <v>#N/A</v>
      </c>
      <c r="AF138" s="32" t="e">
        <f t="shared" si="308"/>
        <v>#N/A</v>
      </c>
      <c r="AG138" s="32">
        <f t="shared" si="309"/>
        <v>0</v>
      </c>
      <c r="AH138" s="32">
        <f t="shared" si="345"/>
        <v>0</v>
      </c>
      <c r="AI138" s="32">
        <f t="shared" si="348"/>
        <v>0</v>
      </c>
      <c r="AJ138" s="32">
        <f t="shared" si="310"/>
        <v>0</v>
      </c>
      <c r="AK138" s="32">
        <f t="shared" si="311"/>
        <v>0</v>
      </c>
      <c r="AL138" s="32" t="str">
        <f t="shared" si="312"/>
        <v/>
      </c>
      <c r="AM138" s="32" t="e">
        <f t="shared" si="313"/>
        <v>#N/A</v>
      </c>
      <c r="AN138" s="32" t="e">
        <f t="shared" si="314"/>
        <v>#N/A</v>
      </c>
      <c r="AO138" s="32" t="e">
        <f t="shared" si="315"/>
        <v>#N/A</v>
      </c>
      <c r="AP138" s="32" t="e">
        <f t="shared" si="316"/>
        <v>#N/A</v>
      </c>
      <c r="AQ138" s="32" t="e">
        <f t="shared" si="317"/>
        <v>#N/A</v>
      </c>
      <c r="AR138" s="32" t="e">
        <f t="shared" si="318"/>
        <v>#N/A</v>
      </c>
      <c r="AS138" s="32" t="e">
        <f t="shared" si="319"/>
        <v>#N/A</v>
      </c>
      <c r="AT138" s="32" t="e">
        <f t="shared" si="320"/>
        <v>#N/A</v>
      </c>
      <c r="AU138" s="32" t="e">
        <f t="shared" si="321"/>
        <v>#N/A</v>
      </c>
      <c r="AV138" s="32" t="e">
        <f t="shared" si="322"/>
        <v>#N/A</v>
      </c>
      <c r="AW138" s="32" t="e">
        <f t="shared" si="323"/>
        <v>#N/A</v>
      </c>
      <c r="AX138" s="32" t="str">
        <f t="shared" si="324"/>
        <v/>
      </c>
      <c r="AY138" s="32" t="str">
        <f t="shared" si="325"/>
        <v/>
      </c>
      <c r="AZ138" s="32" t="e">
        <f t="shared" si="326"/>
        <v>#N/A</v>
      </c>
      <c r="BA138" s="32" t="e">
        <f t="shared" si="327"/>
        <v>#N/A</v>
      </c>
      <c r="BB138" s="32" t="e">
        <f t="shared" si="328"/>
        <v>#N/A</v>
      </c>
      <c r="BC138" s="32">
        <f t="shared" si="329"/>
        <v>0</v>
      </c>
      <c r="BD138" s="32">
        <f t="shared" si="346"/>
        <v>0</v>
      </c>
      <c r="BE138" s="32">
        <f t="shared" si="349"/>
        <v>0</v>
      </c>
      <c r="BF138" s="32">
        <f t="shared" si="330"/>
        <v>0</v>
      </c>
      <c r="BG138" s="32">
        <f t="shared" si="331"/>
        <v>0</v>
      </c>
      <c r="BH138" s="32" t="str">
        <f t="shared" si="332"/>
        <v/>
      </c>
      <c r="BI138" s="32" t="e">
        <f t="shared" si="333"/>
        <v>#N/A</v>
      </c>
      <c r="BJ138" s="32" t="e">
        <f t="shared" si="334"/>
        <v>#N/A</v>
      </c>
      <c r="BK138" s="32" t="e">
        <f t="shared" si="335"/>
        <v>#N/A</v>
      </c>
      <c r="BL138" s="32" t="e">
        <f t="shared" si="336"/>
        <v>#N/A</v>
      </c>
      <c r="BM138" s="32" t="e">
        <f t="shared" si="337"/>
        <v>#N/A</v>
      </c>
      <c r="BN138" s="32" t="e">
        <f t="shared" si="338"/>
        <v>#N/A</v>
      </c>
      <c r="BO138" s="32" t="e">
        <f t="shared" si="339"/>
        <v>#N/A</v>
      </c>
      <c r="BP138" s="32" t="e">
        <f t="shared" si="340"/>
        <v>#N/A</v>
      </c>
      <c r="BQ138" s="32" t="e">
        <f t="shared" si="341"/>
        <v>#N/A</v>
      </c>
      <c r="BR138" s="32" t="e">
        <f t="shared" si="342"/>
        <v>#N/A</v>
      </c>
      <c r="BS138" s="32" t="e">
        <f t="shared" si="343"/>
        <v>#N/A</v>
      </c>
    </row>
    <row r="139" spans="1:71" x14ac:dyDescent="0.3">
      <c r="A139" s="32">
        <v>137</v>
      </c>
      <c r="B139" s="32" t="str">
        <f t="shared" si="280"/>
        <v/>
      </c>
      <c r="C139" s="45" t="str">
        <f t="shared" si="281"/>
        <v/>
      </c>
      <c r="D139" s="32">
        <f t="shared" si="282"/>
        <v>0</v>
      </c>
      <c r="E139" s="32" t="e">
        <f t="shared" si="283"/>
        <v>#N/A</v>
      </c>
      <c r="F139" s="32" t="str">
        <f t="shared" si="284"/>
        <v/>
      </c>
      <c r="G139" s="32" t="str">
        <f t="shared" si="285"/>
        <v/>
      </c>
      <c r="H139" s="32" t="e">
        <f t="shared" si="286"/>
        <v>#N/A</v>
      </c>
      <c r="I139" s="32" t="e">
        <f t="shared" si="287"/>
        <v>#N/A</v>
      </c>
      <c r="J139" s="32" t="e">
        <f t="shared" si="288"/>
        <v>#N/A</v>
      </c>
      <c r="K139" s="32">
        <f t="shared" si="289"/>
        <v>0</v>
      </c>
      <c r="L139" s="32">
        <f t="shared" si="344"/>
        <v>0</v>
      </c>
      <c r="M139" s="32">
        <f t="shared" si="347"/>
        <v>0</v>
      </c>
      <c r="N139" s="32">
        <f t="shared" si="290"/>
        <v>0</v>
      </c>
      <c r="O139" s="32">
        <f t="shared" si="291"/>
        <v>0</v>
      </c>
      <c r="P139" s="32" t="str">
        <f t="shared" si="292"/>
        <v/>
      </c>
      <c r="Q139" s="32" t="e">
        <f t="shared" si="293"/>
        <v>#N/A</v>
      </c>
      <c r="R139" s="32" t="e">
        <f t="shared" si="294"/>
        <v>#N/A</v>
      </c>
      <c r="S139" s="32" t="e">
        <f t="shared" si="295"/>
        <v>#N/A</v>
      </c>
      <c r="T139" s="32" t="e">
        <f t="shared" si="296"/>
        <v>#N/A</v>
      </c>
      <c r="U139" s="32" t="e">
        <f t="shared" si="297"/>
        <v>#N/A</v>
      </c>
      <c r="V139" s="32" t="e">
        <f t="shared" si="298"/>
        <v>#N/A</v>
      </c>
      <c r="W139" s="32" t="e">
        <f t="shared" si="299"/>
        <v>#N/A</v>
      </c>
      <c r="X139" s="32" t="e">
        <f t="shared" si="300"/>
        <v>#N/A</v>
      </c>
      <c r="Y139" s="32" t="e">
        <f t="shared" si="301"/>
        <v>#N/A</v>
      </c>
      <c r="Z139" s="32" t="e">
        <f t="shared" si="302"/>
        <v>#N/A</v>
      </c>
      <c r="AA139" s="32" t="e">
        <f t="shared" si="303"/>
        <v>#N/A</v>
      </c>
      <c r="AB139" s="32" t="str">
        <f t="shared" si="304"/>
        <v/>
      </c>
      <c r="AC139" s="32" t="str">
        <f t="shared" si="305"/>
        <v/>
      </c>
      <c r="AD139" s="32" t="e">
        <f t="shared" si="306"/>
        <v>#N/A</v>
      </c>
      <c r="AE139" s="32" t="e">
        <f t="shared" si="307"/>
        <v>#N/A</v>
      </c>
      <c r="AF139" s="32" t="e">
        <f t="shared" si="308"/>
        <v>#N/A</v>
      </c>
      <c r="AG139" s="32">
        <f t="shared" si="309"/>
        <v>0</v>
      </c>
      <c r="AH139" s="32">
        <f t="shared" si="345"/>
        <v>0</v>
      </c>
      <c r="AI139" s="32">
        <f t="shared" si="348"/>
        <v>0</v>
      </c>
      <c r="AJ139" s="32">
        <f t="shared" si="310"/>
        <v>0</v>
      </c>
      <c r="AK139" s="32">
        <f t="shared" si="311"/>
        <v>0</v>
      </c>
      <c r="AL139" s="32" t="str">
        <f t="shared" si="312"/>
        <v/>
      </c>
      <c r="AM139" s="32" t="e">
        <f t="shared" si="313"/>
        <v>#N/A</v>
      </c>
      <c r="AN139" s="32" t="e">
        <f t="shared" si="314"/>
        <v>#N/A</v>
      </c>
      <c r="AO139" s="32" t="e">
        <f t="shared" si="315"/>
        <v>#N/A</v>
      </c>
      <c r="AP139" s="32" t="e">
        <f t="shared" si="316"/>
        <v>#N/A</v>
      </c>
      <c r="AQ139" s="32" t="e">
        <f t="shared" si="317"/>
        <v>#N/A</v>
      </c>
      <c r="AR139" s="32" t="e">
        <f t="shared" si="318"/>
        <v>#N/A</v>
      </c>
      <c r="AS139" s="32" t="e">
        <f t="shared" si="319"/>
        <v>#N/A</v>
      </c>
      <c r="AT139" s="32" t="e">
        <f t="shared" si="320"/>
        <v>#N/A</v>
      </c>
      <c r="AU139" s="32" t="e">
        <f t="shared" si="321"/>
        <v>#N/A</v>
      </c>
      <c r="AV139" s="32" t="e">
        <f t="shared" si="322"/>
        <v>#N/A</v>
      </c>
      <c r="AW139" s="32" t="e">
        <f t="shared" si="323"/>
        <v>#N/A</v>
      </c>
      <c r="AX139" s="32" t="str">
        <f t="shared" si="324"/>
        <v/>
      </c>
      <c r="AY139" s="32" t="str">
        <f t="shared" si="325"/>
        <v/>
      </c>
      <c r="AZ139" s="32" t="e">
        <f t="shared" si="326"/>
        <v>#N/A</v>
      </c>
      <c r="BA139" s="32" t="e">
        <f t="shared" si="327"/>
        <v>#N/A</v>
      </c>
      <c r="BB139" s="32" t="e">
        <f t="shared" si="328"/>
        <v>#N/A</v>
      </c>
      <c r="BC139" s="32">
        <f t="shared" si="329"/>
        <v>0</v>
      </c>
      <c r="BD139" s="32">
        <f t="shared" si="346"/>
        <v>0</v>
      </c>
      <c r="BE139" s="32">
        <f t="shared" si="349"/>
        <v>0</v>
      </c>
      <c r="BF139" s="32">
        <f t="shared" si="330"/>
        <v>0</v>
      </c>
      <c r="BG139" s="32">
        <f t="shared" si="331"/>
        <v>0</v>
      </c>
      <c r="BH139" s="32" t="str">
        <f t="shared" si="332"/>
        <v/>
      </c>
      <c r="BI139" s="32" t="e">
        <f t="shared" si="333"/>
        <v>#N/A</v>
      </c>
      <c r="BJ139" s="32" t="e">
        <f t="shared" si="334"/>
        <v>#N/A</v>
      </c>
      <c r="BK139" s="32" t="e">
        <f t="shared" si="335"/>
        <v>#N/A</v>
      </c>
      <c r="BL139" s="32" t="e">
        <f t="shared" si="336"/>
        <v>#N/A</v>
      </c>
      <c r="BM139" s="32" t="e">
        <f t="shared" si="337"/>
        <v>#N/A</v>
      </c>
      <c r="BN139" s="32" t="e">
        <f t="shared" si="338"/>
        <v>#N/A</v>
      </c>
      <c r="BO139" s="32" t="e">
        <f t="shared" si="339"/>
        <v>#N/A</v>
      </c>
      <c r="BP139" s="32" t="e">
        <f t="shared" si="340"/>
        <v>#N/A</v>
      </c>
      <c r="BQ139" s="32" t="e">
        <f t="shared" si="341"/>
        <v>#N/A</v>
      </c>
      <c r="BR139" s="32" t="e">
        <f t="shared" si="342"/>
        <v>#N/A</v>
      </c>
      <c r="BS139" s="32" t="e">
        <f t="shared" si="343"/>
        <v>#N/A</v>
      </c>
    </row>
    <row r="140" spans="1:71" x14ac:dyDescent="0.3">
      <c r="A140" s="32">
        <v>138</v>
      </c>
      <c r="B140" s="32" t="str">
        <f t="shared" si="280"/>
        <v/>
      </c>
      <c r="C140" s="45" t="str">
        <f t="shared" si="281"/>
        <v/>
      </c>
      <c r="D140" s="32">
        <f t="shared" si="282"/>
        <v>0</v>
      </c>
      <c r="E140" s="32" t="e">
        <f t="shared" si="283"/>
        <v>#N/A</v>
      </c>
      <c r="F140" s="32" t="str">
        <f t="shared" si="284"/>
        <v/>
      </c>
      <c r="G140" s="32" t="str">
        <f t="shared" si="285"/>
        <v/>
      </c>
      <c r="H140" s="32" t="e">
        <f t="shared" si="286"/>
        <v>#N/A</v>
      </c>
      <c r="I140" s="32" t="e">
        <f t="shared" si="287"/>
        <v>#N/A</v>
      </c>
      <c r="J140" s="32" t="e">
        <f t="shared" si="288"/>
        <v>#N/A</v>
      </c>
      <c r="K140" s="32">
        <f t="shared" si="289"/>
        <v>0</v>
      </c>
      <c r="L140" s="32">
        <f t="shared" si="344"/>
        <v>0</v>
      </c>
      <c r="M140" s="32">
        <f t="shared" si="347"/>
        <v>0</v>
      </c>
      <c r="N140" s="32">
        <f t="shared" si="290"/>
        <v>0</v>
      </c>
      <c r="O140" s="32">
        <f t="shared" si="291"/>
        <v>0</v>
      </c>
      <c r="P140" s="32" t="str">
        <f t="shared" si="292"/>
        <v/>
      </c>
      <c r="Q140" s="32" t="e">
        <f t="shared" si="293"/>
        <v>#N/A</v>
      </c>
      <c r="R140" s="32" t="e">
        <f t="shared" si="294"/>
        <v>#N/A</v>
      </c>
      <c r="S140" s="32" t="e">
        <f t="shared" si="295"/>
        <v>#N/A</v>
      </c>
      <c r="T140" s="32" t="e">
        <f t="shared" si="296"/>
        <v>#N/A</v>
      </c>
      <c r="U140" s="32" t="e">
        <f t="shared" si="297"/>
        <v>#N/A</v>
      </c>
      <c r="V140" s="32" t="e">
        <f t="shared" si="298"/>
        <v>#N/A</v>
      </c>
      <c r="W140" s="32" t="e">
        <f t="shared" si="299"/>
        <v>#N/A</v>
      </c>
      <c r="X140" s="32" t="e">
        <f t="shared" si="300"/>
        <v>#N/A</v>
      </c>
      <c r="Y140" s="32" t="e">
        <f t="shared" si="301"/>
        <v>#N/A</v>
      </c>
      <c r="Z140" s="32" t="e">
        <f t="shared" si="302"/>
        <v>#N/A</v>
      </c>
      <c r="AA140" s="32" t="e">
        <f t="shared" si="303"/>
        <v>#N/A</v>
      </c>
      <c r="AB140" s="32" t="str">
        <f t="shared" si="304"/>
        <v/>
      </c>
      <c r="AC140" s="32" t="str">
        <f t="shared" si="305"/>
        <v/>
      </c>
      <c r="AD140" s="32" t="e">
        <f t="shared" si="306"/>
        <v>#N/A</v>
      </c>
      <c r="AE140" s="32" t="e">
        <f t="shared" si="307"/>
        <v>#N/A</v>
      </c>
      <c r="AF140" s="32" t="e">
        <f t="shared" si="308"/>
        <v>#N/A</v>
      </c>
      <c r="AG140" s="32">
        <f t="shared" si="309"/>
        <v>0</v>
      </c>
      <c r="AH140" s="32">
        <f t="shared" si="345"/>
        <v>0</v>
      </c>
      <c r="AI140" s="32">
        <f t="shared" si="348"/>
        <v>0</v>
      </c>
      <c r="AJ140" s="32">
        <f t="shared" si="310"/>
        <v>0</v>
      </c>
      <c r="AK140" s="32">
        <f t="shared" si="311"/>
        <v>0</v>
      </c>
      <c r="AL140" s="32" t="str">
        <f t="shared" si="312"/>
        <v/>
      </c>
      <c r="AM140" s="32" t="e">
        <f t="shared" si="313"/>
        <v>#N/A</v>
      </c>
      <c r="AN140" s="32" t="e">
        <f t="shared" si="314"/>
        <v>#N/A</v>
      </c>
      <c r="AO140" s="32" t="e">
        <f t="shared" si="315"/>
        <v>#N/A</v>
      </c>
      <c r="AP140" s="32" t="e">
        <f t="shared" si="316"/>
        <v>#N/A</v>
      </c>
      <c r="AQ140" s="32" t="e">
        <f t="shared" si="317"/>
        <v>#N/A</v>
      </c>
      <c r="AR140" s="32" t="e">
        <f t="shared" si="318"/>
        <v>#N/A</v>
      </c>
      <c r="AS140" s="32" t="e">
        <f t="shared" si="319"/>
        <v>#N/A</v>
      </c>
      <c r="AT140" s="32" t="e">
        <f t="shared" si="320"/>
        <v>#N/A</v>
      </c>
      <c r="AU140" s="32" t="e">
        <f t="shared" si="321"/>
        <v>#N/A</v>
      </c>
      <c r="AV140" s="32" t="e">
        <f t="shared" si="322"/>
        <v>#N/A</v>
      </c>
      <c r="AW140" s="32" t="e">
        <f t="shared" si="323"/>
        <v>#N/A</v>
      </c>
      <c r="AX140" s="32" t="str">
        <f t="shared" si="324"/>
        <v/>
      </c>
      <c r="AY140" s="32" t="str">
        <f t="shared" si="325"/>
        <v/>
      </c>
      <c r="AZ140" s="32" t="e">
        <f t="shared" si="326"/>
        <v>#N/A</v>
      </c>
      <c r="BA140" s="32" t="e">
        <f t="shared" si="327"/>
        <v>#N/A</v>
      </c>
      <c r="BB140" s="32" t="e">
        <f t="shared" si="328"/>
        <v>#N/A</v>
      </c>
      <c r="BC140" s="32">
        <f t="shared" si="329"/>
        <v>0</v>
      </c>
      <c r="BD140" s="32">
        <f t="shared" si="346"/>
        <v>0</v>
      </c>
      <c r="BE140" s="32">
        <f t="shared" si="349"/>
        <v>0</v>
      </c>
      <c r="BF140" s="32">
        <f t="shared" si="330"/>
        <v>0</v>
      </c>
      <c r="BG140" s="32">
        <f t="shared" si="331"/>
        <v>0</v>
      </c>
      <c r="BH140" s="32" t="str">
        <f t="shared" si="332"/>
        <v/>
      </c>
      <c r="BI140" s="32" t="e">
        <f t="shared" si="333"/>
        <v>#N/A</v>
      </c>
      <c r="BJ140" s="32" t="e">
        <f t="shared" si="334"/>
        <v>#N/A</v>
      </c>
      <c r="BK140" s="32" t="e">
        <f t="shared" si="335"/>
        <v>#N/A</v>
      </c>
      <c r="BL140" s="32" t="e">
        <f t="shared" si="336"/>
        <v>#N/A</v>
      </c>
      <c r="BM140" s="32" t="e">
        <f t="shared" si="337"/>
        <v>#N/A</v>
      </c>
      <c r="BN140" s="32" t="e">
        <f t="shared" si="338"/>
        <v>#N/A</v>
      </c>
      <c r="BO140" s="32" t="e">
        <f t="shared" si="339"/>
        <v>#N/A</v>
      </c>
      <c r="BP140" s="32" t="e">
        <f t="shared" si="340"/>
        <v>#N/A</v>
      </c>
      <c r="BQ140" s="32" t="e">
        <f t="shared" si="341"/>
        <v>#N/A</v>
      </c>
      <c r="BR140" s="32" t="e">
        <f t="shared" si="342"/>
        <v>#N/A</v>
      </c>
      <c r="BS140" s="32" t="e">
        <f t="shared" si="343"/>
        <v>#N/A</v>
      </c>
    </row>
    <row r="141" spans="1:71" x14ac:dyDescent="0.3">
      <c r="A141" s="32">
        <v>139</v>
      </c>
      <c r="B141" s="32" t="str">
        <f t="shared" si="280"/>
        <v/>
      </c>
      <c r="C141" s="45" t="str">
        <f t="shared" si="281"/>
        <v/>
      </c>
      <c r="D141" s="32">
        <f t="shared" si="282"/>
        <v>0</v>
      </c>
      <c r="E141" s="32" t="e">
        <f t="shared" si="283"/>
        <v>#N/A</v>
      </c>
      <c r="F141" s="32" t="str">
        <f t="shared" si="284"/>
        <v/>
      </c>
      <c r="G141" s="32" t="str">
        <f t="shared" si="285"/>
        <v/>
      </c>
      <c r="H141" s="32" t="e">
        <f t="shared" si="286"/>
        <v>#N/A</v>
      </c>
      <c r="I141" s="32" t="e">
        <f t="shared" si="287"/>
        <v>#N/A</v>
      </c>
      <c r="J141" s="32" t="e">
        <f t="shared" si="288"/>
        <v>#N/A</v>
      </c>
      <c r="K141" s="32">
        <f t="shared" si="289"/>
        <v>0</v>
      </c>
      <c r="L141" s="32">
        <f t="shared" si="344"/>
        <v>0</v>
      </c>
      <c r="M141" s="32">
        <f t="shared" si="347"/>
        <v>0</v>
      </c>
      <c r="N141" s="32">
        <f t="shared" si="290"/>
        <v>0</v>
      </c>
      <c r="O141" s="32">
        <f t="shared" si="291"/>
        <v>0</v>
      </c>
      <c r="P141" s="32" t="str">
        <f t="shared" si="292"/>
        <v/>
      </c>
      <c r="Q141" s="32" t="e">
        <f t="shared" si="293"/>
        <v>#N/A</v>
      </c>
      <c r="R141" s="32" t="e">
        <f t="shared" si="294"/>
        <v>#N/A</v>
      </c>
      <c r="S141" s="32" t="e">
        <f t="shared" si="295"/>
        <v>#N/A</v>
      </c>
      <c r="T141" s="32" t="e">
        <f t="shared" si="296"/>
        <v>#N/A</v>
      </c>
      <c r="U141" s="32" t="e">
        <f t="shared" si="297"/>
        <v>#N/A</v>
      </c>
      <c r="V141" s="32" t="e">
        <f t="shared" si="298"/>
        <v>#N/A</v>
      </c>
      <c r="W141" s="32" t="e">
        <f t="shared" si="299"/>
        <v>#N/A</v>
      </c>
      <c r="X141" s="32" t="e">
        <f t="shared" si="300"/>
        <v>#N/A</v>
      </c>
      <c r="Y141" s="32" t="e">
        <f t="shared" si="301"/>
        <v>#N/A</v>
      </c>
      <c r="Z141" s="32" t="e">
        <f t="shared" si="302"/>
        <v>#N/A</v>
      </c>
      <c r="AA141" s="32" t="e">
        <f t="shared" si="303"/>
        <v>#N/A</v>
      </c>
      <c r="AB141" s="32" t="str">
        <f t="shared" si="304"/>
        <v/>
      </c>
      <c r="AC141" s="32" t="str">
        <f t="shared" si="305"/>
        <v/>
      </c>
      <c r="AD141" s="32" t="e">
        <f t="shared" si="306"/>
        <v>#N/A</v>
      </c>
      <c r="AE141" s="32" t="e">
        <f t="shared" si="307"/>
        <v>#N/A</v>
      </c>
      <c r="AF141" s="32" t="e">
        <f t="shared" si="308"/>
        <v>#N/A</v>
      </c>
      <c r="AG141" s="32">
        <f t="shared" si="309"/>
        <v>0</v>
      </c>
      <c r="AH141" s="32">
        <f t="shared" si="345"/>
        <v>0</v>
      </c>
      <c r="AI141" s="32">
        <f t="shared" si="348"/>
        <v>0</v>
      </c>
      <c r="AJ141" s="32">
        <f t="shared" si="310"/>
        <v>0</v>
      </c>
      <c r="AK141" s="32">
        <f t="shared" si="311"/>
        <v>0</v>
      </c>
      <c r="AL141" s="32" t="str">
        <f t="shared" si="312"/>
        <v/>
      </c>
      <c r="AM141" s="32" t="e">
        <f t="shared" si="313"/>
        <v>#N/A</v>
      </c>
      <c r="AN141" s="32" t="e">
        <f t="shared" si="314"/>
        <v>#N/A</v>
      </c>
      <c r="AO141" s="32" t="e">
        <f t="shared" si="315"/>
        <v>#N/A</v>
      </c>
      <c r="AP141" s="32" t="e">
        <f t="shared" si="316"/>
        <v>#N/A</v>
      </c>
      <c r="AQ141" s="32" t="e">
        <f t="shared" si="317"/>
        <v>#N/A</v>
      </c>
      <c r="AR141" s="32" t="e">
        <f t="shared" si="318"/>
        <v>#N/A</v>
      </c>
      <c r="AS141" s="32" t="e">
        <f t="shared" si="319"/>
        <v>#N/A</v>
      </c>
      <c r="AT141" s="32" t="e">
        <f t="shared" si="320"/>
        <v>#N/A</v>
      </c>
      <c r="AU141" s="32" t="e">
        <f t="shared" si="321"/>
        <v>#N/A</v>
      </c>
      <c r="AV141" s="32" t="e">
        <f t="shared" si="322"/>
        <v>#N/A</v>
      </c>
      <c r="AW141" s="32" t="e">
        <f t="shared" si="323"/>
        <v>#N/A</v>
      </c>
      <c r="AX141" s="32" t="str">
        <f t="shared" si="324"/>
        <v/>
      </c>
      <c r="AY141" s="32" t="str">
        <f t="shared" si="325"/>
        <v/>
      </c>
      <c r="AZ141" s="32" t="e">
        <f t="shared" si="326"/>
        <v>#N/A</v>
      </c>
      <c r="BA141" s="32" t="e">
        <f t="shared" si="327"/>
        <v>#N/A</v>
      </c>
      <c r="BB141" s="32" t="e">
        <f t="shared" si="328"/>
        <v>#N/A</v>
      </c>
      <c r="BC141" s="32">
        <f t="shared" si="329"/>
        <v>0</v>
      </c>
      <c r="BD141" s="32">
        <f t="shared" si="346"/>
        <v>0</v>
      </c>
      <c r="BE141" s="32">
        <f t="shared" si="349"/>
        <v>0</v>
      </c>
      <c r="BF141" s="32">
        <f t="shared" si="330"/>
        <v>0</v>
      </c>
      <c r="BG141" s="32">
        <f t="shared" si="331"/>
        <v>0</v>
      </c>
      <c r="BH141" s="32" t="str">
        <f t="shared" si="332"/>
        <v/>
      </c>
      <c r="BI141" s="32" t="e">
        <f t="shared" si="333"/>
        <v>#N/A</v>
      </c>
      <c r="BJ141" s="32" t="e">
        <f t="shared" si="334"/>
        <v>#N/A</v>
      </c>
      <c r="BK141" s="32" t="e">
        <f t="shared" si="335"/>
        <v>#N/A</v>
      </c>
      <c r="BL141" s="32" t="e">
        <f t="shared" si="336"/>
        <v>#N/A</v>
      </c>
      <c r="BM141" s="32" t="e">
        <f t="shared" si="337"/>
        <v>#N/A</v>
      </c>
      <c r="BN141" s="32" t="e">
        <f t="shared" si="338"/>
        <v>#N/A</v>
      </c>
      <c r="BO141" s="32" t="e">
        <f t="shared" si="339"/>
        <v>#N/A</v>
      </c>
      <c r="BP141" s="32" t="e">
        <f t="shared" si="340"/>
        <v>#N/A</v>
      </c>
      <c r="BQ141" s="32" t="e">
        <f t="shared" si="341"/>
        <v>#N/A</v>
      </c>
      <c r="BR141" s="32" t="e">
        <f t="shared" si="342"/>
        <v>#N/A</v>
      </c>
      <c r="BS141" s="32" t="e">
        <f t="shared" si="343"/>
        <v>#N/A</v>
      </c>
    </row>
    <row r="142" spans="1:71" x14ac:dyDescent="0.3">
      <c r="A142" s="32">
        <v>140</v>
      </c>
      <c r="B142" s="32" t="str">
        <f t="shared" si="280"/>
        <v/>
      </c>
      <c r="C142" s="45" t="str">
        <f t="shared" si="281"/>
        <v/>
      </c>
      <c r="D142" s="32">
        <f t="shared" si="282"/>
        <v>0</v>
      </c>
      <c r="E142" s="32" t="e">
        <f t="shared" si="283"/>
        <v>#N/A</v>
      </c>
      <c r="F142" s="32" t="str">
        <f t="shared" si="284"/>
        <v/>
      </c>
      <c r="G142" s="32" t="str">
        <f t="shared" si="285"/>
        <v/>
      </c>
      <c r="H142" s="32" t="e">
        <f t="shared" si="286"/>
        <v>#N/A</v>
      </c>
      <c r="I142" s="32" t="e">
        <f t="shared" si="287"/>
        <v>#N/A</v>
      </c>
      <c r="J142" s="32" t="e">
        <f t="shared" si="288"/>
        <v>#N/A</v>
      </c>
      <c r="K142" s="32">
        <f t="shared" si="289"/>
        <v>0</v>
      </c>
      <c r="L142" s="32">
        <f t="shared" si="344"/>
        <v>0</v>
      </c>
      <c r="M142" s="32">
        <f t="shared" si="347"/>
        <v>0</v>
      </c>
      <c r="N142" s="32">
        <f t="shared" si="290"/>
        <v>0</v>
      </c>
      <c r="O142" s="32">
        <f t="shared" si="291"/>
        <v>0</v>
      </c>
      <c r="P142" s="32" t="str">
        <f t="shared" si="292"/>
        <v/>
      </c>
      <c r="Q142" s="32" t="e">
        <f t="shared" si="293"/>
        <v>#N/A</v>
      </c>
      <c r="R142" s="32" t="e">
        <f t="shared" si="294"/>
        <v>#N/A</v>
      </c>
      <c r="S142" s="32" t="e">
        <f t="shared" si="295"/>
        <v>#N/A</v>
      </c>
      <c r="T142" s="32" t="e">
        <f t="shared" si="296"/>
        <v>#N/A</v>
      </c>
      <c r="U142" s="32" t="e">
        <f t="shared" si="297"/>
        <v>#N/A</v>
      </c>
      <c r="V142" s="32" t="e">
        <f t="shared" si="298"/>
        <v>#N/A</v>
      </c>
      <c r="W142" s="32" t="e">
        <f t="shared" si="299"/>
        <v>#N/A</v>
      </c>
      <c r="X142" s="32" t="e">
        <f t="shared" si="300"/>
        <v>#N/A</v>
      </c>
      <c r="Y142" s="32" t="e">
        <f t="shared" si="301"/>
        <v>#N/A</v>
      </c>
      <c r="Z142" s="32" t="e">
        <f t="shared" si="302"/>
        <v>#N/A</v>
      </c>
      <c r="AA142" s="32" t="e">
        <f t="shared" si="303"/>
        <v>#N/A</v>
      </c>
      <c r="AB142" s="32" t="str">
        <f t="shared" si="304"/>
        <v/>
      </c>
      <c r="AC142" s="32" t="str">
        <f t="shared" si="305"/>
        <v/>
      </c>
      <c r="AD142" s="32" t="e">
        <f t="shared" si="306"/>
        <v>#N/A</v>
      </c>
      <c r="AE142" s="32" t="e">
        <f t="shared" si="307"/>
        <v>#N/A</v>
      </c>
      <c r="AF142" s="32" t="e">
        <f t="shared" si="308"/>
        <v>#N/A</v>
      </c>
      <c r="AG142" s="32">
        <f t="shared" si="309"/>
        <v>0</v>
      </c>
      <c r="AH142" s="32">
        <f t="shared" si="345"/>
        <v>0</v>
      </c>
      <c r="AI142" s="32">
        <f t="shared" si="348"/>
        <v>0</v>
      </c>
      <c r="AJ142" s="32">
        <f t="shared" si="310"/>
        <v>0</v>
      </c>
      <c r="AK142" s="32">
        <f t="shared" si="311"/>
        <v>0</v>
      </c>
      <c r="AL142" s="32" t="str">
        <f t="shared" si="312"/>
        <v/>
      </c>
      <c r="AM142" s="32" t="e">
        <f t="shared" si="313"/>
        <v>#N/A</v>
      </c>
      <c r="AN142" s="32" t="e">
        <f t="shared" si="314"/>
        <v>#N/A</v>
      </c>
      <c r="AO142" s="32" t="e">
        <f t="shared" si="315"/>
        <v>#N/A</v>
      </c>
      <c r="AP142" s="32" t="e">
        <f t="shared" si="316"/>
        <v>#N/A</v>
      </c>
      <c r="AQ142" s="32" t="e">
        <f t="shared" si="317"/>
        <v>#N/A</v>
      </c>
      <c r="AR142" s="32" t="e">
        <f t="shared" si="318"/>
        <v>#N/A</v>
      </c>
      <c r="AS142" s="32" t="e">
        <f t="shared" si="319"/>
        <v>#N/A</v>
      </c>
      <c r="AT142" s="32" t="e">
        <f t="shared" si="320"/>
        <v>#N/A</v>
      </c>
      <c r="AU142" s="32" t="e">
        <f t="shared" si="321"/>
        <v>#N/A</v>
      </c>
      <c r="AV142" s="32" t="e">
        <f t="shared" si="322"/>
        <v>#N/A</v>
      </c>
      <c r="AW142" s="32" t="e">
        <f t="shared" si="323"/>
        <v>#N/A</v>
      </c>
      <c r="AX142" s="32" t="str">
        <f t="shared" si="324"/>
        <v/>
      </c>
      <c r="AY142" s="32" t="str">
        <f t="shared" si="325"/>
        <v/>
      </c>
      <c r="AZ142" s="32" t="e">
        <f t="shared" si="326"/>
        <v>#N/A</v>
      </c>
      <c r="BA142" s="32" t="e">
        <f t="shared" si="327"/>
        <v>#N/A</v>
      </c>
      <c r="BB142" s="32" t="e">
        <f t="shared" si="328"/>
        <v>#N/A</v>
      </c>
      <c r="BC142" s="32">
        <f t="shared" si="329"/>
        <v>0</v>
      </c>
      <c r="BD142" s="32">
        <f t="shared" si="346"/>
        <v>0</v>
      </c>
      <c r="BE142" s="32">
        <f t="shared" si="349"/>
        <v>0</v>
      </c>
      <c r="BF142" s="32">
        <f t="shared" si="330"/>
        <v>0</v>
      </c>
      <c r="BG142" s="32">
        <f t="shared" si="331"/>
        <v>0</v>
      </c>
      <c r="BH142" s="32" t="str">
        <f t="shared" si="332"/>
        <v/>
      </c>
      <c r="BI142" s="32" t="e">
        <f t="shared" si="333"/>
        <v>#N/A</v>
      </c>
      <c r="BJ142" s="32" t="e">
        <f t="shared" si="334"/>
        <v>#N/A</v>
      </c>
      <c r="BK142" s="32" t="e">
        <f t="shared" si="335"/>
        <v>#N/A</v>
      </c>
      <c r="BL142" s="32" t="e">
        <f t="shared" si="336"/>
        <v>#N/A</v>
      </c>
      <c r="BM142" s="32" t="e">
        <f t="shared" si="337"/>
        <v>#N/A</v>
      </c>
      <c r="BN142" s="32" t="e">
        <f t="shared" si="338"/>
        <v>#N/A</v>
      </c>
      <c r="BO142" s="32" t="e">
        <f t="shared" si="339"/>
        <v>#N/A</v>
      </c>
      <c r="BP142" s="32" t="e">
        <f t="shared" si="340"/>
        <v>#N/A</v>
      </c>
      <c r="BQ142" s="32" t="e">
        <f t="shared" si="341"/>
        <v>#N/A</v>
      </c>
      <c r="BR142" s="32" t="e">
        <f t="shared" si="342"/>
        <v>#N/A</v>
      </c>
      <c r="BS142" s="32" t="e">
        <f t="shared" si="343"/>
        <v>#N/A</v>
      </c>
    </row>
    <row r="143" spans="1:71" x14ac:dyDescent="0.3">
      <c r="A143" s="32">
        <v>141</v>
      </c>
      <c r="B143" s="32" t="str">
        <f t="shared" si="280"/>
        <v/>
      </c>
      <c r="C143" s="45" t="str">
        <f t="shared" si="281"/>
        <v/>
      </c>
      <c r="D143" s="32">
        <f t="shared" si="282"/>
        <v>0</v>
      </c>
      <c r="E143" s="32" t="e">
        <f t="shared" si="283"/>
        <v>#N/A</v>
      </c>
      <c r="F143" s="32" t="str">
        <f t="shared" si="284"/>
        <v/>
      </c>
      <c r="G143" s="32" t="str">
        <f t="shared" si="285"/>
        <v/>
      </c>
      <c r="H143" s="32" t="e">
        <f t="shared" si="286"/>
        <v>#N/A</v>
      </c>
      <c r="I143" s="32" t="e">
        <f t="shared" si="287"/>
        <v>#N/A</v>
      </c>
      <c r="J143" s="32" t="e">
        <f t="shared" si="288"/>
        <v>#N/A</v>
      </c>
      <c r="K143" s="32">
        <f t="shared" si="289"/>
        <v>0</v>
      </c>
      <c r="L143" s="32">
        <f t="shared" si="344"/>
        <v>0</v>
      </c>
      <c r="M143" s="32">
        <f t="shared" si="347"/>
        <v>0</v>
      </c>
      <c r="N143" s="32">
        <f t="shared" si="290"/>
        <v>0</v>
      </c>
      <c r="O143" s="32">
        <f t="shared" si="291"/>
        <v>0</v>
      </c>
      <c r="P143" s="32" t="str">
        <f t="shared" si="292"/>
        <v/>
      </c>
      <c r="Q143" s="32" t="e">
        <f t="shared" si="293"/>
        <v>#N/A</v>
      </c>
      <c r="R143" s="32" t="e">
        <f t="shared" si="294"/>
        <v>#N/A</v>
      </c>
      <c r="S143" s="32" t="e">
        <f t="shared" si="295"/>
        <v>#N/A</v>
      </c>
      <c r="T143" s="32" t="e">
        <f t="shared" si="296"/>
        <v>#N/A</v>
      </c>
      <c r="U143" s="32" t="e">
        <f t="shared" si="297"/>
        <v>#N/A</v>
      </c>
      <c r="V143" s="32" t="e">
        <f t="shared" si="298"/>
        <v>#N/A</v>
      </c>
      <c r="W143" s="32" t="e">
        <f t="shared" si="299"/>
        <v>#N/A</v>
      </c>
      <c r="X143" s="32" t="e">
        <f t="shared" si="300"/>
        <v>#N/A</v>
      </c>
      <c r="Y143" s="32" t="e">
        <f t="shared" si="301"/>
        <v>#N/A</v>
      </c>
      <c r="Z143" s="32" t="e">
        <f t="shared" si="302"/>
        <v>#N/A</v>
      </c>
      <c r="AA143" s="32" t="e">
        <f t="shared" si="303"/>
        <v>#N/A</v>
      </c>
      <c r="AB143" s="32" t="str">
        <f t="shared" si="304"/>
        <v/>
      </c>
      <c r="AC143" s="32" t="str">
        <f t="shared" si="305"/>
        <v/>
      </c>
      <c r="AD143" s="32" t="e">
        <f t="shared" si="306"/>
        <v>#N/A</v>
      </c>
      <c r="AE143" s="32" t="e">
        <f t="shared" si="307"/>
        <v>#N/A</v>
      </c>
      <c r="AF143" s="32" t="e">
        <f t="shared" si="308"/>
        <v>#N/A</v>
      </c>
      <c r="AG143" s="32">
        <f t="shared" si="309"/>
        <v>0</v>
      </c>
      <c r="AH143" s="32">
        <f t="shared" si="345"/>
        <v>0</v>
      </c>
      <c r="AI143" s="32">
        <f t="shared" si="348"/>
        <v>0</v>
      </c>
      <c r="AJ143" s="32">
        <f t="shared" si="310"/>
        <v>0</v>
      </c>
      <c r="AK143" s="32">
        <f t="shared" si="311"/>
        <v>0</v>
      </c>
      <c r="AL143" s="32" t="str">
        <f t="shared" si="312"/>
        <v/>
      </c>
      <c r="AM143" s="32" t="e">
        <f t="shared" si="313"/>
        <v>#N/A</v>
      </c>
      <c r="AN143" s="32" t="e">
        <f t="shared" si="314"/>
        <v>#N/A</v>
      </c>
      <c r="AO143" s="32" t="e">
        <f t="shared" si="315"/>
        <v>#N/A</v>
      </c>
      <c r="AP143" s="32" t="e">
        <f t="shared" si="316"/>
        <v>#N/A</v>
      </c>
      <c r="AQ143" s="32" t="e">
        <f t="shared" si="317"/>
        <v>#N/A</v>
      </c>
      <c r="AR143" s="32" t="e">
        <f t="shared" si="318"/>
        <v>#N/A</v>
      </c>
      <c r="AS143" s="32" t="e">
        <f t="shared" si="319"/>
        <v>#N/A</v>
      </c>
      <c r="AT143" s="32" t="e">
        <f t="shared" si="320"/>
        <v>#N/A</v>
      </c>
      <c r="AU143" s="32" t="e">
        <f t="shared" si="321"/>
        <v>#N/A</v>
      </c>
      <c r="AV143" s="32" t="e">
        <f t="shared" si="322"/>
        <v>#N/A</v>
      </c>
      <c r="AW143" s="32" t="e">
        <f t="shared" si="323"/>
        <v>#N/A</v>
      </c>
      <c r="AX143" s="32" t="str">
        <f t="shared" si="324"/>
        <v/>
      </c>
      <c r="AY143" s="32" t="str">
        <f t="shared" si="325"/>
        <v/>
      </c>
      <c r="AZ143" s="32" t="e">
        <f t="shared" si="326"/>
        <v>#N/A</v>
      </c>
      <c r="BA143" s="32" t="e">
        <f t="shared" si="327"/>
        <v>#N/A</v>
      </c>
      <c r="BB143" s="32" t="e">
        <f t="shared" si="328"/>
        <v>#N/A</v>
      </c>
      <c r="BC143" s="32">
        <f t="shared" si="329"/>
        <v>0</v>
      </c>
      <c r="BD143" s="32">
        <f t="shared" si="346"/>
        <v>0</v>
      </c>
      <c r="BE143" s="32">
        <f t="shared" si="349"/>
        <v>0</v>
      </c>
      <c r="BF143" s="32">
        <f t="shared" si="330"/>
        <v>0</v>
      </c>
      <c r="BG143" s="32">
        <f t="shared" si="331"/>
        <v>0</v>
      </c>
      <c r="BH143" s="32" t="str">
        <f t="shared" si="332"/>
        <v/>
      </c>
      <c r="BI143" s="32" t="e">
        <f t="shared" si="333"/>
        <v>#N/A</v>
      </c>
      <c r="BJ143" s="32" t="e">
        <f t="shared" si="334"/>
        <v>#N/A</v>
      </c>
      <c r="BK143" s="32" t="e">
        <f t="shared" si="335"/>
        <v>#N/A</v>
      </c>
      <c r="BL143" s="32" t="e">
        <f t="shared" si="336"/>
        <v>#N/A</v>
      </c>
      <c r="BM143" s="32" t="e">
        <f t="shared" si="337"/>
        <v>#N/A</v>
      </c>
      <c r="BN143" s="32" t="e">
        <f t="shared" si="338"/>
        <v>#N/A</v>
      </c>
      <c r="BO143" s="32" t="e">
        <f t="shared" si="339"/>
        <v>#N/A</v>
      </c>
      <c r="BP143" s="32" t="e">
        <f t="shared" si="340"/>
        <v>#N/A</v>
      </c>
      <c r="BQ143" s="32" t="e">
        <f t="shared" si="341"/>
        <v>#N/A</v>
      </c>
      <c r="BR143" s="32" t="e">
        <f t="shared" si="342"/>
        <v>#N/A</v>
      </c>
      <c r="BS143" s="32" t="e">
        <f t="shared" si="343"/>
        <v>#N/A</v>
      </c>
    </row>
    <row r="144" spans="1:71" x14ac:dyDescent="0.3">
      <c r="A144" s="32">
        <v>142</v>
      </c>
      <c r="B144" s="32" t="str">
        <f t="shared" si="280"/>
        <v/>
      </c>
      <c r="C144" s="45" t="str">
        <f t="shared" si="281"/>
        <v/>
      </c>
      <c r="D144" s="32">
        <f t="shared" si="282"/>
        <v>0</v>
      </c>
      <c r="E144" s="32" t="e">
        <f t="shared" si="283"/>
        <v>#N/A</v>
      </c>
      <c r="F144" s="32" t="str">
        <f t="shared" si="284"/>
        <v/>
      </c>
      <c r="G144" s="32" t="str">
        <f t="shared" si="285"/>
        <v/>
      </c>
      <c r="H144" s="32" t="e">
        <f t="shared" si="286"/>
        <v>#N/A</v>
      </c>
      <c r="I144" s="32" t="e">
        <f t="shared" si="287"/>
        <v>#N/A</v>
      </c>
      <c r="J144" s="32" t="e">
        <f t="shared" si="288"/>
        <v>#N/A</v>
      </c>
      <c r="K144" s="32">
        <f t="shared" si="289"/>
        <v>0</v>
      </c>
      <c r="L144" s="32">
        <f t="shared" si="344"/>
        <v>0</v>
      </c>
      <c r="M144" s="32">
        <f t="shared" si="347"/>
        <v>0</v>
      </c>
      <c r="N144" s="32">
        <f t="shared" si="290"/>
        <v>0</v>
      </c>
      <c r="O144" s="32">
        <f t="shared" si="291"/>
        <v>0</v>
      </c>
      <c r="P144" s="32" t="str">
        <f t="shared" si="292"/>
        <v/>
      </c>
      <c r="Q144" s="32" t="e">
        <f t="shared" si="293"/>
        <v>#N/A</v>
      </c>
      <c r="R144" s="32" t="e">
        <f t="shared" si="294"/>
        <v>#N/A</v>
      </c>
      <c r="S144" s="32" t="e">
        <f t="shared" si="295"/>
        <v>#N/A</v>
      </c>
      <c r="T144" s="32" t="e">
        <f t="shared" si="296"/>
        <v>#N/A</v>
      </c>
      <c r="U144" s="32" t="e">
        <f t="shared" si="297"/>
        <v>#N/A</v>
      </c>
      <c r="V144" s="32" t="e">
        <f t="shared" si="298"/>
        <v>#N/A</v>
      </c>
      <c r="W144" s="32" t="e">
        <f t="shared" si="299"/>
        <v>#N/A</v>
      </c>
      <c r="X144" s="32" t="e">
        <f t="shared" si="300"/>
        <v>#N/A</v>
      </c>
      <c r="Y144" s="32" t="e">
        <f t="shared" si="301"/>
        <v>#N/A</v>
      </c>
      <c r="Z144" s="32" t="e">
        <f t="shared" si="302"/>
        <v>#N/A</v>
      </c>
      <c r="AA144" s="32" t="e">
        <f t="shared" si="303"/>
        <v>#N/A</v>
      </c>
      <c r="AB144" s="32" t="str">
        <f t="shared" si="304"/>
        <v/>
      </c>
      <c r="AC144" s="32" t="str">
        <f t="shared" si="305"/>
        <v/>
      </c>
      <c r="AD144" s="32" t="e">
        <f t="shared" si="306"/>
        <v>#N/A</v>
      </c>
      <c r="AE144" s="32" t="e">
        <f t="shared" si="307"/>
        <v>#N/A</v>
      </c>
      <c r="AF144" s="32" t="e">
        <f t="shared" si="308"/>
        <v>#N/A</v>
      </c>
      <c r="AG144" s="32">
        <f t="shared" si="309"/>
        <v>0</v>
      </c>
      <c r="AH144" s="32">
        <f t="shared" si="345"/>
        <v>0</v>
      </c>
      <c r="AI144" s="32">
        <f t="shared" si="348"/>
        <v>0</v>
      </c>
      <c r="AJ144" s="32">
        <f t="shared" si="310"/>
        <v>0</v>
      </c>
      <c r="AK144" s="32">
        <f t="shared" si="311"/>
        <v>0</v>
      </c>
      <c r="AL144" s="32" t="str">
        <f t="shared" si="312"/>
        <v/>
      </c>
      <c r="AM144" s="32" t="e">
        <f t="shared" si="313"/>
        <v>#N/A</v>
      </c>
      <c r="AN144" s="32" t="e">
        <f t="shared" si="314"/>
        <v>#N/A</v>
      </c>
      <c r="AO144" s="32" t="e">
        <f t="shared" si="315"/>
        <v>#N/A</v>
      </c>
      <c r="AP144" s="32" t="e">
        <f t="shared" si="316"/>
        <v>#N/A</v>
      </c>
      <c r="AQ144" s="32" t="e">
        <f t="shared" si="317"/>
        <v>#N/A</v>
      </c>
      <c r="AR144" s="32" t="e">
        <f t="shared" si="318"/>
        <v>#N/A</v>
      </c>
      <c r="AS144" s="32" t="e">
        <f t="shared" si="319"/>
        <v>#N/A</v>
      </c>
      <c r="AT144" s="32" t="e">
        <f t="shared" si="320"/>
        <v>#N/A</v>
      </c>
      <c r="AU144" s="32" t="e">
        <f t="shared" si="321"/>
        <v>#N/A</v>
      </c>
      <c r="AV144" s="32" t="e">
        <f t="shared" si="322"/>
        <v>#N/A</v>
      </c>
      <c r="AW144" s="32" t="e">
        <f t="shared" si="323"/>
        <v>#N/A</v>
      </c>
      <c r="AX144" s="32" t="str">
        <f t="shared" si="324"/>
        <v/>
      </c>
      <c r="AY144" s="32" t="str">
        <f t="shared" si="325"/>
        <v/>
      </c>
      <c r="AZ144" s="32" t="e">
        <f t="shared" si="326"/>
        <v>#N/A</v>
      </c>
      <c r="BA144" s="32" t="e">
        <f t="shared" si="327"/>
        <v>#N/A</v>
      </c>
      <c r="BB144" s="32" t="e">
        <f t="shared" si="328"/>
        <v>#N/A</v>
      </c>
      <c r="BC144" s="32">
        <f t="shared" si="329"/>
        <v>0</v>
      </c>
      <c r="BD144" s="32">
        <f t="shared" si="346"/>
        <v>0</v>
      </c>
      <c r="BE144" s="32">
        <f t="shared" si="349"/>
        <v>0</v>
      </c>
      <c r="BF144" s="32">
        <f t="shared" si="330"/>
        <v>0</v>
      </c>
      <c r="BG144" s="32">
        <f t="shared" si="331"/>
        <v>0</v>
      </c>
      <c r="BH144" s="32" t="str">
        <f t="shared" si="332"/>
        <v/>
      </c>
      <c r="BI144" s="32" t="e">
        <f t="shared" si="333"/>
        <v>#N/A</v>
      </c>
      <c r="BJ144" s="32" t="e">
        <f t="shared" si="334"/>
        <v>#N/A</v>
      </c>
      <c r="BK144" s="32" t="e">
        <f t="shared" si="335"/>
        <v>#N/A</v>
      </c>
      <c r="BL144" s="32" t="e">
        <f t="shared" si="336"/>
        <v>#N/A</v>
      </c>
      <c r="BM144" s="32" t="e">
        <f t="shared" si="337"/>
        <v>#N/A</v>
      </c>
      <c r="BN144" s="32" t="e">
        <f t="shared" si="338"/>
        <v>#N/A</v>
      </c>
      <c r="BO144" s="32" t="e">
        <f t="shared" si="339"/>
        <v>#N/A</v>
      </c>
      <c r="BP144" s="32" t="e">
        <f t="shared" si="340"/>
        <v>#N/A</v>
      </c>
      <c r="BQ144" s="32" t="e">
        <f t="shared" si="341"/>
        <v>#N/A</v>
      </c>
      <c r="BR144" s="32" t="e">
        <f t="shared" si="342"/>
        <v>#N/A</v>
      </c>
      <c r="BS144" s="32" t="e">
        <f t="shared" si="343"/>
        <v>#N/A</v>
      </c>
    </row>
    <row r="145" spans="1:71" x14ac:dyDescent="0.3">
      <c r="A145" s="32">
        <v>143</v>
      </c>
      <c r="B145" s="32" t="str">
        <f t="shared" si="280"/>
        <v/>
      </c>
      <c r="C145" s="45" t="str">
        <f t="shared" si="281"/>
        <v/>
      </c>
      <c r="D145" s="32">
        <f t="shared" si="282"/>
        <v>0</v>
      </c>
      <c r="E145" s="32" t="e">
        <f t="shared" si="283"/>
        <v>#N/A</v>
      </c>
      <c r="F145" s="32" t="str">
        <f t="shared" si="284"/>
        <v/>
      </c>
      <c r="G145" s="32" t="str">
        <f t="shared" si="285"/>
        <v/>
      </c>
      <c r="H145" s="32" t="e">
        <f t="shared" si="286"/>
        <v>#N/A</v>
      </c>
      <c r="I145" s="32" t="e">
        <f t="shared" si="287"/>
        <v>#N/A</v>
      </c>
      <c r="J145" s="32" t="e">
        <f t="shared" si="288"/>
        <v>#N/A</v>
      </c>
      <c r="K145" s="32">
        <f t="shared" si="289"/>
        <v>0</v>
      </c>
      <c r="L145" s="32">
        <f t="shared" si="344"/>
        <v>0</v>
      </c>
      <c r="M145" s="32">
        <f t="shared" si="347"/>
        <v>0</v>
      </c>
      <c r="N145" s="32">
        <f t="shared" si="290"/>
        <v>0</v>
      </c>
      <c r="O145" s="32">
        <f t="shared" si="291"/>
        <v>0</v>
      </c>
      <c r="P145" s="32" t="str">
        <f t="shared" si="292"/>
        <v/>
      </c>
      <c r="Q145" s="32" t="e">
        <f t="shared" si="293"/>
        <v>#N/A</v>
      </c>
      <c r="R145" s="32" t="e">
        <f t="shared" si="294"/>
        <v>#N/A</v>
      </c>
      <c r="S145" s="32" t="e">
        <f t="shared" si="295"/>
        <v>#N/A</v>
      </c>
      <c r="T145" s="32" t="e">
        <f t="shared" si="296"/>
        <v>#N/A</v>
      </c>
      <c r="U145" s="32" t="e">
        <f t="shared" si="297"/>
        <v>#N/A</v>
      </c>
      <c r="V145" s="32" t="e">
        <f t="shared" si="298"/>
        <v>#N/A</v>
      </c>
      <c r="W145" s="32" t="e">
        <f t="shared" si="299"/>
        <v>#N/A</v>
      </c>
      <c r="X145" s="32" t="e">
        <f t="shared" si="300"/>
        <v>#N/A</v>
      </c>
      <c r="Y145" s="32" t="e">
        <f t="shared" si="301"/>
        <v>#N/A</v>
      </c>
      <c r="Z145" s="32" t="e">
        <f t="shared" si="302"/>
        <v>#N/A</v>
      </c>
      <c r="AA145" s="32" t="e">
        <f t="shared" si="303"/>
        <v>#N/A</v>
      </c>
      <c r="AB145" s="32" t="str">
        <f t="shared" si="304"/>
        <v/>
      </c>
      <c r="AC145" s="32" t="str">
        <f t="shared" si="305"/>
        <v/>
      </c>
      <c r="AD145" s="32" t="e">
        <f t="shared" si="306"/>
        <v>#N/A</v>
      </c>
      <c r="AE145" s="32" t="e">
        <f t="shared" si="307"/>
        <v>#N/A</v>
      </c>
      <c r="AF145" s="32" t="e">
        <f t="shared" si="308"/>
        <v>#N/A</v>
      </c>
      <c r="AG145" s="32">
        <f t="shared" si="309"/>
        <v>0</v>
      </c>
      <c r="AH145" s="32">
        <f t="shared" si="345"/>
        <v>0</v>
      </c>
      <c r="AI145" s="32">
        <f t="shared" si="348"/>
        <v>0</v>
      </c>
      <c r="AJ145" s="32">
        <f t="shared" si="310"/>
        <v>0</v>
      </c>
      <c r="AK145" s="32">
        <f t="shared" si="311"/>
        <v>0</v>
      </c>
      <c r="AL145" s="32" t="str">
        <f t="shared" si="312"/>
        <v/>
      </c>
      <c r="AM145" s="32" t="e">
        <f t="shared" si="313"/>
        <v>#N/A</v>
      </c>
      <c r="AN145" s="32" t="e">
        <f t="shared" si="314"/>
        <v>#N/A</v>
      </c>
      <c r="AO145" s="32" t="e">
        <f t="shared" si="315"/>
        <v>#N/A</v>
      </c>
      <c r="AP145" s="32" t="e">
        <f t="shared" si="316"/>
        <v>#N/A</v>
      </c>
      <c r="AQ145" s="32" t="e">
        <f t="shared" si="317"/>
        <v>#N/A</v>
      </c>
      <c r="AR145" s="32" t="e">
        <f t="shared" si="318"/>
        <v>#N/A</v>
      </c>
      <c r="AS145" s="32" t="e">
        <f t="shared" si="319"/>
        <v>#N/A</v>
      </c>
      <c r="AT145" s="32" t="e">
        <f t="shared" si="320"/>
        <v>#N/A</v>
      </c>
      <c r="AU145" s="32" t="e">
        <f t="shared" si="321"/>
        <v>#N/A</v>
      </c>
      <c r="AV145" s="32" t="e">
        <f t="shared" si="322"/>
        <v>#N/A</v>
      </c>
      <c r="AW145" s="32" t="e">
        <f t="shared" si="323"/>
        <v>#N/A</v>
      </c>
      <c r="AX145" s="32" t="str">
        <f t="shared" si="324"/>
        <v/>
      </c>
      <c r="AY145" s="32" t="str">
        <f t="shared" si="325"/>
        <v/>
      </c>
      <c r="AZ145" s="32" t="e">
        <f t="shared" si="326"/>
        <v>#N/A</v>
      </c>
      <c r="BA145" s="32" t="e">
        <f t="shared" si="327"/>
        <v>#N/A</v>
      </c>
      <c r="BB145" s="32" t="e">
        <f t="shared" si="328"/>
        <v>#N/A</v>
      </c>
      <c r="BC145" s="32">
        <f t="shared" si="329"/>
        <v>0</v>
      </c>
      <c r="BD145" s="32">
        <f t="shared" si="346"/>
        <v>0</v>
      </c>
      <c r="BE145" s="32">
        <f t="shared" si="349"/>
        <v>0</v>
      </c>
      <c r="BF145" s="32">
        <f t="shared" si="330"/>
        <v>0</v>
      </c>
      <c r="BG145" s="32">
        <f t="shared" si="331"/>
        <v>0</v>
      </c>
      <c r="BH145" s="32" t="str">
        <f t="shared" si="332"/>
        <v/>
      </c>
      <c r="BI145" s="32" t="e">
        <f t="shared" si="333"/>
        <v>#N/A</v>
      </c>
      <c r="BJ145" s="32" t="e">
        <f t="shared" si="334"/>
        <v>#N/A</v>
      </c>
      <c r="BK145" s="32" t="e">
        <f t="shared" si="335"/>
        <v>#N/A</v>
      </c>
      <c r="BL145" s="32" t="e">
        <f t="shared" si="336"/>
        <v>#N/A</v>
      </c>
      <c r="BM145" s="32" t="e">
        <f t="shared" si="337"/>
        <v>#N/A</v>
      </c>
      <c r="BN145" s="32" t="e">
        <f t="shared" si="338"/>
        <v>#N/A</v>
      </c>
      <c r="BO145" s="32" t="e">
        <f t="shared" si="339"/>
        <v>#N/A</v>
      </c>
      <c r="BP145" s="32" t="e">
        <f t="shared" si="340"/>
        <v>#N/A</v>
      </c>
      <c r="BQ145" s="32" t="e">
        <f t="shared" si="341"/>
        <v>#N/A</v>
      </c>
      <c r="BR145" s="32" t="e">
        <f t="shared" si="342"/>
        <v>#N/A</v>
      </c>
      <c r="BS145" s="32" t="e">
        <f t="shared" si="343"/>
        <v>#N/A</v>
      </c>
    </row>
    <row r="146" spans="1:71" x14ac:dyDescent="0.3">
      <c r="A146" s="32">
        <v>144</v>
      </c>
      <c r="B146" s="32" t="str">
        <f t="shared" si="280"/>
        <v/>
      </c>
      <c r="C146" s="45" t="str">
        <f t="shared" si="281"/>
        <v/>
      </c>
      <c r="D146" s="32">
        <f t="shared" si="282"/>
        <v>0</v>
      </c>
      <c r="E146" s="32" t="e">
        <f t="shared" si="283"/>
        <v>#N/A</v>
      </c>
      <c r="F146" s="32" t="str">
        <f t="shared" si="284"/>
        <v/>
      </c>
      <c r="G146" s="32" t="str">
        <f t="shared" si="285"/>
        <v/>
      </c>
      <c r="H146" s="32" t="e">
        <f t="shared" si="286"/>
        <v>#N/A</v>
      </c>
      <c r="I146" s="32" t="e">
        <f t="shared" si="287"/>
        <v>#N/A</v>
      </c>
      <c r="J146" s="32" t="e">
        <f t="shared" si="288"/>
        <v>#N/A</v>
      </c>
      <c r="K146" s="32">
        <f t="shared" si="289"/>
        <v>0</v>
      </c>
      <c r="L146" s="32">
        <f t="shared" si="344"/>
        <v>0</v>
      </c>
      <c r="M146" s="32">
        <f t="shared" si="347"/>
        <v>0</v>
      </c>
      <c r="N146" s="32">
        <f t="shared" si="290"/>
        <v>0</v>
      </c>
      <c r="O146" s="32">
        <f t="shared" si="291"/>
        <v>0</v>
      </c>
      <c r="P146" s="32" t="str">
        <f t="shared" si="292"/>
        <v/>
      </c>
      <c r="Q146" s="32" t="e">
        <f t="shared" si="293"/>
        <v>#N/A</v>
      </c>
      <c r="R146" s="32" t="e">
        <f t="shared" si="294"/>
        <v>#N/A</v>
      </c>
      <c r="S146" s="32" t="e">
        <f t="shared" si="295"/>
        <v>#N/A</v>
      </c>
      <c r="T146" s="32" t="e">
        <f t="shared" si="296"/>
        <v>#N/A</v>
      </c>
      <c r="U146" s="32" t="e">
        <f t="shared" si="297"/>
        <v>#N/A</v>
      </c>
      <c r="V146" s="32" t="e">
        <f t="shared" si="298"/>
        <v>#N/A</v>
      </c>
      <c r="W146" s="32" t="e">
        <f t="shared" si="299"/>
        <v>#N/A</v>
      </c>
      <c r="X146" s="32" t="e">
        <f t="shared" si="300"/>
        <v>#N/A</v>
      </c>
      <c r="Y146" s="32" t="e">
        <f t="shared" si="301"/>
        <v>#N/A</v>
      </c>
      <c r="Z146" s="32" t="e">
        <f t="shared" si="302"/>
        <v>#N/A</v>
      </c>
      <c r="AA146" s="32" t="e">
        <f t="shared" si="303"/>
        <v>#N/A</v>
      </c>
      <c r="AB146" s="32" t="str">
        <f t="shared" si="304"/>
        <v/>
      </c>
      <c r="AC146" s="32" t="str">
        <f t="shared" si="305"/>
        <v/>
      </c>
      <c r="AD146" s="32" t="e">
        <f t="shared" si="306"/>
        <v>#N/A</v>
      </c>
      <c r="AE146" s="32" t="e">
        <f t="shared" si="307"/>
        <v>#N/A</v>
      </c>
      <c r="AF146" s="32" t="e">
        <f t="shared" si="308"/>
        <v>#N/A</v>
      </c>
      <c r="AG146" s="32">
        <f t="shared" si="309"/>
        <v>0</v>
      </c>
      <c r="AH146" s="32">
        <f t="shared" si="345"/>
        <v>0</v>
      </c>
      <c r="AI146" s="32">
        <f t="shared" si="348"/>
        <v>0</v>
      </c>
      <c r="AJ146" s="32">
        <f t="shared" si="310"/>
        <v>0</v>
      </c>
      <c r="AK146" s="32">
        <f t="shared" si="311"/>
        <v>0</v>
      </c>
      <c r="AL146" s="32" t="str">
        <f t="shared" si="312"/>
        <v/>
      </c>
      <c r="AM146" s="32" t="e">
        <f t="shared" si="313"/>
        <v>#N/A</v>
      </c>
      <c r="AN146" s="32" t="e">
        <f t="shared" si="314"/>
        <v>#N/A</v>
      </c>
      <c r="AO146" s="32" t="e">
        <f t="shared" si="315"/>
        <v>#N/A</v>
      </c>
      <c r="AP146" s="32" t="e">
        <f t="shared" si="316"/>
        <v>#N/A</v>
      </c>
      <c r="AQ146" s="32" t="e">
        <f t="shared" si="317"/>
        <v>#N/A</v>
      </c>
      <c r="AR146" s="32" t="e">
        <f t="shared" si="318"/>
        <v>#N/A</v>
      </c>
      <c r="AS146" s="32" t="e">
        <f t="shared" si="319"/>
        <v>#N/A</v>
      </c>
      <c r="AT146" s="32" t="e">
        <f t="shared" si="320"/>
        <v>#N/A</v>
      </c>
      <c r="AU146" s="32" t="e">
        <f t="shared" si="321"/>
        <v>#N/A</v>
      </c>
      <c r="AV146" s="32" t="e">
        <f t="shared" si="322"/>
        <v>#N/A</v>
      </c>
      <c r="AW146" s="32" t="e">
        <f t="shared" si="323"/>
        <v>#N/A</v>
      </c>
      <c r="AX146" s="32" t="str">
        <f t="shared" si="324"/>
        <v/>
      </c>
      <c r="AY146" s="32" t="str">
        <f t="shared" si="325"/>
        <v/>
      </c>
      <c r="AZ146" s="32" t="e">
        <f t="shared" si="326"/>
        <v>#N/A</v>
      </c>
      <c r="BA146" s="32" t="e">
        <f t="shared" si="327"/>
        <v>#N/A</v>
      </c>
      <c r="BB146" s="32" t="e">
        <f t="shared" si="328"/>
        <v>#N/A</v>
      </c>
      <c r="BC146" s="32">
        <f t="shared" si="329"/>
        <v>0</v>
      </c>
      <c r="BD146" s="32">
        <f t="shared" si="346"/>
        <v>0</v>
      </c>
      <c r="BE146" s="32">
        <f t="shared" si="349"/>
        <v>0</v>
      </c>
      <c r="BF146" s="32">
        <f t="shared" si="330"/>
        <v>0</v>
      </c>
      <c r="BG146" s="32">
        <f t="shared" si="331"/>
        <v>0</v>
      </c>
      <c r="BH146" s="32" t="str">
        <f t="shared" si="332"/>
        <v/>
      </c>
      <c r="BI146" s="32" t="e">
        <f t="shared" si="333"/>
        <v>#N/A</v>
      </c>
      <c r="BJ146" s="32" t="e">
        <f t="shared" si="334"/>
        <v>#N/A</v>
      </c>
      <c r="BK146" s="32" t="e">
        <f t="shared" si="335"/>
        <v>#N/A</v>
      </c>
      <c r="BL146" s="32" t="e">
        <f t="shared" si="336"/>
        <v>#N/A</v>
      </c>
      <c r="BM146" s="32" t="e">
        <f t="shared" si="337"/>
        <v>#N/A</v>
      </c>
      <c r="BN146" s="32" t="e">
        <f t="shared" si="338"/>
        <v>#N/A</v>
      </c>
      <c r="BO146" s="32" t="e">
        <f t="shared" si="339"/>
        <v>#N/A</v>
      </c>
      <c r="BP146" s="32" t="e">
        <f t="shared" si="340"/>
        <v>#N/A</v>
      </c>
      <c r="BQ146" s="32" t="e">
        <f t="shared" si="341"/>
        <v>#N/A</v>
      </c>
      <c r="BR146" s="32" t="e">
        <f t="shared" si="342"/>
        <v>#N/A</v>
      </c>
      <c r="BS146" s="32" t="e">
        <f t="shared" si="343"/>
        <v>#N/A</v>
      </c>
    </row>
    <row r="147" spans="1:71" x14ac:dyDescent="0.3">
      <c r="A147" s="32">
        <v>145</v>
      </c>
      <c r="B147" s="32" t="str">
        <f t="shared" si="280"/>
        <v/>
      </c>
      <c r="C147" s="45" t="str">
        <f t="shared" si="281"/>
        <v/>
      </c>
      <c r="D147" s="32">
        <f t="shared" si="282"/>
        <v>0</v>
      </c>
      <c r="E147" s="32" t="e">
        <f t="shared" si="283"/>
        <v>#N/A</v>
      </c>
      <c r="F147" s="32" t="str">
        <f t="shared" si="284"/>
        <v/>
      </c>
      <c r="G147" s="32" t="str">
        <f t="shared" si="285"/>
        <v/>
      </c>
      <c r="H147" s="32" t="e">
        <f t="shared" si="286"/>
        <v>#N/A</v>
      </c>
      <c r="I147" s="32" t="e">
        <f t="shared" si="287"/>
        <v>#N/A</v>
      </c>
      <c r="J147" s="32" t="e">
        <f t="shared" si="288"/>
        <v>#N/A</v>
      </c>
      <c r="K147" s="32">
        <f t="shared" si="289"/>
        <v>0</v>
      </c>
      <c r="L147" s="32">
        <f t="shared" si="344"/>
        <v>0</v>
      </c>
      <c r="M147" s="32">
        <f t="shared" si="347"/>
        <v>0</v>
      </c>
      <c r="N147" s="32">
        <f t="shared" si="290"/>
        <v>0</v>
      </c>
      <c r="O147" s="32">
        <f t="shared" si="291"/>
        <v>0</v>
      </c>
      <c r="P147" s="32" t="str">
        <f t="shared" si="292"/>
        <v/>
      </c>
      <c r="Q147" s="32" t="e">
        <f t="shared" si="293"/>
        <v>#N/A</v>
      </c>
      <c r="R147" s="32" t="e">
        <f t="shared" si="294"/>
        <v>#N/A</v>
      </c>
      <c r="S147" s="32" t="e">
        <f t="shared" si="295"/>
        <v>#N/A</v>
      </c>
      <c r="T147" s="32" t="e">
        <f t="shared" si="296"/>
        <v>#N/A</v>
      </c>
      <c r="U147" s="32" t="e">
        <f t="shared" si="297"/>
        <v>#N/A</v>
      </c>
      <c r="V147" s="32" t="e">
        <f t="shared" si="298"/>
        <v>#N/A</v>
      </c>
      <c r="W147" s="32" t="e">
        <f t="shared" si="299"/>
        <v>#N/A</v>
      </c>
      <c r="X147" s="32" t="e">
        <f t="shared" si="300"/>
        <v>#N/A</v>
      </c>
      <c r="Y147" s="32" t="e">
        <f t="shared" si="301"/>
        <v>#N/A</v>
      </c>
      <c r="Z147" s="32" t="e">
        <f t="shared" si="302"/>
        <v>#N/A</v>
      </c>
      <c r="AA147" s="32" t="e">
        <f t="shared" si="303"/>
        <v>#N/A</v>
      </c>
      <c r="AB147" s="32" t="str">
        <f t="shared" si="304"/>
        <v/>
      </c>
      <c r="AC147" s="32" t="str">
        <f t="shared" si="305"/>
        <v/>
      </c>
      <c r="AD147" s="32" t="e">
        <f t="shared" si="306"/>
        <v>#N/A</v>
      </c>
      <c r="AE147" s="32" t="e">
        <f t="shared" si="307"/>
        <v>#N/A</v>
      </c>
      <c r="AF147" s="32" t="e">
        <f t="shared" si="308"/>
        <v>#N/A</v>
      </c>
      <c r="AG147" s="32">
        <f t="shared" si="309"/>
        <v>0</v>
      </c>
      <c r="AH147" s="32">
        <f t="shared" si="345"/>
        <v>0</v>
      </c>
      <c r="AI147" s="32">
        <f t="shared" si="348"/>
        <v>0</v>
      </c>
      <c r="AJ147" s="32">
        <f t="shared" si="310"/>
        <v>0</v>
      </c>
      <c r="AK147" s="32">
        <f t="shared" si="311"/>
        <v>0</v>
      </c>
      <c r="AL147" s="32" t="str">
        <f t="shared" si="312"/>
        <v/>
      </c>
      <c r="AM147" s="32" t="e">
        <f t="shared" si="313"/>
        <v>#N/A</v>
      </c>
      <c r="AN147" s="32" t="e">
        <f t="shared" si="314"/>
        <v>#N/A</v>
      </c>
      <c r="AO147" s="32" t="e">
        <f t="shared" si="315"/>
        <v>#N/A</v>
      </c>
      <c r="AP147" s="32" t="e">
        <f t="shared" si="316"/>
        <v>#N/A</v>
      </c>
      <c r="AQ147" s="32" t="e">
        <f t="shared" si="317"/>
        <v>#N/A</v>
      </c>
      <c r="AR147" s="32" t="e">
        <f t="shared" si="318"/>
        <v>#N/A</v>
      </c>
      <c r="AS147" s="32" t="e">
        <f t="shared" si="319"/>
        <v>#N/A</v>
      </c>
      <c r="AT147" s="32" t="e">
        <f t="shared" si="320"/>
        <v>#N/A</v>
      </c>
      <c r="AU147" s="32" t="e">
        <f t="shared" si="321"/>
        <v>#N/A</v>
      </c>
      <c r="AV147" s="32" t="e">
        <f t="shared" si="322"/>
        <v>#N/A</v>
      </c>
      <c r="AW147" s="32" t="e">
        <f t="shared" si="323"/>
        <v>#N/A</v>
      </c>
      <c r="AX147" s="32" t="str">
        <f t="shared" si="324"/>
        <v/>
      </c>
      <c r="AY147" s="32" t="str">
        <f t="shared" si="325"/>
        <v/>
      </c>
      <c r="AZ147" s="32" t="e">
        <f t="shared" si="326"/>
        <v>#N/A</v>
      </c>
      <c r="BA147" s="32" t="e">
        <f t="shared" si="327"/>
        <v>#N/A</v>
      </c>
      <c r="BB147" s="32" t="e">
        <f t="shared" si="328"/>
        <v>#N/A</v>
      </c>
      <c r="BC147" s="32">
        <f t="shared" si="329"/>
        <v>0</v>
      </c>
      <c r="BD147" s="32">
        <f t="shared" si="346"/>
        <v>0</v>
      </c>
      <c r="BE147" s="32">
        <f t="shared" si="349"/>
        <v>0</v>
      </c>
      <c r="BF147" s="32">
        <f t="shared" si="330"/>
        <v>0</v>
      </c>
      <c r="BG147" s="32">
        <f t="shared" si="331"/>
        <v>0</v>
      </c>
      <c r="BH147" s="32" t="str">
        <f t="shared" si="332"/>
        <v/>
      </c>
      <c r="BI147" s="32" t="e">
        <f t="shared" si="333"/>
        <v>#N/A</v>
      </c>
      <c r="BJ147" s="32" t="e">
        <f t="shared" si="334"/>
        <v>#N/A</v>
      </c>
      <c r="BK147" s="32" t="e">
        <f t="shared" si="335"/>
        <v>#N/A</v>
      </c>
      <c r="BL147" s="32" t="e">
        <f t="shared" si="336"/>
        <v>#N/A</v>
      </c>
      <c r="BM147" s="32" t="e">
        <f t="shared" si="337"/>
        <v>#N/A</v>
      </c>
      <c r="BN147" s="32" t="e">
        <f t="shared" si="338"/>
        <v>#N/A</v>
      </c>
      <c r="BO147" s="32" t="e">
        <f t="shared" si="339"/>
        <v>#N/A</v>
      </c>
      <c r="BP147" s="32" t="e">
        <f t="shared" si="340"/>
        <v>#N/A</v>
      </c>
      <c r="BQ147" s="32" t="e">
        <f t="shared" si="341"/>
        <v>#N/A</v>
      </c>
      <c r="BR147" s="32" t="e">
        <f t="shared" si="342"/>
        <v>#N/A</v>
      </c>
      <c r="BS147" s="32" t="e">
        <f t="shared" si="343"/>
        <v>#N/A</v>
      </c>
    </row>
    <row r="148" spans="1:71" x14ac:dyDescent="0.3">
      <c r="A148" s="32">
        <v>146</v>
      </c>
      <c r="B148" s="32" t="str">
        <f t="shared" si="280"/>
        <v/>
      </c>
      <c r="C148" s="45" t="str">
        <f t="shared" si="281"/>
        <v/>
      </c>
      <c r="D148" s="32">
        <f t="shared" si="282"/>
        <v>0</v>
      </c>
      <c r="E148" s="32" t="e">
        <f t="shared" si="283"/>
        <v>#N/A</v>
      </c>
      <c r="F148" s="32" t="str">
        <f t="shared" si="284"/>
        <v/>
      </c>
      <c r="G148" s="32" t="str">
        <f t="shared" si="285"/>
        <v/>
      </c>
      <c r="H148" s="32" t="e">
        <f t="shared" si="286"/>
        <v>#N/A</v>
      </c>
      <c r="I148" s="32" t="e">
        <f t="shared" si="287"/>
        <v>#N/A</v>
      </c>
      <c r="J148" s="32" t="e">
        <f t="shared" si="288"/>
        <v>#N/A</v>
      </c>
      <c r="K148" s="32">
        <f t="shared" si="289"/>
        <v>0</v>
      </c>
      <c r="L148" s="32">
        <f t="shared" si="344"/>
        <v>0</v>
      </c>
      <c r="M148" s="32">
        <f t="shared" si="347"/>
        <v>0</v>
      </c>
      <c r="N148" s="32">
        <f t="shared" si="290"/>
        <v>0</v>
      </c>
      <c r="O148" s="32">
        <f t="shared" si="291"/>
        <v>0</v>
      </c>
      <c r="P148" s="32" t="str">
        <f t="shared" si="292"/>
        <v/>
      </c>
      <c r="Q148" s="32" t="e">
        <f t="shared" si="293"/>
        <v>#N/A</v>
      </c>
      <c r="R148" s="32" t="e">
        <f t="shared" si="294"/>
        <v>#N/A</v>
      </c>
      <c r="S148" s="32" t="e">
        <f t="shared" si="295"/>
        <v>#N/A</v>
      </c>
      <c r="T148" s="32" t="e">
        <f t="shared" si="296"/>
        <v>#N/A</v>
      </c>
      <c r="U148" s="32" t="e">
        <f t="shared" si="297"/>
        <v>#N/A</v>
      </c>
      <c r="V148" s="32" t="e">
        <f t="shared" si="298"/>
        <v>#N/A</v>
      </c>
      <c r="W148" s="32" t="e">
        <f t="shared" si="299"/>
        <v>#N/A</v>
      </c>
      <c r="X148" s="32" t="e">
        <f t="shared" si="300"/>
        <v>#N/A</v>
      </c>
      <c r="Y148" s="32" t="e">
        <f t="shared" si="301"/>
        <v>#N/A</v>
      </c>
      <c r="Z148" s="32" t="e">
        <f t="shared" si="302"/>
        <v>#N/A</v>
      </c>
      <c r="AA148" s="32" t="e">
        <f t="shared" si="303"/>
        <v>#N/A</v>
      </c>
      <c r="AB148" s="32" t="str">
        <f t="shared" si="304"/>
        <v/>
      </c>
      <c r="AC148" s="32" t="str">
        <f t="shared" si="305"/>
        <v/>
      </c>
      <c r="AD148" s="32" t="e">
        <f t="shared" si="306"/>
        <v>#N/A</v>
      </c>
      <c r="AE148" s="32" t="e">
        <f t="shared" si="307"/>
        <v>#N/A</v>
      </c>
      <c r="AF148" s="32" t="e">
        <f t="shared" si="308"/>
        <v>#N/A</v>
      </c>
      <c r="AG148" s="32">
        <f t="shared" si="309"/>
        <v>0</v>
      </c>
      <c r="AH148" s="32">
        <f t="shared" si="345"/>
        <v>0</v>
      </c>
      <c r="AI148" s="32">
        <f t="shared" si="348"/>
        <v>0</v>
      </c>
      <c r="AJ148" s="32">
        <f t="shared" si="310"/>
        <v>0</v>
      </c>
      <c r="AK148" s="32">
        <f t="shared" si="311"/>
        <v>0</v>
      </c>
      <c r="AL148" s="32" t="str">
        <f t="shared" si="312"/>
        <v/>
      </c>
      <c r="AM148" s="32" t="e">
        <f t="shared" si="313"/>
        <v>#N/A</v>
      </c>
      <c r="AN148" s="32" t="e">
        <f t="shared" si="314"/>
        <v>#N/A</v>
      </c>
      <c r="AO148" s="32" t="e">
        <f t="shared" si="315"/>
        <v>#N/A</v>
      </c>
      <c r="AP148" s="32" t="e">
        <f t="shared" si="316"/>
        <v>#N/A</v>
      </c>
      <c r="AQ148" s="32" t="e">
        <f t="shared" si="317"/>
        <v>#N/A</v>
      </c>
      <c r="AR148" s="32" t="e">
        <f t="shared" si="318"/>
        <v>#N/A</v>
      </c>
      <c r="AS148" s="32" t="e">
        <f t="shared" si="319"/>
        <v>#N/A</v>
      </c>
      <c r="AT148" s="32" t="e">
        <f t="shared" si="320"/>
        <v>#N/A</v>
      </c>
      <c r="AU148" s="32" t="e">
        <f t="shared" si="321"/>
        <v>#N/A</v>
      </c>
      <c r="AV148" s="32" t="e">
        <f t="shared" si="322"/>
        <v>#N/A</v>
      </c>
      <c r="AW148" s="32" t="e">
        <f t="shared" si="323"/>
        <v>#N/A</v>
      </c>
      <c r="AX148" s="32" t="str">
        <f t="shared" si="324"/>
        <v/>
      </c>
      <c r="AY148" s="32" t="str">
        <f t="shared" si="325"/>
        <v/>
      </c>
      <c r="AZ148" s="32" t="e">
        <f t="shared" si="326"/>
        <v>#N/A</v>
      </c>
      <c r="BA148" s="32" t="e">
        <f t="shared" si="327"/>
        <v>#N/A</v>
      </c>
      <c r="BB148" s="32" t="e">
        <f t="shared" si="328"/>
        <v>#N/A</v>
      </c>
      <c r="BC148" s="32">
        <f t="shared" si="329"/>
        <v>0</v>
      </c>
      <c r="BD148" s="32">
        <f t="shared" si="346"/>
        <v>0</v>
      </c>
      <c r="BE148" s="32">
        <f t="shared" si="349"/>
        <v>0</v>
      </c>
      <c r="BF148" s="32">
        <f t="shared" si="330"/>
        <v>0</v>
      </c>
      <c r="BG148" s="32">
        <f t="shared" si="331"/>
        <v>0</v>
      </c>
      <c r="BH148" s="32" t="str">
        <f t="shared" si="332"/>
        <v/>
      </c>
      <c r="BI148" s="32" t="e">
        <f t="shared" si="333"/>
        <v>#N/A</v>
      </c>
      <c r="BJ148" s="32" t="e">
        <f t="shared" si="334"/>
        <v>#N/A</v>
      </c>
      <c r="BK148" s="32" t="e">
        <f t="shared" si="335"/>
        <v>#N/A</v>
      </c>
      <c r="BL148" s="32" t="e">
        <f t="shared" si="336"/>
        <v>#N/A</v>
      </c>
      <c r="BM148" s="32" t="e">
        <f t="shared" si="337"/>
        <v>#N/A</v>
      </c>
      <c r="BN148" s="32" t="e">
        <f t="shared" si="338"/>
        <v>#N/A</v>
      </c>
      <c r="BO148" s="32" t="e">
        <f t="shared" si="339"/>
        <v>#N/A</v>
      </c>
      <c r="BP148" s="32" t="e">
        <f t="shared" si="340"/>
        <v>#N/A</v>
      </c>
      <c r="BQ148" s="32" t="e">
        <f t="shared" si="341"/>
        <v>#N/A</v>
      </c>
      <c r="BR148" s="32" t="e">
        <f t="shared" si="342"/>
        <v>#N/A</v>
      </c>
      <c r="BS148" s="32" t="e">
        <f t="shared" si="343"/>
        <v>#N/A</v>
      </c>
    </row>
    <row r="149" spans="1:71" x14ac:dyDescent="0.3">
      <c r="A149" s="32">
        <v>147</v>
      </c>
      <c r="B149" s="32" t="str">
        <f t="shared" si="280"/>
        <v/>
      </c>
      <c r="C149" s="45" t="str">
        <f t="shared" si="281"/>
        <v/>
      </c>
      <c r="D149" s="32">
        <f t="shared" si="282"/>
        <v>0</v>
      </c>
      <c r="E149" s="32" t="e">
        <f t="shared" si="283"/>
        <v>#N/A</v>
      </c>
      <c r="F149" s="32" t="str">
        <f t="shared" si="284"/>
        <v/>
      </c>
      <c r="G149" s="32" t="str">
        <f t="shared" si="285"/>
        <v/>
      </c>
      <c r="H149" s="32" t="e">
        <f t="shared" si="286"/>
        <v>#N/A</v>
      </c>
      <c r="I149" s="32" t="e">
        <f t="shared" si="287"/>
        <v>#N/A</v>
      </c>
      <c r="J149" s="32" t="e">
        <f t="shared" si="288"/>
        <v>#N/A</v>
      </c>
      <c r="K149" s="32">
        <f t="shared" si="289"/>
        <v>0</v>
      </c>
      <c r="L149" s="32">
        <f t="shared" si="344"/>
        <v>0</v>
      </c>
      <c r="M149" s="32">
        <f t="shared" si="347"/>
        <v>0</v>
      </c>
      <c r="N149" s="32">
        <f t="shared" si="290"/>
        <v>0</v>
      </c>
      <c r="O149" s="32">
        <f t="shared" si="291"/>
        <v>0</v>
      </c>
      <c r="P149" s="32" t="str">
        <f t="shared" si="292"/>
        <v/>
      </c>
      <c r="Q149" s="32" t="e">
        <f t="shared" si="293"/>
        <v>#N/A</v>
      </c>
      <c r="R149" s="32" t="e">
        <f t="shared" si="294"/>
        <v>#N/A</v>
      </c>
      <c r="S149" s="32" t="e">
        <f t="shared" si="295"/>
        <v>#N/A</v>
      </c>
      <c r="T149" s="32" t="e">
        <f t="shared" si="296"/>
        <v>#N/A</v>
      </c>
      <c r="U149" s="32" t="e">
        <f t="shared" si="297"/>
        <v>#N/A</v>
      </c>
      <c r="V149" s="32" t="e">
        <f t="shared" si="298"/>
        <v>#N/A</v>
      </c>
      <c r="W149" s="32" t="e">
        <f t="shared" si="299"/>
        <v>#N/A</v>
      </c>
      <c r="X149" s="32" t="e">
        <f t="shared" si="300"/>
        <v>#N/A</v>
      </c>
      <c r="Y149" s="32" t="e">
        <f t="shared" si="301"/>
        <v>#N/A</v>
      </c>
      <c r="Z149" s="32" t="e">
        <f t="shared" si="302"/>
        <v>#N/A</v>
      </c>
      <c r="AA149" s="32" t="e">
        <f t="shared" si="303"/>
        <v>#N/A</v>
      </c>
      <c r="AB149" s="32" t="str">
        <f t="shared" si="304"/>
        <v/>
      </c>
      <c r="AC149" s="32" t="str">
        <f t="shared" si="305"/>
        <v/>
      </c>
      <c r="AD149" s="32" t="e">
        <f t="shared" si="306"/>
        <v>#N/A</v>
      </c>
      <c r="AE149" s="32" t="e">
        <f t="shared" si="307"/>
        <v>#N/A</v>
      </c>
      <c r="AF149" s="32" t="e">
        <f t="shared" si="308"/>
        <v>#N/A</v>
      </c>
      <c r="AG149" s="32">
        <f t="shared" si="309"/>
        <v>0</v>
      </c>
      <c r="AH149" s="32">
        <f t="shared" si="345"/>
        <v>0</v>
      </c>
      <c r="AI149" s="32">
        <f t="shared" si="348"/>
        <v>0</v>
      </c>
      <c r="AJ149" s="32">
        <f t="shared" si="310"/>
        <v>0</v>
      </c>
      <c r="AK149" s="32">
        <f t="shared" si="311"/>
        <v>0</v>
      </c>
      <c r="AL149" s="32" t="str">
        <f t="shared" si="312"/>
        <v/>
      </c>
      <c r="AM149" s="32" t="e">
        <f t="shared" si="313"/>
        <v>#N/A</v>
      </c>
      <c r="AN149" s="32" t="e">
        <f t="shared" si="314"/>
        <v>#N/A</v>
      </c>
      <c r="AO149" s="32" t="e">
        <f t="shared" si="315"/>
        <v>#N/A</v>
      </c>
      <c r="AP149" s="32" t="e">
        <f t="shared" si="316"/>
        <v>#N/A</v>
      </c>
      <c r="AQ149" s="32" t="e">
        <f t="shared" si="317"/>
        <v>#N/A</v>
      </c>
      <c r="AR149" s="32" t="e">
        <f t="shared" si="318"/>
        <v>#N/A</v>
      </c>
      <c r="AS149" s="32" t="e">
        <f t="shared" si="319"/>
        <v>#N/A</v>
      </c>
      <c r="AT149" s="32" t="e">
        <f t="shared" si="320"/>
        <v>#N/A</v>
      </c>
      <c r="AU149" s="32" t="e">
        <f t="shared" si="321"/>
        <v>#N/A</v>
      </c>
      <c r="AV149" s="32" t="e">
        <f t="shared" si="322"/>
        <v>#N/A</v>
      </c>
      <c r="AW149" s="32" t="e">
        <f t="shared" si="323"/>
        <v>#N/A</v>
      </c>
      <c r="AX149" s="32" t="str">
        <f t="shared" si="324"/>
        <v/>
      </c>
      <c r="AY149" s="32" t="str">
        <f t="shared" si="325"/>
        <v/>
      </c>
      <c r="AZ149" s="32" t="e">
        <f t="shared" si="326"/>
        <v>#N/A</v>
      </c>
      <c r="BA149" s="32" t="e">
        <f t="shared" si="327"/>
        <v>#N/A</v>
      </c>
      <c r="BB149" s="32" t="e">
        <f t="shared" si="328"/>
        <v>#N/A</v>
      </c>
      <c r="BC149" s="32">
        <f t="shared" si="329"/>
        <v>0</v>
      </c>
      <c r="BD149" s="32">
        <f t="shared" si="346"/>
        <v>0</v>
      </c>
      <c r="BE149" s="32">
        <f t="shared" si="349"/>
        <v>0</v>
      </c>
      <c r="BF149" s="32">
        <f t="shared" si="330"/>
        <v>0</v>
      </c>
      <c r="BG149" s="32">
        <f t="shared" si="331"/>
        <v>0</v>
      </c>
      <c r="BH149" s="32" t="str">
        <f t="shared" si="332"/>
        <v/>
      </c>
      <c r="BI149" s="32" t="e">
        <f t="shared" si="333"/>
        <v>#N/A</v>
      </c>
      <c r="BJ149" s="32" t="e">
        <f t="shared" si="334"/>
        <v>#N/A</v>
      </c>
      <c r="BK149" s="32" t="e">
        <f t="shared" si="335"/>
        <v>#N/A</v>
      </c>
      <c r="BL149" s="32" t="e">
        <f t="shared" si="336"/>
        <v>#N/A</v>
      </c>
      <c r="BM149" s="32" t="e">
        <f t="shared" si="337"/>
        <v>#N/A</v>
      </c>
      <c r="BN149" s="32" t="e">
        <f t="shared" si="338"/>
        <v>#N/A</v>
      </c>
      <c r="BO149" s="32" t="e">
        <f t="shared" si="339"/>
        <v>#N/A</v>
      </c>
      <c r="BP149" s="32" t="e">
        <f t="shared" si="340"/>
        <v>#N/A</v>
      </c>
      <c r="BQ149" s="32" t="e">
        <f t="shared" si="341"/>
        <v>#N/A</v>
      </c>
      <c r="BR149" s="32" t="e">
        <f t="shared" si="342"/>
        <v>#N/A</v>
      </c>
      <c r="BS149" s="32" t="e">
        <f t="shared" si="343"/>
        <v>#N/A</v>
      </c>
    </row>
    <row r="150" spans="1:71" x14ac:dyDescent="0.3">
      <c r="A150" s="32">
        <v>148</v>
      </c>
      <c r="B150" s="32" t="str">
        <f t="shared" si="280"/>
        <v/>
      </c>
      <c r="C150" s="45" t="str">
        <f t="shared" si="281"/>
        <v/>
      </c>
      <c r="D150" s="32">
        <f t="shared" si="282"/>
        <v>0</v>
      </c>
      <c r="E150" s="32" t="e">
        <f t="shared" si="283"/>
        <v>#N/A</v>
      </c>
      <c r="F150" s="32" t="str">
        <f t="shared" si="284"/>
        <v/>
      </c>
      <c r="G150" s="32" t="str">
        <f t="shared" si="285"/>
        <v/>
      </c>
      <c r="H150" s="32" t="e">
        <f t="shared" si="286"/>
        <v>#N/A</v>
      </c>
      <c r="I150" s="32" t="e">
        <f t="shared" si="287"/>
        <v>#N/A</v>
      </c>
      <c r="J150" s="32" t="e">
        <f t="shared" si="288"/>
        <v>#N/A</v>
      </c>
      <c r="K150" s="32">
        <f t="shared" si="289"/>
        <v>0</v>
      </c>
      <c r="L150" s="32">
        <f t="shared" si="344"/>
        <v>0</v>
      </c>
      <c r="M150" s="32">
        <f t="shared" si="347"/>
        <v>0</v>
      </c>
      <c r="N150" s="32">
        <f t="shared" si="290"/>
        <v>0</v>
      </c>
      <c r="O150" s="32">
        <f t="shared" si="291"/>
        <v>0</v>
      </c>
      <c r="P150" s="32" t="str">
        <f t="shared" si="292"/>
        <v/>
      </c>
      <c r="Q150" s="32" t="e">
        <f t="shared" si="293"/>
        <v>#N/A</v>
      </c>
      <c r="R150" s="32" t="e">
        <f t="shared" si="294"/>
        <v>#N/A</v>
      </c>
      <c r="S150" s="32" t="e">
        <f t="shared" si="295"/>
        <v>#N/A</v>
      </c>
      <c r="T150" s="32" t="e">
        <f t="shared" si="296"/>
        <v>#N/A</v>
      </c>
      <c r="U150" s="32" t="e">
        <f t="shared" si="297"/>
        <v>#N/A</v>
      </c>
      <c r="V150" s="32" t="e">
        <f t="shared" si="298"/>
        <v>#N/A</v>
      </c>
      <c r="W150" s="32" t="e">
        <f t="shared" si="299"/>
        <v>#N/A</v>
      </c>
      <c r="X150" s="32" t="e">
        <f t="shared" si="300"/>
        <v>#N/A</v>
      </c>
      <c r="Y150" s="32" t="e">
        <f t="shared" si="301"/>
        <v>#N/A</v>
      </c>
      <c r="Z150" s="32" t="e">
        <f t="shared" si="302"/>
        <v>#N/A</v>
      </c>
      <c r="AA150" s="32" t="e">
        <f t="shared" si="303"/>
        <v>#N/A</v>
      </c>
      <c r="AB150" s="32" t="str">
        <f t="shared" si="304"/>
        <v/>
      </c>
      <c r="AC150" s="32" t="str">
        <f t="shared" si="305"/>
        <v/>
      </c>
      <c r="AD150" s="32" t="e">
        <f t="shared" si="306"/>
        <v>#N/A</v>
      </c>
      <c r="AE150" s="32" t="e">
        <f t="shared" si="307"/>
        <v>#N/A</v>
      </c>
      <c r="AF150" s="32" t="e">
        <f t="shared" si="308"/>
        <v>#N/A</v>
      </c>
      <c r="AG150" s="32">
        <f t="shared" si="309"/>
        <v>0</v>
      </c>
      <c r="AH150" s="32">
        <f t="shared" si="345"/>
        <v>0</v>
      </c>
      <c r="AI150" s="32">
        <f t="shared" si="348"/>
        <v>0</v>
      </c>
      <c r="AJ150" s="32">
        <f t="shared" si="310"/>
        <v>0</v>
      </c>
      <c r="AK150" s="32">
        <f t="shared" si="311"/>
        <v>0</v>
      </c>
      <c r="AL150" s="32" t="str">
        <f t="shared" si="312"/>
        <v/>
      </c>
      <c r="AM150" s="32" t="e">
        <f t="shared" si="313"/>
        <v>#N/A</v>
      </c>
      <c r="AN150" s="32" t="e">
        <f t="shared" si="314"/>
        <v>#N/A</v>
      </c>
      <c r="AO150" s="32" t="e">
        <f t="shared" si="315"/>
        <v>#N/A</v>
      </c>
      <c r="AP150" s="32" t="e">
        <f t="shared" si="316"/>
        <v>#N/A</v>
      </c>
      <c r="AQ150" s="32" t="e">
        <f t="shared" si="317"/>
        <v>#N/A</v>
      </c>
      <c r="AR150" s="32" t="e">
        <f t="shared" si="318"/>
        <v>#N/A</v>
      </c>
      <c r="AS150" s="32" t="e">
        <f t="shared" si="319"/>
        <v>#N/A</v>
      </c>
      <c r="AT150" s="32" t="e">
        <f t="shared" si="320"/>
        <v>#N/A</v>
      </c>
      <c r="AU150" s="32" t="e">
        <f t="shared" si="321"/>
        <v>#N/A</v>
      </c>
      <c r="AV150" s="32" t="e">
        <f t="shared" si="322"/>
        <v>#N/A</v>
      </c>
      <c r="AW150" s="32" t="e">
        <f t="shared" si="323"/>
        <v>#N/A</v>
      </c>
      <c r="AX150" s="32" t="str">
        <f t="shared" si="324"/>
        <v/>
      </c>
      <c r="AY150" s="32" t="str">
        <f t="shared" si="325"/>
        <v/>
      </c>
      <c r="AZ150" s="32" t="e">
        <f t="shared" si="326"/>
        <v>#N/A</v>
      </c>
      <c r="BA150" s="32" t="e">
        <f t="shared" si="327"/>
        <v>#N/A</v>
      </c>
      <c r="BB150" s="32" t="e">
        <f t="shared" si="328"/>
        <v>#N/A</v>
      </c>
      <c r="BC150" s="32">
        <f t="shared" si="329"/>
        <v>0</v>
      </c>
      <c r="BD150" s="32">
        <f t="shared" si="346"/>
        <v>0</v>
      </c>
      <c r="BE150" s="32">
        <f t="shared" si="349"/>
        <v>0</v>
      </c>
      <c r="BF150" s="32">
        <f t="shared" si="330"/>
        <v>0</v>
      </c>
      <c r="BG150" s="32">
        <f t="shared" si="331"/>
        <v>0</v>
      </c>
      <c r="BH150" s="32" t="str">
        <f t="shared" si="332"/>
        <v/>
      </c>
      <c r="BI150" s="32" t="e">
        <f t="shared" si="333"/>
        <v>#N/A</v>
      </c>
      <c r="BJ150" s="32" t="e">
        <f t="shared" si="334"/>
        <v>#N/A</v>
      </c>
      <c r="BK150" s="32" t="e">
        <f t="shared" si="335"/>
        <v>#N/A</v>
      </c>
      <c r="BL150" s="32" t="e">
        <f t="shared" si="336"/>
        <v>#N/A</v>
      </c>
      <c r="BM150" s="32" t="e">
        <f t="shared" si="337"/>
        <v>#N/A</v>
      </c>
      <c r="BN150" s="32" t="e">
        <f t="shared" si="338"/>
        <v>#N/A</v>
      </c>
      <c r="BO150" s="32" t="e">
        <f t="shared" si="339"/>
        <v>#N/A</v>
      </c>
      <c r="BP150" s="32" t="e">
        <f t="shared" si="340"/>
        <v>#N/A</v>
      </c>
      <c r="BQ150" s="32" t="e">
        <f t="shared" si="341"/>
        <v>#N/A</v>
      </c>
      <c r="BR150" s="32" t="e">
        <f t="shared" si="342"/>
        <v>#N/A</v>
      </c>
      <c r="BS150" s="32" t="e">
        <f t="shared" si="343"/>
        <v>#N/A</v>
      </c>
    </row>
    <row r="151" spans="1:71" x14ac:dyDescent="0.3">
      <c r="A151" s="32">
        <v>149</v>
      </c>
      <c r="B151" s="32" t="str">
        <f t="shared" si="280"/>
        <v/>
      </c>
      <c r="C151" s="45" t="str">
        <f t="shared" si="281"/>
        <v/>
      </c>
      <c r="D151" s="32">
        <f t="shared" si="282"/>
        <v>0</v>
      </c>
      <c r="E151" s="32" t="e">
        <f t="shared" si="283"/>
        <v>#N/A</v>
      </c>
      <c r="F151" s="32" t="str">
        <f t="shared" si="284"/>
        <v/>
      </c>
      <c r="G151" s="32" t="str">
        <f t="shared" si="285"/>
        <v/>
      </c>
      <c r="H151" s="32" t="e">
        <f t="shared" si="286"/>
        <v>#N/A</v>
      </c>
      <c r="I151" s="32" t="e">
        <f t="shared" si="287"/>
        <v>#N/A</v>
      </c>
      <c r="J151" s="32" t="e">
        <f t="shared" si="288"/>
        <v>#N/A</v>
      </c>
      <c r="K151" s="32">
        <f t="shared" si="289"/>
        <v>0</v>
      </c>
      <c r="L151" s="32">
        <f t="shared" si="344"/>
        <v>0</v>
      </c>
      <c r="M151" s="32">
        <f t="shared" si="347"/>
        <v>0</v>
      </c>
      <c r="N151" s="32">
        <f t="shared" si="290"/>
        <v>0</v>
      </c>
      <c r="O151" s="32">
        <f t="shared" si="291"/>
        <v>0</v>
      </c>
      <c r="P151" s="32" t="str">
        <f t="shared" si="292"/>
        <v/>
      </c>
      <c r="Q151" s="32" t="e">
        <f t="shared" si="293"/>
        <v>#N/A</v>
      </c>
      <c r="R151" s="32" t="e">
        <f t="shared" si="294"/>
        <v>#N/A</v>
      </c>
      <c r="S151" s="32" t="e">
        <f t="shared" si="295"/>
        <v>#N/A</v>
      </c>
      <c r="T151" s="32" t="e">
        <f t="shared" si="296"/>
        <v>#N/A</v>
      </c>
      <c r="U151" s="32" t="e">
        <f t="shared" si="297"/>
        <v>#N/A</v>
      </c>
      <c r="V151" s="32" t="e">
        <f t="shared" si="298"/>
        <v>#N/A</v>
      </c>
      <c r="W151" s="32" t="e">
        <f t="shared" si="299"/>
        <v>#N/A</v>
      </c>
      <c r="X151" s="32" t="e">
        <f t="shared" si="300"/>
        <v>#N/A</v>
      </c>
      <c r="Y151" s="32" t="e">
        <f t="shared" si="301"/>
        <v>#N/A</v>
      </c>
      <c r="Z151" s="32" t="e">
        <f t="shared" si="302"/>
        <v>#N/A</v>
      </c>
      <c r="AA151" s="32" t="e">
        <f t="shared" si="303"/>
        <v>#N/A</v>
      </c>
      <c r="AB151" s="32" t="str">
        <f t="shared" si="304"/>
        <v/>
      </c>
      <c r="AC151" s="32" t="str">
        <f t="shared" si="305"/>
        <v/>
      </c>
      <c r="AD151" s="32" t="e">
        <f t="shared" si="306"/>
        <v>#N/A</v>
      </c>
      <c r="AE151" s="32" t="e">
        <f t="shared" si="307"/>
        <v>#N/A</v>
      </c>
      <c r="AF151" s="32" t="e">
        <f t="shared" si="308"/>
        <v>#N/A</v>
      </c>
      <c r="AG151" s="32">
        <f t="shared" si="309"/>
        <v>0</v>
      </c>
      <c r="AH151" s="32">
        <f t="shared" si="345"/>
        <v>0</v>
      </c>
      <c r="AI151" s="32">
        <f t="shared" si="348"/>
        <v>0</v>
      </c>
      <c r="AJ151" s="32">
        <f t="shared" si="310"/>
        <v>0</v>
      </c>
      <c r="AK151" s="32">
        <f t="shared" si="311"/>
        <v>0</v>
      </c>
      <c r="AL151" s="32" t="str">
        <f t="shared" si="312"/>
        <v/>
      </c>
      <c r="AM151" s="32" t="e">
        <f t="shared" si="313"/>
        <v>#N/A</v>
      </c>
      <c r="AN151" s="32" t="e">
        <f t="shared" si="314"/>
        <v>#N/A</v>
      </c>
      <c r="AO151" s="32" t="e">
        <f t="shared" si="315"/>
        <v>#N/A</v>
      </c>
      <c r="AP151" s="32" t="e">
        <f t="shared" si="316"/>
        <v>#N/A</v>
      </c>
      <c r="AQ151" s="32" t="e">
        <f t="shared" si="317"/>
        <v>#N/A</v>
      </c>
      <c r="AR151" s="32" t="e">
        <f t="shared" si="318"/>
        <v>#N/A</v>
      </c>
      <c r="AS151" s="32" t="e">
        <f t="shared" si="319"/>
        <v>#N/A</v>
      </c>
      <c r="AT151" s="32" t="e">
        <f t="shared" si="320"/>
        <v>#N/A</v>
      </c>
      <c r="AU151" s="32" t="e">
        <f t="shared" si="321"/>
        <v>#N/A</v>
      </c>
      <c r="AV151" s="32" t="e">
        <f t="shared" si="322"/>
        <v>#N/A</v>
      </c>
      <c r="AW151" s="32" t="e">
        <f t="shared" si="323"/>
        <v>#N/A</v>
      </c>
      <c r="AX151" s="32" t="str">
        <f t="shared" si="324"/>
        <v/>
      </c>
      <c r="AY151" s="32" t="str">
        <f t="shared" si="325"/>
        <v/>
      </c>
      <c r="AZ151" s="32" t="e">
        <f t="shared" si="326"/>
        <v>#N/A</v>
      </c>
      <c r="BA151" s="32" t="e">
        <f t="shared" si="327"/>
        <v>#N/A</v>
      </c>
      <c r="BB151" s="32" t="e">
        <f t="shared" si="328"/>
        <v>#N/A</v>
      </c>
      <c r="BC151" s="32">
        <f t="shared" si="329"/>
        <v>0</v>
      </c>
      <c r="BD151" s="32">
        <f t="shared" si="346"/>
        <v>0</v>
      </c>
      <c r="BE151" s="32">
        <f t="shared" si="349"/>
        <v>0</v>
      </c>
      <c r="BF151" s="32">
        <f t="shared" si="330"/>
        <v>0</v>
      </c>
      <c r="BG151" s="32">
        <f t="shared" si="331"/>
        <v>0</v>
      </c>
      <c r="BH151" s="32" t="str">
        <f t="shared" si="332"/>
        <v/>
      </c>
      <c r="BI151" s="32" t="e">
        <f t="shared" si="333"/>
        <v>#N/A</v>
      </c>
      <c r="BJ151" s="32" t="e">
        <f t="shared" si="334"/>
        <v>#N/A</v>
      </c>
      <c r="BK151" s="32" t="e">
        <f t="shared" si="335"/>
        <v>#N/A</v>
      </c>
      <c r="BL151" s="32" t="e">
        <f t="shared" si="336"/>
        <v>#N/A</v>
      </c>
      <c r="BM151" s="32" t="e">
        <f t="shared" si="337"/>
        <v>#N/A</v>
      </c>
      <c r="BN151" s="32" t="e">
        <f t="shared" si="338"/>
        <v>#N/A</v>
      </c>
      <c r="BO151" s="32" t="e">
        <f t="shared" si="339"/>
        <v>#N/A</v>
      </c>
      <c r="BP151" s="32" t="e">
        <f t="shared" si="340"/>
        <v>#N/A</v>
      </c>
      <c r="BQ151" s="32" t="e">
        <f t="shared" si="341"/>
        <v>#N/A</v>
      </c>
      <c r="BR151" s="32" t="e">
        <f t="shared" si="342"/>
        <v>#N/A</v>
      </c>
      <c r="BS151" s="32" t="e">
        <f t="shared" si="343"/>
        <v>#N/A</v>
      </c>
    </row>
    <row r="152" spans="1:71" x14ac:dyDescent="0.3">
      <c r="A152" s="32">
        <v>150</v>
      </c>
      <c r="B152" s="32" t="str">
        <f t="shared" si="280"/>
        <v/>
      </c>
      <c r="C152" s="45" t="str">
        <f t="shared" si="281"/>
        <v/>
      </c>
      <c r="D152" s="32">
        <f t="shared" si="282"/>
        <v>0</v>
      </c>
      <c r="E152" s="32" t="e">
        <f t="shared" si="283"/>
        <v>#N/A</v>
      </c>
      <c r="F152" s="32" t="str">
        <f t="shared" si="284"/>
        <v/>
      </c>
      <c r="G152" s="32" t="str">
        <f t="shared" si="285"/>
        <v/>
      </c>
      <c r="H152" s="32" t="e">
        <f t="shared" si="286"/>
        <v>#N/A</v>
      </c>
      <c r="I152" s="32" t="e">
        <f t="shared" si="287"/>
        <v>#N/A</v>
      </c>
      <c r="J152" s="32" t="e">
        <f t="shared" si="288"/>
        <v>#N/A</v>
      </c>
      <c r="K152" s="32">
        <f t="shared" si="289"/>
        <v>0</v>
      </c>
      <c r="L152" s="32">
        <f t="shared" si="344"/>
        <v>0</v>
      </c>
      <c r="M152" s="32">
        <f t="shared" si="347"/>
        <v>0</v>
      </c>
      <c r="N152" s="32">
        <f t="shared" si="290"/>
        <v>0</v>
      </c>
      <c r="O152" s="32">
        <f t="shared" si="291"/>
        <v>0</v>
      </c>
      <c r="P152" s="32" t="str">
        <f t="shared" si="292"/>
        <v/>
      </c>
      <c r="Q152" s="32" t="e">
        <f t="shared" si="293"/>
        <v>#N/A</v>
      </c>
      <c r="R152" s="32" t="e">
        <f t="shared" si="294"/>
        <v>#N/A</v>
      </c>
      <c r="S152" s="32" t="e">
        <f t="shared" si="295"/>
        <v>#N/A</v>
      </c>
      <c r="T152" s="32" t="e">
        <f t="shared" si="296"/>
        <v>#N/A</v>
      </c>
      <c r="U152" s="32" t="e">
        <f t="shared" si="297"/>
        <v>#N/A</v>
      </c>
      <c r="V152" s="32" t="e">
        <f t="shared" si="298"/>
        <v>#N/A</v>
      </c>
      <c r="W152" s="32" t="e">
        <f t="shared" si="299"/>
        <v>#N/A</v>
      </c>
      <c r="X152" s="32" t="e">
        <f t="shared" si="300"/>
        <v>#N/A</v>
      </c>
      <c r="Y152" s="32" t="e">
        <f t="shared" si="301"/>
        <v>#N/A</v>
      </c>
      <c r="Z152" s="32" t="e">
        <f t="shared" si="302"/>
        <v>#N/A</v>
      </c>
      <c r="AA152" s="32" t="e">
        <f t="shared" si="303"/>
        <v>#N/A</v>
      </c>
      <c r="AB152" s="32" t="str">
        <f t="shared" si="304"/>
        <v/>
      </c>
      <c r="AC152" s="32" t="str">
        <f t="shared" si="305"/>
        <v/>
      </c>
      <c r="AD152" s="32" t="e">
        <f t="shared" si="306"/>
        <v>#N/A</v>
      </c>
      <c r="AE152" s="32" t="e">
        <f t="shared" si="307"/>
        <v>#N/A</v>
      </c>
      <c r="AF152" s="32" t="e">
        <f t="shared" si="308"/>
        <v>#N/A</v>
      </c>
      <c r="AG152" s="32">
        <f t="shared" si="309"/>
        <v>0</v>
      </c>
      <c r="AH152" s="32">
        <f t="shared" si="345"/>
        <v>0</v>
      </c>
      <c r="AI152" s="32">
        <f t="shared" si="348"/>
        <v>0</v>
      </c>
      <c r="AJ152" s="32">
        <f t="shared" si="310"/>
        <v>0</v>
      </c>
      <c r="AK152" s="32">
        <f t="shared" si="311"/>
        <v>0</v>
      </c>
      <c r="AL152" s="32" t="str">
        <f t="shared" si="312"/>
        <v/>
      </c>
      <c r="AM152" s="32" t="e">
        <f t="shared" si="313"/>
        <v>#N/A</v>
      </c>
      <c r="AN152" s="32" t="e">
        <f t="shared" si="314"/>
        <v>#N/A</v>
      </c>
      <c r="AO152" s="32" t="e">
        <f t="shared" si="315"/>
        <v>#N/A</v>
      </c>
      <c r="AP152" s="32" t="e">
        <f t="shared" si="316"/>
        <v>#N/A</v>
      </c>
      <c r="AQ152" s="32" t="e">
        <f t="shared" si="317"/>
        <v>#N/A</v>
      </c>
      <c r="AR152" s="32" t="e">
        <f t="shared" si="318"/>
        <v>#N/A</v>
      </c>
      <c r="AS152" s="32" t="e">
        <f t="shared" si="319"/>
        <v>#N/A</v>
      </c>
      <c r="AT152" s="32" t="e">
        <f t="shared" si="320"/>
        <v>#N/A</v>
      </c>
      <c r="AU152" s="32" t="e">
        <f t="shared" si="321"/>
        <v>#N/A</v>
      </c>
      <c r="AV152" s="32" t="e">
        <f t="shared" si="322"/>
        <v>#N/A</v>
      </c>
      <c r="AW152" s="32" t="e">
        <f t="shared" si="323"/>
        <v>#N/A</v>
      </c>
      <c r="AX152" s="32" t="str">
        <f t="shared" si="324"/>
        <v/>
      </c>
      <c r="AY152" s="32" t="str">
        <f t="shared" si="325"/>
        <v/>
      </c>
      <c r="AZ152" s="32" t="e">
        <f t="shared" si="326"/>
        <v>#N/A</v>
      </c>
      <c r="BA152" s="32" t="e">
        <f t="shared" si="327"/>
        <v>#N/A</v>
      </c>
      <c r="BB152" s="32" t="e">
        <f t="shared" si="328"/>
        <v>#N/A</v>
      </c>
      <c r="BC152" s="32">
        <f t="shared" si="329"/>
        <v>0</v>
      </c>
      <c r="BD152" s="32">
        <f t="shared" si="346"/>
        <v>0</v>
      </c>
      <c r="BE152" s="32">
        <f t="shared" si="349"/>
        <v>0</v>
      </c>
      <c r="BF152" s="32">
        <f t="shared" si="330"/>
        <v>0</v>
      </c>
      <c r="BG152" s="32">
        <f t="shared" si="331"/>
        <v>0</v>
      </c>
      <c r="BH152" s="32" t="str">
        <f t="shared" si="332"/>
        <v/>
      </c>
      <c r="BI152" s="32" t="e">
        <f t="shared" si="333"/>
        <v>#N/A</v>
      </c>
      <c r="BJ152" s="32" t="e">
        <f t="shared" si="334"/>
        <v>#N/A</v>
      </c>
      <c r="BK152" s="32" t="e">
        <f t="shared" si="335"/>
        <v>#N/A</v>
      </c>
      <c r="BL152" s="32" t="e">
        <f t="shared" si="336"/>
        <v>#N/A</v>
      </c>
      <c r="BM152" s="32" t="e">
        <f t="shared" si="337"/>
        <v>#N/A</v>
      </c>
      <c r="BN152" s="32" t="e">
        <f t="shared" si="338"/>
        <v>#N/A</v>
      </c>
      <c r="BO152" s="32" t="e">
        <f t="shared" si="339"/>
        <v>#N/A</v>
      </c>
      <c r="BP152" s="32" t="e">
        <f t="shared" si="340"/>
        <v>#N/A</v>
      </c>
      <c r="BQ152" s="32" t="e">
        <f t="shared" si="341"/>
        <v>#N/A</v>
      </c>
      <c r="BR152" s="32" t="e">
        <f t="shared" si="342"/>
        <v>#N/A</v>
      </c>
      <c r="BS152" s="32" t="e">
        <f t="shared" si="343"/>
        <v>#N/A</v>
      </c>
    </row>
    <row r="153" spans="1:71" x14ac:dyDescent="0.3">
      <c r="A153" s="32">
        <v>151</v>
      </c>
      <c r="B153" s="32" t="str">
        <f t="shared" si="280"/>
        <v/>
      </c>
      <c r="C153" s="45" t="str">
        <f t="shared" si="281"/>
        <v/>
      </c>
      <c r="D153" s="32">
        <f t="shared" si="282"/>
        <v>0</v>
      </c>
      <c r="E153" s="32" t="e">
        <f t="shared" si="283"/>
        <v>#N/A</v>
      </c>
      <c r="F153" s="32" t="str">
        <f t="shared" si="284"/>
        <v/>
      </c>
      <c r="G153" s="32" t="str">
        <f t="shared" si="285"/>
        <v/>
      </c>
      <c r="H153" s="32" t="e">
        <f t="shared" si="286"/>
        <v>#N/A</v>
      </c>
      <c r="I153" s="32" t="e">
        <f t="shared" si="287"/>
        <v>#N/A</v>
      </c>
      <c r="J153" s="32" t="e">
        <f t="shared" si="288"/>
        <v>#N/A</v>
      </c>
      <c r="K153" s="32">
        <f t="shared" si="289"/>
        <v>0</v>
      </c>
      <c r="L153" s="32">
        <f t="shared" si="344"/>
        <v>0</v>
      </c>
      <c r="M153" s="32">
        <f t="shared" si="347"/>
        <v>0</v>
      </c>
      <c r="N153" s="32">
        <f t="shared" si="290"/>
        <v>0</v>
      </c>
      <c r="O153" s="32">
        <f t="shared" si="291"/>
        <v>0</v>
      </c>
      <c r="P153" s="32" t="str">
        <f t="shared" si="292"/>
        <v/>
      </c>
      <c r="Q153" s="32" t="e">
        <f t="shared" si="293"/>
        <v>#N/A</v>
      </c>
      <c r="R153" s="32" t="e">
        <f t="shared" si="294"/>
        <v>#N/A</v>
      </c>
      <c r="S153" s="32" t="e">
        <f t="shared" si="295"/>
        <v>#N/A</v>
      </c>
      <c r="T153" s="32" t="e">
        <f t="shared" si="296"/>
        <v>#N/A</v>
      </c>
      <c r="U153" s="32" t="e">
        <f t="shared" si="297"/>
        <v>#N/A</v>
      </c>
      <c r="V153" s="32" t="e">
        <f t="shared" si="298"/>
        <v>#N/A</v>
      </c>
      <c r="W153" s="32" t="e">
        <f t="shared" si="299"/>
        <v>#N/A</v>
      </c>
      <c r="X153" s="32" t="e">
        <f t="shared" si="300"/>
        <v>#N/A</v>
      </c>
      <c r="Y153" s="32" t="e">
        <f t="shared" si="301"/>
        <v>#N/A</v>
      </c>
      <c r="Z153" s="32" t="e">
        <f t="shared" si="302"/>
        <v>#N/A</v>
      </c>
      <c r="AA153" s="32" t="e">
        <f t="shared" si="303"/>
        <v>#N/A</v>
      </c>
      <c r="AB153" s="32" t="str">
        <f t="shared" si="304"/>
        <v/>
      </c>
      <c r="AC153" s="32" t="str">
        <f t="shared" si="305"/>
        <v/>
      </c>
      <c r="AD153" s="32" t="e">
        <f t="shared" si="306"/>
        <v>#N/A</v>
      </c>
      <c r="AE153" s="32" t="e">
        <f t="shared" si="307"/>
        <v>#N/A</v>
      </c>
      <c r="AF153" s="32" t="e">
        <f t="shared" si="308"/>
        <v>#N/A</v>
      </c>
      <c r="AG153" s="32">
        <f t="shared" si="309"/>
        <v>0</v>
      </c>
      <c r="AH153" s="32">
        <f t="shared" si="345"/>
        <v>0</v>
      </c>
      <c r="AI153" s="32">
        <f t="shared" si="348"/>
        <v>0</v>
      </c>
      <c r="AJ153" s="32">
        <f t="shared" si="310"/>
        <v>0</v>
      </c>
      <c r="AK153" s="32">
        <f t="shared" si="311"/>
        <v>0</v>
      </c>
      <c r="AL153" s="32" t="str">
        <f t="shared" si="312"/>
        <v/>
      </c>
      <c r="AM153" s="32" t="e">
        <f t="shared" si="313"/>
        <v>#N/A</v>
      </c>
      <c r="AN153" s="32" t="e">
        <f t="shared" si="314"/>
        <v>#N/A</v>
      </c>
      <c r="AO153" s="32" t="e">
        <f t="shared" si="315"/>
        <v>#N/A</v>
      </c>
      <c r="AP153" s="32" t="e">
        <f t="shared" si="316"/>
        <v>#N/A</v>
      </c>
      <c r="AQ153" s="32" t="e">
        <f t="shared" si="317"/>
        <v>#N/A</v>
      </c>
      <c r="AR153" s="32" t="e">
        <f t="shared" si="318"/>
        <v>#N/A</v>
      </c>
      <c r="AS153" s="32" t="e">
        <f t="shared" si="319"/>
        <v>#N/A</v>
      </c>
      <c r="AT153" s="32" t="e">
        <f t="shared" si="320"/>
        <v>#N/A</v>
      </c>
      <c r="AU153" s="32" t="e">
        <f t="shared" si="321"/>
        <v>#N/A</v>
      </c>
      <c r="AV153" s="32" t="e">
        <f t="shared" si="322"/>
        <v>#N/A</v>
      </c>
      <c r="AW153" s="32" t="e">
        <f t="shared" si="323"/>
        <v>#N/A</v>
      </c>
      <c r="AX153" s="32" t="str">
        <f t="shared" si="324"/>
        <v/>
      </c>
      <c r="AY153" s="32" t="str">
        <f t="shared" si="325"/>
        <v/>
      </c>
      <c r="AZ153" s="32" t="e">
        <f t="shared" si="326"/>
        <v>#N/A</v>
      </c>
      <c r="BA153" s="32" t="e">
        <f t="shared" si="327"/>
        <v>#N/A</v>
      </c>
      <c r="BB153" s="32" t="e">
        <f t="shared" si="328"/>
        <v>#N/A</v>
      </c>
      <c r="BC153" s="32">
        <f t="shared" si="329"/>
        <v>0</v>
      </c>
      <c r="BD153" s="32">
        <f t="shared" si="346"/>
        <v>0</v>
      </c>
      <c r="BE153" s="32">
        <f t="shared" si="349"/>
        <v>0</v>
      </c>
      <c r="BF153" s="32">
        <f t="shared" si="330"/>
        <v>0</v>
      </c>
      <c r="BG153" s="32">
        <f t="shared" si="331"/>
        <v>0</v>
      </c>
      <c r="BH153" s="32" t="str">
        <f t="shared" si="332"/>
        <v/>
      </c>
      <c r="BI153" s="32" t="e">
        <f t="shared" si="333"/>
        <v>#N/A</v>
      </c>
      <c r="BJ153" s="32" t="e">
        <f t="shared" si="334"/>
        <v>#N/A</v>
      </c>
      <c r="BK153" s="32" t="e">
        <f t="shared" si="335"/>
        <v>#N/A</v>
      </c>
      <c r="BL153" s="32" t="e">
        <f t="shared" si="336"/>
        <v>#N/A</v>
      </c>
      <c r="BM153" s="32" t="e">
        <f t="shared" si="337"/>
        <v>#N/A</v>
      </c>
      <c r="BN153" s="32" t="e">
        <f t="shared" si="338"/>
        <v>#N/A</v>
      </c>
      <c r="BO153" s="32" t="e">
        <f t="shared" si="339"/>
        <v>#N/A</v>
      </c>
      <c r="BP153" s="32" t="e">
        <f t="shared" si="340"/>
        <v>#N/A</v>
      </c>
      <c r="BQ153" s="32" t="e">
        <f t="shared" si="341"/>
        <v>#N/A</v>
      </c>
      <c r="BR153" s="32" t="e">
        <f t="shared" si="342"/>
        <v>#N/A</v>
      </c>
      <c r="BS153" s="32" t="e">
        <f t="shared" si="343"/>
        <v>#N/A</v>
      </c>
    </row>
    <row r="154" spans="1:71" x14ac:dyDescent="0.3">
      <c r="A154" s="32">
        <v>152</v>
      </c>
      <c r="B154" s="32" t="str">
        <f t="shared" si="280"/>
        <v/>
      </c>
      <c r="C154" s="45" t="str">
        <f t="shared" si="281"/>
        <v/>
      </c>
      <c r="D154" s="32">
        <f t="shared" si="282"/>
        <v>0</v>
      </c>
      <c r="E154" s="32" t="e">
        <f t="shared" si="283"/>
        <v>#N/A</v>
      </c>
      <c r="F154" s="32" t="str">
        <f t="shared" si="284"/>
        <v/>
      </c>
      <c r="G154" s="32" t="str">
        <f t="shared" si="285"/>
        <v/>
      </c>
      <c r="H154" s="32" t="e">
        <f t="shared" si="286"/>
        <v>#N/A</v>
      </c>
      <c r="I154" s="32" t="e">
        <f t="shared" si="287"/>
        <v>#N/A</v>
      </c>
      <c r="J154" s="32" t="e">
        <f t="shared" si="288"/>
        <v>#N/A</v>
      </c>
      <c r="K154" s="32">
        <f t="shared" si="289"/>
        <v>0</v>
      </c>
      <c r="L154" s="32">
        <f t="shared" si="344"/>
        <v>0</v>
      </c>
      <c r="M154" s="32">
        <f t="shared" si="347"/>
        <v>0</v>
      </c>
      <c r="N154" s="32">
        <f t="shared" si="290"/>
        <v>0</v>
      </c>
      <c r="O154" s="32">
        <f t="shared" si="291"/>
        <v>0</v>
      </c>
      <c r="P154" s="32" t="str">
        <f t="shared" si="292"/>
        <v/>
      </c>
      <c r="Q154" s="32" t="e">
        <f t="shared" si="293"/>
        <v>#N/A</v>
      </c>
      <c r="R154" s="32" t="e">
        <f t="shared" si="294"/>
        <v>#N/A</v>
      </c>
      <c r="S154" s="32" t="e">
        <f t="shared" si="295"/>
        <v>#N/A</v>
      </c>
      <c r="T154" s="32" t="e">
        <f t="shared" si="296"/>
        <v>#N/A</v>
      </c>
      <c r="U154" s="32" t="e">
        <f t="shared" si="297"/>
        <v>#N/A</v>
      </c>
      <c r="V154" s="32" t="e">
        <f t="shared" si="298"/>
        <v>#N/A</v>
      </c>
      <c r="W154" s="32" t="e">
        <f t="shared" si="299"/>
        <v>#N/A</v>
      </c>
      <c r="X154" s="32" t="e">
        <f t="shared" si="300"/>
        <v>#N/A</v>
      </c>
      <c r="Y154" s="32" t="e">
        <f t="shared" si="301"/>
        <v>#N/A</v>
      </c>
      <c r="Z154" s="32" t="e">
        <f t="shared" si="302"/>
        <v>#N/A</v>
      </c>
      <c r="AA154" s="32" t="e">
        <f t="shared" si="303"/>
        <v>#N/A</v>
      </c>
      <c r="AB154" s="32" t="str">
        <f t="shared" si="304"/>
        <v/>
      </c>
      <c r="AC154" s="32" t="str">
        <f t="shared" si="305"/>
        <v/>
      </c>
      <c r="AD154" s="32" t="e">
        <f t="shared" si="306"/>
        <v>#N/A</v>
      </c>
      <c r="AE154" s="32" t="e">
        <f t="shared" si="307"/>
        <v>#N/A</v>
      </c>
      <c r="AF154" s="32" t="e">
        <f t="shared" si="308"/>
        <v>#N/A</v>
      </c>
      <c r="AG154" s="32">
        <f t="shared" si="309"/>
        <v>0</v>
      </c>
      <c r="AH154" s="32">
        <f t="shared" si="345"/>
        <v>0</v>
      </c>
      <c r="AI154" s="32">
        <f t="shared" si="348"/>
        <v>0</v>
      </c>
      <c r="AJ154" s="32">
        <f t="shared" si="310"/>
        <v>0</v>
      </c>
      <c r="AK154" s="32">
        <f t="shared" si="311"/>
        <v>0</v>
      </c>
      <c r="AL154" s="32" t="str">
        <f t="shared" si="312"/>
        <v/>
      </c>
      <c r="AM154" s="32" t="e">
        <f t="shared" si="313"/>
        <v>#N/A</v>
      </c>
      <c r="AN154" s="32" t="e">
        <f t="shared" si="314"/>
        <v>#N/A</v>
      </c>
      <c r="AO154" s="32" t="e">
        <f t="shared" si="315"/>
        <v>#N/A</v>
      </c>
      <c r="AP154" s="32" t="e">
        <f t="shared" si="316"/>
        <v>#N/A</v>
      </c>
      <c r="AQ154" s="32" t="e">
        <f t="shared" si="317"/>
        <v>#N/A</v>
      </c>
      <c r="AR154" s="32" t="e">
        <f t="shared" si="318"/>
        <v>#N/A</v>
      </c>
      <c r="AS154" s="32" t="e">
        <f t="shared" si="319"/>
        <v>#N/A</v>
      </c>
      <c r="AT154" s="32" t="e">
        <f t="shared" si="320"/>
        <v>#N/A</v>
      </c>
      <c r="AU154" s="32" t="e">
        <f t="shared" si="321"/>
        <v>#N/A</v>
      </c>
      <c r="AV154" s="32" t="e">
        <f t="shared" si="322"/>
        <v>#N/A</v>
      </c>
      <c r="AW154" s="32" t="e">
        <f t="shared" si="323"/>
        <v>#N/A</v>
      </c>
      <c r="AX154" s="32" t="str">
        <f t="shared" si="324"/>
        <v/>
      </c>
      <c r="AY154" s="32" t="str">
        <f t="shared" si="325"/>
        <v/>
      </c>
      <c r="AZ154" s="32" t="e">
        <f t="shared" si="326"/>
        <v>#N/A</v>
      </c>
      <c r="BA154" s="32" t="e">
        <f t="shared" si="327"/>
        <v>#N/A</v>
      </c>
      <c r="BB154" s="32" t="e">
        <f t="shared" si="328"/>
        <v>#N/A</v>
      </c>
      <c r="BC154" s="32">
        <f t="shared" si="329"/>
        <v>0</v>
      </c>
      <c r="BD154" s="32">
        <f t="shared" si="346"/>
        <v>0</v>
      </c>
      <c r="BE154" s="32">
        <f t="shared" si="349"/>
        <v>0</v>
      </c>
      <c r="BF154" s="32">
        <f t="shared" si="330"/>
        <v>0</v>
      </c>
      <c r="BG154" s="32">
        <f t="shared" si="331"/>
        <v>0</v>
      </c>
      <c r="BH154" s="32" t="str">
        <f t="shared" si="332"/>
        <v/>
      </c>
      <c r="BI154" s="32" t="e">
        <f t="shared" si="333"/>
        <v>#N/A</v>
      </c>
      <c r="BJ154" s="32" t="e">
        <f t="shared" si="334"/>
        <v>#N/A</v>
      </c>
      <c r="BK154" s="32" t="e">
        <f t="shared" si="335"/>
        <v>#N/A</v>
      </c>
      <c r="BL154" s="32" t="e">
        <f t="shared" si="336"/>
        <v>#N/A</v>
      </c>
      <c r="BM154" s="32" t="e">
        <f t="shared" si="337"/>
        <v>#N/A</v>
      </c>
      <c r="BN154" s="32" t="e">
        <f t="shared" si="338"/>
        <v>#N/A</v>
      </c>
      <c r="BO154" s="32" t="e">
        <f t="shared" si="339"/>
        <v>#N/A</v>
      </c>
      <c r="BP154" s="32" t="e">
        <f t="shared" si="340"/>
        <v>#N/A</v>
      </c>
      <c r="BQ154" s="32" t="e">
        <f t="shared" si="341"/>
        <v>#N/A</v>
      </c>
      <c r="BR154" s="32" t="e">
        <f t="shared" si="342"/>
        <v>#N/A</v>
      </c>
      <c r="BS154" s="32" t="e">
        <f t="shared" si="343"/>
        <v>#N/A</v>
      </c>
    </row>
    <row r="155" spans="1:71" x14ac:dyDescent="0.3">
      <c r="A155" s="32">
        <v>153</v>
      </c>
      <c r="B155" s="32" t="str">
        <f t="shared" si="280"/>
        <v/>
      </c>
      <c r="C155" s="45" t="str">
        <f t="shared" si="281"/>
        <v/>
      </c>
      <c r="D155" s="32">
        <f t="shared" si="282"/>
        <v>0</v>
      </c>
      <c r="E155" s="32" t="e">
        <f t="shared" si="283"/>
        <v>#N/A</v>
      </c>
      <c r="F155" s="32" t="str">
        <f t="shared" si="284"/>
        <v/>
      </c>
      <c r="G155" s="32" t="str">
        <f t="shared" si="285"/>
        <v/>
      </c>
      <c r="H155" s="32" t="e">
        <f t="shared" si="286"/>
        <v>#N/A</v>
      </c>
      <c r="I155" s="32" t="e">
        <f t="shared" si="287"/>
        <v>#N/A</v>
      </c>
      <c r="J155" s="32" t="e">
        <f t="shared" si="288"/>
        <v>#N/A</v>
      </c>
      <c r="K155" s="32">
        <f t="shared" si="289"/>
        <v>0</v>
      </c>
      <c r="L155" s="32">
        <f t="shared" si="344"/>
        <v>0</v>
      </c>
      <c r="M155" s="32">
        <f t="shared" si="347"/>
        <v>0</v>
      </c>
      <c r="N155" s="32">
        <f t="shared" si="290"/>
        <v>0</v>
      </c>
      <c r="O155" s="32">
        <f t="shared" si="291"/>
        <v>0</v>
      </c>
      <c r="P155" s="32" t="str">
        <f t="shared" si="292"/>
        <v/>
      </c>
      <c r="Q155" s="32" t="e">
        <f t="shared" si="293"/>
        <v>#N/A</v>
      </c>
      <c r="R155" s="32" t="e">
        <f t="shared" si="294"/>
        <v>#N/A</v>
      </c>
      <c r="S155" s="32" t="e">
        <f t="shared" si="295"/>
        <v>#N/A</v>
      </c>
      <c r="T155" s="32" t="e">
        <f t="shared" si="296"/>
        <v>#N/A</v>
      </c>
      <c r="U155" s="32" t="e">
        <f t="shared" si="297"/>
        <v>#N/A</v>
      </c>
      <c r="V155" s="32" t="e">
        <f t="shared" si="298"/>
        <v>#N/A</v>
      </c>
      <c r="W155" s="32" t="e">
        <f t="shared" si="299"/>
        <v>#N/A</v>
      </c>
      <c r="X155" s="32" t="e">
        <f t="shared" si="300"/>
        <v>#N/A</v>
      </c>
      <c r="Y155" s="32" t="e">
        <f t="shared" si="301"/>
        <v>#N/A</v>
      </c>
      <c r="Z155" s="32" t="e">
        <f t="shared" si="302"/>
        <v>#N/A</v>
      </c>
      <c r="AA155" s="32" t="e">
        <f t="shared" si="303"/>
        <v>#N/A</v>
      </c>
      <c r="AB155" s="32" t="str">
        <f t="shared" si="304"/>
        <v/>
      </c>
      <c r="AC155" s="32" t="str">
        <f t="shared" si="305"/>
        <v/>
      </c>
      <c r="AD155" s="32" t="e">
        <f t="shared" si="306"/>
        <v>#N/A</v>
      </c>
      <c r="AE155" s="32" t="e">
        <f t="shared" si="307"/>
        <v>#N/A</v>
      </c>
      <c r="AF155" s="32" t="e">
        <f t="shared" si="308"/>
        <v>#N/A</v>
      </c>
      <c r="AG155" s="32">
        <f t="shared" si="309"/>
        <v>0</v>
      </c>
      <c r="AH155" s="32">
        <f t="shared" si="345"/>
        <v>0</v>
      </c>
      <c r="AI155" s="32">
        <f t="shared" si="348"/>
        <v>0</v>
      </c>
      <c r="AJ155" s="32">
        <f t="shared" si="310"/>
        <v>0</v>
      </c>
      <c r="AK155" s="32">
        <f t="shared" si="311"/>
        <v>0</v>
      </c>
      <c r="AL155" s="32" t="str">
        <f t="shared" si="312"/>
        <v/>
      </c>
      <c r="AM155" s="32" t="e">
        <f t="shared" si="313"/>
        <v>#N/A</v>
      </c>
      <c r="AN155" s="32" t="e">
        <f t="shared" si="314"/>
        <v>#N/A</v>
      </c>
      <c r="AO155" s="32" t="e">
        <f t="shared" si="315"/>
        <v>#N/A</v>
      </c>
      <c r="AP155" s="32" t="e">
        <f t="shared" si="316"/>
        <v>#N/A</v>
      </c>
      <c r="AQ155" s="32" t="e">
        <f t="shared" si="317"/>
        <v>#N/A</v>
      </c>
      <c r="AR155" s="32" t="e">
        <f t="shared" si="318"/>
        <v>#N/A</v>
      </c>
      <c r="AS155" s="32" t="e">
        <f t="shared" si="319"/>
        <v>#N/A</v>
      </c>
      <c r="AT155" s="32" t="e">
        <f t="shared" si="320"/>
        <v>#N/A</v>
      </c>
      <c r="AU155" s="32" t="e">
        <f t="shared" si="321"/>
        <v>#N/A</v>
      </c>
      <c r="AV155" s="32" t="e">
        <f t="shared" si="322"/>
        <v>#N/A</v>
      </c>
      <c r="AW155" s="32" t="e">
        <f t="shared" si="323"/>
        <v>#N/A</v>
      </c>
      <c r="AX155" s="32" t="str">
        <f t="shared" si="324"/>
        <v/>
      </c>
      <c r="AY155" s="32" t="str">
        <f t="shared" si="325"/>
        <v/>
      </c>
      <c r="AZ155" s="32" t="e">
        <f t="shared" si="326"/>
        <v>#N/A</v>
      </c>
      <c r="BA155" s="32" t="e">
        <f t="shared" si="327"/>
        <v>#N/A</v>
      </c>
      <c r="BB155" s="32" t="e">
        <f t="shared" si="328"/>
        <v>#N/A</v>
      </c>
      <c r="BC155" s="32">
        <f t="shared" si="329"/>
        <v>0</v>
      </c>
      <c r="BD155" s="32">
        <f t="shared" si="346"/>
        <v>0</v>
      </c>
      <c r="BE155" s="32">
        <f t="shared" si="349"/>
        <v>0</v>
      </c>
      <c r="BF155" s="32">
        <f t="shared" si="330"/>
        <v>0</v>
      </c>
      <c r="BG155" s="32">
        <f t="shared" si="331"/>
        <v>0</v>
      </c>
      <c r="BH155" s="32" t="str">
        <f t="shared" si="332"/>
        <v/>
      </c>
      <c r="BI155" s="32" t="e">
        <f t="shared" si="333"/>
        <v>#N/A</v>
      </c>
      <c r="BJ155" s="32" t="e">
        <f t="shared" si="334"/>
        <v>#N/A</v>
      </c>
      <c r="BK155" s="32" t="e">
        <f t="shared" si="335"/>
        <v>#N/A</v>
      </c>
      <c r="BL155" s="32" t="e">
        <f t="shared" si="336"/>
        <v>#N/A</v>
      </c>
      <c r="BM155" s="32" t="e">
        <f t="shared" si="337"/>
        <v>#N/A</v>
      </c>
      <c r="BN155" s="32" t="e">
        <f t="shared" si="338"/>
        <v>#N/A</v>
      </c>
      <c r="BO155" s="32" t="e">
        <f t="shared" si="339"/>
        <v>#N/A</v>
      </c>
      <c r="BP155" s="32" t="e">
        <f t="shared" si="340"/>
        <v>#N/A</v>
      </c>
      <c r="BQ155" s="32" t="e">
        <f t="shared" si="341"/>
        <v>#N/A</v>
      </c>
      <c r="BR155" s="32" t="e">
        <f t="shared" si="342"/>
        <v>#N/A</v>
      </c>
      <c r="BS155" s="32" t="e">
        <f t="shared" si="343"/>
        <v>#N/A</v>
      </c>
    </row>
    <row r="156" spans="1:71" x14ac:dyDescent="0.3">
      <c r="A156" s="32">
        <v>154</v>
      </c>
      <c r="B156" s="32" t="str">
        <f t="shared" si="280"/>
        <v/>
      </c>
      <c r="C156" s="45" t="str">
        <f t="shared" si="281"/>
        <v/>
      </c>
      <c r="D156" s="32">
        <f t="shared" si="282"/>
        <v>0</v>
      </c>
      <c r="E156" s="32" t="e">
        <f t="shared" si="283"/>
        <v>#N/A</v>
      </c>
      <c r="F156" s="32" t="str">
        <f t="shared" si="284"/>
        <v/>
      </c>
      <c r="G156" s="32" t="str">
        <f t="shared" si="285"/>
        <v/>
      </c>
      <c r="H156" s="32" t="e">
        <f t="shared" si="286"/>
        <v>#N/A</v>
      </c>
      <c r="I156" s="32" t="e">
        <f t="shared" si="287"/>
        <v>#N/A</v>
      </c>
      <c r="J156" s="32" t="e">
        <f t="shared" si="288"/>
        <v>#N/A</v>
      </c>
      <c r="K156" s="32">
        <f t="shared" si="289"/>
        <v>0</v>
      </c>
      <c r="L156" s="32">
        <f t="shared" si="344"/>
        <v>0</v>
      </c>
      <c r="M156" s="32">
        <f t="shared" si="347"/>
        <v>0</v>
      </c>
      <c r="N156" s="32">
        <f t="shared" si="290"/>
        <v>0</v>
      </c>
      <c r="O156" s="32">
        <f t="shared" si="291"/>
        <v>0</v>
      </c>
      <c r="P156" s="32" t="str">
        <f t="shared" si="292"/>
        <v/>
      </c>
      <c r="Q156" s="32" t="e">
        <f t="shared" si="293"/>
        <v>#N/A</v>
      </c>
      <c r="R156" s="32" t="e">
        <f t="shared" si="294"/>
        <v>#N/A</v>
      </c>
      <c r="S156" s="32" t="e">
        <f t="shared" si="295"/>
        <v>#N/A</v>
      </c>
      <c r="T156" s="32" t="e">
        <f t="shared" si="296"/>
        <v>#N/A</v>
      </c>
      <c r="U156" s="32" t="e">
        <f t="shared" si="297"/>
        <v>#N/A</v>
      </c>
      <c r="V156" s="32" t="e">
        <f t="shared" si="298"/>
        <v>#N/A</v>
      </c>
      <c r="W156" s="32" t="e">
        <f t="shared" si="299"/>
        <v>#N/A</v>
      </c>
      <c r="X156" s="32" t="e">
        <f t="shared" si="300"/>
        <v>#N/A</v>
      </c>
      <c r="Y156" s="32" t="e">
        <f t="shared" si="301"/>
        <v>#N/A</v>
      </c>
      <c r="Z156" s="32" t="e">
        <f t="shared" si="302"/>
        <v>#N/A</v>
      </c>
      <c r="AA156" s="32" t="e">
        <f t="shared" si="303"/>
        <v>#N/A</v>
      </c>
      <c r="AB156" s="32" t="str">
        <f t="shared" si="304"/>
        <v/>
      </c>
      <c r="AC156" s="32" t="str">
        <f t="shared" si="305"/>
        <v/>
      </c>
      <c r="AD156" s="32" t="e">
        <f t="shared" si="306"/>
        <v>#N/A</v>
      </c>
      <c r="AE156" s="32" t="e">
        <f t="shared" si="307"/>
        <v>#N/A</v>
      </c>
      <c r="AF156" s="32" t="e">
        <f t="shared" si="308"/>
        <v>#N/A</v>
      </c>
      <c r="AG156" s="32">
        <f t="shared" si="309"/>
        <v>0</v>
      </c>
      <c r="AH156" s="32">
        <f t="shared" si="345"/>
        <v>0</v>
      </c>
      <c r="AI156" s="32">
        <f t="shared" si="348"/>
        <v>0</v>
      </c>
      <c r="AJ156" s="32">
        <f t="shared" si="310"/>
        <v>0</v>
      </c>
      <c r="AK156" s="32">
        <f t="shared" si="311"/>
        <v>0</v>
      </c>
      <c r="AL156" s="32" t="str">
        <f t="shared" si="312"/>
        <v/>
      </c>
      <c r="AM156" s="32" t="e">
        <f t="shared" si="313"/>
        <v>#N/A</v>
      </c>
      <c r="AN156" s="32" t="e">
        <f t="shared" si="314"/>
        <v>#N/A</v>
      </c>
      <c r="AO156" s="32" t="e">
        <f t="shared" si="315"/>
        <v>#N/A</v>
      </c>
      <c r="AP156" s="32" t="e">
        <f t="shared" si="316"/>
        <v>#N/A</v>
      </c>
      <c r="AQ156" s="32" t="e">
        <f t="shared" si="317"/>
        <v>#N/A</v>
      </c>
      <c r="AR156" s="32" t="e">
        <f t="shared" si="318"/>
        <v>#N/A</v>
      </c>
      <c r="AS156" s="32" t="e">
        <f t="shared" si="319"/>
        <v>#N/A</v>
      </c>
      <c r="AT156" s="32" t="e">
        <f t="shared" si="320"/>
        <v>#N/A</v>
      </c>
      <c r="AU156" s="32" t="e">
        <f t="shared" si="321"/>
        <v>#N/A</v>
      </c>
      <c r="AV156" s="32" t="e">
        <f t="shared" si="322"/>
        <v>#N/A</v>
      </c>
      <c r="AW156" s="32" t="e">
        <f t="shared" si="323"/>
        <v>#N/A</v>
      </c>
      <c r="AX156" s="32" t="str">
        <f t="shared" si="324"/>
        <v/>
      </c>
      <c r="AY156" s="32" t="str">
        <f t="shared" si="325"/>
        <v/>
      </c>
      <c r="AZ156" s="32" t="e">
        <f t="shared" si="326"/>
        <v>#N/A</v>
      </c>
      <c r="BA156" s="32" t="e">
        <f t="shared" si="327"/>
        <v>#N/A</v>
      </c>
      <c r="BB156" s="32" t="e">
        <f t="shared" si="328"/>
        <v>#N/A</v>
      </c>
      <c r="BC156" s="32">
        <f t="shared" si="329"/>
        <v>0</v>
      </c>
      <c r="BD156" s="32">
        <f t="shared" si="346"/>
        <v>0</v>
      </c>
      <c r="BE156" s="32">
        <f t="shared" si="349"/>
        <v>0</v>
      </c>
      <c r="BF156" s="32">
        <f t="shared" si="330"/>
        <v>0</v>
      </c>
      <c r="BG156" s="32">
        <f t="shared" si="331"/>
        <v>0</v>
      </c>
      <c r="BH156" s="32" t="str">
        <f t="shared" si="332"/>
        <v/>
      </c>
      <c r="BI156" s="32" t="e">
        <f t="shared" si="333"/>
        <v>#N/A</v>
      </c>
      <c r="BJ156" s="32" t="e">
        <f t="shared" si="334"/>
        <v>#N/A</v>
      </c>
      <c r="BK156" s="32" t="e">
        <f t="shared" si="335"/>
        <v>#N/A</v>
      </c>
      <c r="BL156" s="32" t="e">
        <f t="shared" si="336"/>
        <v>#N/A</v>
      </c>
      <c r="BM156" s="32" t="e">
        <f t="shared" si="337"/>
        <v>#N/A</v>
      </c>
      <c r="BN156" s="32" t="e">
        <f t="shared" si="338"/>
        <v>#N/A</v>
      </c>
      <c r="BO156" s="32" t="e">
        <f t="shared" si="339"/>
        <v>#N/A</v>
      </c>
      <c r="BP156" s="32" t="e">
        <f t="shared" si="340"/>
        <v>#N/A</v>
      </c>
      <c r="BQ156" s="32" t="e">
        <f t="shared" si="341"/>
        <v>#N/A</v>
      </c>
      <c r="BR156" s="32" t="e">
        <f t="shared" si="342"/>
        <v>#N/A</v>
      </c>
      <c r="BS156" s="32" t="e">
        <f t="shared" si="343"/>
        <v>#N/A</v>
      </c>
    </row>
    <row r="157" spans="1:71" x14ac:dyDescent="0.3">
      <c r="A157" s="32">
        <v>155</v>
      </c>
      <c r="B157" s="32" t="str">
        <f t="shared" si="280"/>
        <v/>
      </c>
      <c r="C157" s="45" t="str">
        <f t="shared" si="281"/>
        <v/>
      </c>
      <c r="D157" s="32">
        <f t="shared" si="282"/>
        <v>0</v>
      </c>
      <c r="E157" s="32" t="e">
        <f t="shared" si="283"/>
        <v>#N/A</v>
      </c>
      <c r="F157" s="32" t="str">
        <f t="shared" si="284"/>
        <v/>
      </c>
      <c r="G157" s="32" t="str">
        <f t="shared" si="285"/>
        <v/>
      </c>
      <c r="H157" s="32" t="e">
        <f t="shared" si="286"/>
        <v>#N/A</v>
      </c>
      <c r="I157" s="32" t="e">
        <f t="shared" si="287"/>
        <v>#N/A</v>
      </c>
      <c r="J157" s="32" t="e">
        <f t="shared" si="288"/>
        <v>#N/A</v>
      </c>
      <c r="K157" s="32">
        <f t="shared" si="289"/>
        <v>0</v>
      </c>
      <c r="L157" s="32">
        <f t="shared" si="344"/>
        <v>0</v>
      </c>
      <c r="M157" s="32">
        <f t="shared" si="347"/>
        <v>0</v>
      </c>
      <c r="N157" s="32">
        <f t="shared" si="290"/>
        <v>0</v>
      </c>
      <c r="O157" s="32">
        <f t="shared" si="291"/>
        <v>0</v>
      </c>
      <c r="P157" s="32" t="str">
        <f t="shared" si="292"/>
        <v/>
      </c>
      <c r="Q157" s="32" t="e">
        <f t="shared" si="293"/>
        <v>#N/A</v>
      </c>
      <c r="R157" s="32" t="e">
        <f t="shared" si="294"/>
        <v>#N/A</v>
      </c>
      <c r="S157" s="32" t="e">
        <f t="shared" si="295"/>
        <v>#N/A</v>
      </c>
      <c r="T157" s="32" t="e">
        <f t="shared" si="296"/>
        <v>#N/A</v>
      </c>
      <c r="U157" s="32" t="e">
        <f t="shared" si="297"/>
        <v>#N/A</v>
      </c>
      <c r="V157" s="32" t="e">
        <f t="shared" si="298"/>
        <v>#N/A</v>
      </c>
      <c r="W157" s="32" t="e">
        <f t="shared" si="299"/>
        <v>#N/A</v>
      </c>
      <c r="X157" s="32" t="e">
        <f t="shared" si="300"/>
        <v>#N/A</v>
      </c>
      <c r="Y157" s="32" t="e">
        <f t="shared" si="301"/>
        <v>#N/A</v>
      </c>
      <c r="Z157" s="32" t="e">
        <f t="shared" si="302"/>
        <v>#N/A</v>
      </c>
      <c r="AA157" s="32" t="e">
        <f t="shared" si="303"/>
        <v>#N/A</v>
      </c>
      <c r="AB157" s="32" t="str">
        <f t="shared" si="304"/>
        <v/>
      </c>
      <c r="AC157" s="32" t="str">
        <f t="shared" si="305"/>
        <v/>
      </c>
      <c r="AD157" s="32" t="e">
        <f t="shared" si="306"/>
        <v>#N/A</v>
      </c>
      <c r="AE157" s="32" t="e">
        <f t="shared" si="307"/>
        <v>#N/A</v>
      </c>
      <c r="AF157" s="32" t="e">
        <f t="shared" si="308"/>
        <v>#N/A</v>
      </c>
      <c r="AG157" s="32">
        <f t="shared" si="309"/>
        <v>0</v>
      </c>
      <c r="AH157" s="32">
        <f t="shared" si="345"/>
        <v>0</v>
      </c>
      <c r="AI157" s="32">
        <f t="shared" si="348"/>
        <v>0</v>
      </c>
      <c r="AJ157" s="32">
        <f t="shared" si="310"/>
        <v>0</v>
      </c>
      <c r="AK157" s="32">
        <f t="shared" si="311"/>
        <v>0</v>
      </c>
      <c r="AL157" s="32" t="str">
        <f t="shared" si="312"/>
        <v/>
      </c>
      <c r="AM157" s="32" t="e">
        <f t="shared" si="313"/>
        <v>#N/A</v>
      </c>
      <c r="AN157" s="32" t="e">
        <f t="shared" si="314"/>
        <v>#N/A</v>
      </c>
      <c r="AO157" s="32" t="e">
        <f t="shared" si="315"/>
        <v>#N/A</v>
      </c>
      <c r="AP157" s="32" t="e">
        <f t="shared" si="316"/>
        <v>#N/A</v>
      </c>
      <c r="AQ157" s="32" t="e">
        <f t="shared" si="317"/>
        <v>#N/A</v>
      </c>
      <c r="AR157" s="32" t="e">
        <f t="shared" si="318"/>
        <v>#N/A</v>
      </c>
      <c r="AS157" s="32" t="e">
        <f t="shared" si="319"/>
        <v>#N/A</v>
      </c>
      <c r="AT157" s="32" t="e">
        <f t="shared" si="320"/>
        <v>#N/A</v>
      </c>
      <c r="AU157" s="32" t="e">
        <f t="shared" si="321"/>
        <v>#N/A</v>
      </c>
      <c r="AV157" s="32" t="e">
        <f t="shared" si="322"/>
        <v>#N/A</v>
      </c>
      <c r="AW157" s="32" t="e">
        <f t="shared" si="323"/>
        <v>#N/A</v>
      </c>
      <c r="AX157" s="32" t="str">
        <f t="shared" si="324"/>
        <v/>
      </c>
      <c r="AY157" s="32" t="str">
        <f t="shared" si="325"/>
        <v/>
      </c>
      <c r="AZ157" s="32" t="e">
        <f t="shared" si="326"/>
        <v>#N/A</v>
      </c>
      <c r="BA157" s="32" t="e">
        <f t="shared" si="327"/>
        <v>#N/A</v>
      </c>
      <c r="BB157" s="32" t="e">
        <f t="shared" si="328"/>
        <v>#N/A</v>
      </c>
      <c r="BC157" s="32">
        <f t="shared" si="329"/>
        <v>0</v>
      </c>
      <c r="BD157" s="32">
        <f t="shared" si="346"/>
        <v>0</v>
      </c>
      <c r="BE157" s="32">
        <f t="shared" si="349"/>
        <v>0</v>
      </c>
      <c r="BF157" s="32">
        <f t="shared" si="330"/>
        <v>0</v>
      </c>
      <c r="BG157" s="32">
        <f t="shared" si="331"/>
        <v>0</v>
      </c>
      <c r="BH157" s="32" t="str">
        <f t="shared" si="332"/>
        <v/>
      </c>
      <c r="BI157" s="32" t="e">
        <f t="shared" si="333"/>
        <v>#N/A</v>
      </c>
      <c r="BJ157" s="32" t="e">
        <f t="shared" si="334"/>
        <v>#N/A</v>
      </c>
      <c r="BK157" s="32" t="e">
        <f t="shared" si="335"/>
        <v>#N/A</v>
      </c>
      <c r="BL157" s="32" t="e">
        <f t="shared" si="336"/>
        <v>#N/A</v>
      </c>
      <c r="BM157" s="32" t="e">
        <f t="shared" si="337"/>
        <v>#N/A</v>
      </c>
      <c r="BN157" s="32" t="e">
        <f t="shared" si="338"/>
        <v>#N/A</v>
      </c>
      <c r="BO157" s="32" t="e">
        <f t="shared" si="339"/>
        <v>#N/A</v>
      </c>
      <c r="BP157" s="32" t="e">
        <f t="shared" si="340"/>
        <v>#N/A</v>
      </c>
      <c r="BQ157" s="32" t="e">
        <f t="shared" si="341"/>
        <v>#N/A</v>
      </c>
      <c r="BR157" s="32" t="e">
        <f t="shared" si="342"/>
        <v>#N/A</v>
      </c>
      <c r="BS157" s="32" t="e">
        <f t="shared" si="343"/>
        <v>#N/A</v>
      </c>
    </row>
    <row r="158" spans="1:71" x14ac:dyDescent="0.3">
      <c r="A158" s="32">
        <v>156</v>
      </c>
      <c r="B158" s="32" t="str">
        <f t="shared" si="280"/>
        <v/>
      </c>
      <c r="C158" s="45" t="str">
        <f t="shared" si="281"/>
        <v/>
      </c>
      <c r="D158" s="32">
        <f t="shared" si="282"/>
        <v>0</v>
      </c>
      <c r="E158" s="32" t="e">
        <f t="shared" si="283"/>
        <v>#N/A</v>
      </c>
      <c r="F158" s="32" t="str">
        <f t="shared" si="284"/>
        <v/>
      </c>
      <c r="G158" s="32" t="str">
        <f t="shared" si="285"/>
        <v/>
      </c>
      <c r="H158" s="32" t="e">
        <f t="shared" si="286"/>
        <v>#N/A</v>
      </c>
      <c r="I158" s="32" t="e">
        <f t="shared" si="287"/>
        <v>#N/A</v>
      </c>
      <c r="J158" s="32" t="e">
        <f t="shared" si="288"/>
        <v>#N/A</v>
      </c>
      <c r="K158" s="32">
        <f t="shared" si="289"/>
        <v>0</v>
      </c>
      <c r="L158" s="32">
        <f t="shared" si="344"/>
        <v>0</v>
      </c>
      <c r="M158" s="32">
        <f t="shared" si="347"/>
        <v>0</v>
      </c>
      <c r="N158" s="32">
        <f t="shared" si="290"/>
        <v>0</v>
      </c>
      <c r="O158" s="32">
        <f t="shared" si="291"/>
        <v>0</v>
      </c>
      <c r="P158" s="32" t="str">
        <f t="shared" si="292"/>
        <v/>
      </c>
      <c r="Q158" s="32" t="e">
        <f t="shared" si="293"/>
        <v>#N/A</v>
      </c>
      <c r="R158" s="32" t="e">
        <f t="shared" si="294"/>
        <v>#N/A</v>
      </c>
      <c r="S158" s="32" t="e">
        <f t="shared" si="295"/>
        <v>#N/A</v>
      </c>
      <c r="T158" s="32" t="e">
        <f t="shared" si="296"/>
        <v>#N/A</v>
      </c>
      <c r="U158" s="32" t="e">
        <f t="shared" si="297"/>
        <v>#N/A</v>
      </c>
      <c r="V158" s="32" t="e">
        <f t="shared" si="298"/>
        <v>#N/A</v>
      </c>
      <c r="W158" s="32" t="e">
        <f t="shared" si="299"/>
        <v>#N/A</v>
      </c>
      <c r="X158" s="32" t="e">
        <f t="shared" si="300"/>
        <v>#N/A</v>
      </c>
      <c r="Y158" s="32" t="e">
        <f t="shared" si="301"/>
        <v>#N/A</v>
      </c>
      <c r="Z158" s="32" t="e">
        <f t="shared" si="302"/>
        <v>#N/A</v>
      </c>
      <c r="AA158" s="32" t="e">
        <f t="shared" si="303"/>
        <v>#N/A</v>
      </c>
      <c r="AB158" s="32" t="str">
        <f t="shared" si="304"/>
        <v/>
      </c>
      <c r="AC158" s="32" t="str">
        <f t="shared" si="305"/>
        <v/>
      </c>
      <c r="AD158" s="32" t="e">
        <f t="shared" si="306"/>
        <v>#N/A</v>
      </c>
      <c r="AE158" s="32" t="e">
        <f t="shared" si="307"/>
        <v>#N/A</v>
      </c>
      <c r="AF158" s="32" t="e">
        <f t="shared" si="308"/>
        <v>#N/A</v>
      </c>
      <c r="AG158" s="32">
        <f t="shared" si="309"/>
        <v>0</v>
      </c>
      <c r="AH158" s="32">
        <f t="shared" si="345"/>
        <v>0</v>
      </c>
      <c r="AI158" s="32">
        <f t="shared" si="348"/>
        <v>0</v>
      </c>
      <c r="AJ158" s="32">
        <f t="shared" si="310"/>
        <v>0</v>
      </c>
      <c r="AK158" s="32">
        <f t="shared" si="311"/>
        <v>0</v>
      </c>
      <c r="AL158" s="32" t="str">
        <f t="shared" si="312"/>
        <v/>
      </c>
      <c r="AM158" s="32" t="e">
        <f t="shared" si="313"/>
        <v>#N/A</v>
      </c>
      <c r="AN158" s="32" t="e">
        <f t="shared" si="314"/>
        <v>#N/A</v>
      </c>
      <c r="AO158" s="32" t="e">
        <f t="shared" si="315"/>
        <v>#N/A</v>
      </c>
      <c r="AP158" s="32" t="e">
        <f t="shared" si="316"/>
        <v>#N/A</v>
      </c>
      <c r="AQ158" s="32" t="e">
        <f t="shared" si="317"/>
        <v>#N/A</v>
      </c>
      <c r="AR158" s="32" t="e">
        <f t="shared" si="318"/>
        <v>#N/A</v>
      </c>
      <c r="AS158" s="32" t="e">
        <f t="shared" si="319"/>
        <v>#N/A</v>
      </c>
      <c r="AT158" s="32" t="e">
        <f t="shared" si="320"/>
        <v>#N/A</v>
      </c>
      <c r="AU158" s="32" t="e">
        <f t="shared" si="321"/>
        <v>#N/A</v>
      </c>
      <c r="AV158" s="32" t="e">
        <f t="shared" si="322"/>
        <v>#N/A</v>
      </c>
      <c r="AW158" s="32" t="e">
        <f t="shared" si="323"/>
        <v>#N/A</v>
      </c>
      <c r="AX158" s="32" t="str">
        <f t="shared" si="324"/>
        <v/>
      </c>
      <c r="AY158" s="32" t="str">
        <f t="shared" si="325"/>
        <v/>
      </c>
      <c r="AZ158" s="32" t="e">
        <f t="shared" si="326"/>
        <v>#N/A</v>
      </c>
      <c r="BA158" s="32" t="e">
        <f t="shared" si="327"/>
        <v>#N/A</v>
      </c>
      <c r="BB158" s="32" t="e">
        <f t="shared" si="328"/>
        <v>#N/A</v>
      </c>
      <c r="BC158" s="32">
        <f t="shared" si="329"/>
        <v>0</v>
      </c>
      <c r="BD158" s="32">
        <f t="shared" si="346"/>
        <v>0</v>
      </c>
      <c r="BE158" s="32">
        <f t="shared" si="349"/>
        <v>0</v>
      </c>
      <c r="BF158" s="32">
        <f t="shared" si="330"/>
        <v>0</v>
      </c>
      <c r="BG158" s="32">
        <f t="shared" si="331"/>
        <v>0</v>
      </c>
      <c r="BH158" s="32" t="str">
        <f t="shared" si="332"/>
        <v/>
      </c>
      <c r="BI158" s="32" t="e">
        <f t="shared" si="333"/>
        <v>#N/A</v>
      </c>
      <c r="BJ158" s="32" t="e">
        <f t="shared" si="334"/>
        <v>#N/A</v>
      </c>
      <c r="BK158" s="32" t="e">
        <f t="shared" si="335"/>
        <v>#N/A</v>
      </c>
      <c r="BL158" s="32" t="e">
        <f t="shared" si="336"/>
        <v>#N/A</v>
      </c>
      <c r="BM158" s="32" t="e">
        <f t="shared" si="337"/>
        <v>#N/A</v>
      </c>
      <c r="BN158" s="32" t="e">
        <f t="shared" si="338"/>
        <v>#N/A</v>
      </c>
      <c r="BO158" s="32" t="e">
        <f t="shared" si="339"/>
        <v>#N/A</v>
      </c>
      <c r="BP158" s="32" t="e">
        <f t="shared" si="340"/>
        <v>#N/A</v>
      </c>
      <c r="BQ158" s="32" t="e">
        <f t="shared" si="341"/>
        <v>#N/A</v>
      </c>
      <c r="BR158" s="32" t="e">
        <f t="shared" si="342"/>
        <v>#N/A</v>
      </c>
      <c r="BS158" s="32" t="e">
        <f t="shared" si="343"/>
        <v>#N/A</v>
      </c>
    </row>
    <row r="159" spans="1:71" x14ac:dyDescent="0.3">
      <c r="A159" s="32">
        <v>157</v>
      </c>
      <c r="B159" s="32" t="str">
        <f t="shared" si="280"/>
        <v/>
      </c>
      <c r="C159" s="45" t="str">
        <f t="shared" si="281"/>
        <v/>
      </c>
      <c r="D159" s="32">
        <f t="shared" si="282"/>
        <v>0</v>
      </c>
      <c r="E159" s="32" t="e">
        <f t="shared" si="283"/>
        <v>#N/A</v>
      </c>
      <c r="F159" s="32" t="str">
        <f t="shared" si="284"/>
        <v/>
      </c>
      <c r="G159" s="32" t="str">
        <f t="shared" si="285"/>
        <v/>
      </c>
      <c r="H159" s="32" t="e">
        <f t="shared" si="286"/>
        <v>#N/A</v>
      </c>
      <c r="I159" s="32" t="e">
        <f t="shared" si="287"/>
        <v>#N/A</v>
      </c>
      <c r="J159" s="32" t="e">
        <f t="shared" si="288"/>
        <v>#N/A</v>
      </c>
      <c r="K159" s="32">
        <f t="shared" si="289"/>
        <v>0</v>
      </c>
      <c r="L159" s="32">
        <f t="shared" si="344"/>
        <v>0</v>
      </c>
      <c r="M159" s="32">
        <f t="shared" si="347"/>
        <v>0</v>
      </c>
      <c r="N159" s="32">
        <f t="shared" si="290"/>
        <v>0</v>
      </c>
      <c r="O159" s="32">
        <f t="shared" si="291"/>
        <v>0</v>
      </c>
      <c r="P159" s="32" t="str">
        <f t="shared" si="292"/>
        <v/>
      </c>
      <c r="Q159" s="32" t="e">
        <f t="shared" si="293"/>
        <v>#N/A</v>
      </c>
      <c r="R159" s="32" t="e">
        <f t="shared" si="294"/>
        <v>#N/A</v>
      </c>
      <c r="S159" s="32" t="e">
        <f t="shared" si="295"/>
        <v>#N/A</v>
      </c>
      <c r="T159" s="32" t="e">
        <f t="shared" si="296"/>
        <v>#N/A</v>
      </c>
      <c r="U159" s="32" t="e">
        <f t="shared" si="297"/>
        <v>#N/A</v>
      </c>
      <c r="V159" s="32" t="e">
        <f t="shared" si="298"/>
        <v>#N/A</v>
      </c>
      <c r="W159" s="32" t="e">
        <f t="shared" si="299"/>
        <v>#N/A</v>
      </c>
      <c r="X159" s="32" t="e">
        <f t="shared" si="300"/>
        <v>#N/A</v>
      </c>
      <c r="Y159" s="32" t="e">
        <f t="shared" si="301"/>
        <v>#N/A</v>
      </c>
      <c r="Z159" s="32" t="e">
        <f t="shared" si="302"/>
        <v>#N/A</v>
      </c>
      <c r="AA159" s="32" t="e">
        <f t="shared" si="303"/>
        <v>#N/A</v>
      </c>
      <c r="AB159" s="32" t="str">
        <f t="shared" si="304"/>
        <v/>
      </c>
      <c r="AC159" s="32" t="str">
        <f t="shared" si="305"/>
        <v/>
      </c>
      <c r="AD159" s="32" t="e">
        <f t="shared" si="306"/>
        <v>#N/A</v>
      </c>
      <c r="AE159" s="32" t="e">
        <f t="shared" si="307"/>
        <v>#N/A</v>
      </c>
      <c r="AF159" s="32" t="e">
        <f t="shared" si="308"/>
        <v>#N/A</v>
      </c>
      <c r="AG159" s="32">
        <f t="shared" si="309"/>
        <v>0</v>
      </c>
      <c r="AH159" s="32">
        <f t="shared" si="345"/>
        <v>0</v>
      </c>
      <c r="AI159" s="32">
        <f t="shared" si="348"/>
        <v>0</v>
      </c>
      <c r="AJ159" s="32">
        <f t="shared" si="310"/>
        <v>0</v>
      </c>
      <c r="AK159" s="32">
        <f t="shared" si="311"/>
        <v>0</v>
      </c>
      <c r="AL159" s="32" t="str">
        <f t="shared" si="312"/>
        <v/>
      </c>
      <c r="AM159" s="32" t="e">
        <f t="shared" si="313"/>
        <v>#N/A</v>
      </c>
      <c r="AN159" s="32" t="e">
        <f t="shared" si="314"/>
        <v>#N/A</v>
      </c>
      <c r="AO159" s="32" t="e">
        <f t="shared" si="315"/>
        <v>#N/A</v>
      </c>
      <c r="AP159" s="32" t="e">
        <f t="shared" si="316"/>
        <v>#N/A</v>
      </c>
      <c r="AQ159" s="32" t="e">
        <f t="shared" si="317"/>
        <v>#N/A</v>
      </c>
      <c r="AR159" s="32" t="e">
        <f t="shared" si="318"/>
        <v>#N/A</v>
      </c>
      <c r="AS159" s="32" t="e">
        <f t="shared" si="319"/>
        <v>#N/A</v>
      </c>
      <c r="AT159" s="32" t="e">
        <f t="shared" si="320"/>
        <v>#N/A</v>
      </c>
      <c r="AU159" s="32" t="e">
        <f t="shared" si="321"/>
        <v>#N/A</v>
      </c>
      <c r="AV159" s="32" t="e">
        <f t="shared" si="322"/>
        <v>#N/A</v>
      </c>
      <c r="AW159" s="32" t="e">
        <f t="shared" si="323"/>
        <v>#N/A</v>
      </c>
      <c r="AX159" s="32" t="str">
        <f t="shared" si="324"/>
        <v/>
      </c>
      <c r="AY159" s="32" t="str">
        <f t="shared" si="325"/>
        <v/>
      </c>
      <c r="AZ159" s="32" t="e">
        <f t="shared" si="326"/>
        <v>#N/A</v>
      </c>
      <c r="BA159" s="32" t="e">
        <f t="shared" si="327"/>
        <v>#N/A</v>
      </c>
      <c r="BB159" s="32" t="e">
        <f t="shared" si="328"/>
        <v>#N/A</v>
      </c>
      <c r="BC159" s="32">
        <f t="shared" si="329"/>
        <v>0</v>
      </c>
      <c r="BD159" s="32">
        <f t="shared" si="346"/>
        <v>0</v>
      </c>
      <c r="BE159" s="32">
        <f t="shared" si="349"/>
        <v>0</v>
      </c>
      <c r="BF159" s="32">
        <f t="shared" si="330"/>
        <v>0</v>
      </c>
      <c r="BG159" s="32">
        <f t="shared" si="331"/>
        <v>0</v>
      </c>
      <c r="BH159" s="32" t="str">
        <f t="shared" si="332"/>
        <v/>
      </c>
      <c r="BI159" s="32" t="e">
        <f t="shared" si="333"/>
        <v>#N/A</v>
      </c>
      <c r="BJ159" s="32" t="e">
        <f t="shared" si="334"/>
        <v>#N/A</v>
      </c>
      <c r="BK159" s="32" t="e">
        <f t="shared" si="335"/>
        <v>#N/A</v>
      </c>
      <c r="BL159" s="32" t="e">
        <f t="shared" si="336"/>
        <v>#N/A</v>
      </c>
      <c r="BM159" s="32" t="e">
        <f t="shared" si="337"/>
        <v>#N/A</v>
      </c>
      <c r="BN159" s="32" t="e">
        <f t="shared" si="338"/>
        <v>#N/A</v>
      </c>
      <c r="BO159" s="32" t="e">
        <f t="shared" si="339"/>
        <v>#N/A</v>
      </c>
      <c r="BP159" s="32" t="e">
        <f t="shared" si="340"/>
        <v>#N/A</v>
      </c>
      <c r="BQ159" s="32" t="e">
        <f t="shared" si="341"/>
        <v>#N/A</v>
      </c>
      <c r="BR159" s="32" t="e">
        <f t="shared" si="342"/>
        <v>#N/A</v>
      </c>
      <c r="BS159" s="32" t="e">
        <f t="shared" si="343"/>
        <v>#N/A</v>
      </c>
    </row>
    <row r="160" spans="1:71" x14ac:dyDescent="0.3">
      <c r="A160" s="32">
        <v>158</v>
      </c>
      <c r="B160" s="32" t="str">
        <f t="shared" si="280"/>
        <v/>
      </c>
      <c r="C160" s="45" t="str">
        <f t="shared" si="281"/>
        <v/>
      </c>
      <c r="D160" s="32">
        <f t="shared" si="282"/>
        <v>0</v>
      </c>
      <c r="E160" s="32" t="e">
        <f t="shared" si="283"/>
        <v>#N/A</v>
      </c>
      <c r="F160" s="32" t="str">
        <f t="shared" si="284"/>
        <v/>
      </c>
      <c r="G160" s="32" t="str">
        <f t="shared" si="285"/>
        <v/>
      </c>
      <c r="H160" s="32" t="e">
        <f t="shared" si="286"/>
        <v>#N/A</v>
      </c>
      <c r="I160" s="32" t="e">
        <f t="shared" si="287"/>
        <v>#N/A</v>
      </c>
      <c r="J160" s="32" t="e">
        <f t="shared" si="288"/>
        <v>#N/A</v>
      </c>
      <c r="K160" s="32">
        <f t="shared" si="289"/>
        <v>0</v>
      </c>
      <c r="L160" s="32">
        <f t="shared" si="344"/>
        <v>0</v>
      </c>
      <c r="M160" s="32">
        <f t="shared" si="347"/>
        <v>0</v>
      </c>
      <c r="N160" s="32">
        <f t="shared" si="290"/>
        <v>0</v>
      </c>
      <c r="O160" s="32">
        <f t="shared" si="291"/>
        <v>0</v>
      </c>
      <c r="P160" s="32" t="str">
        <f t="shared" si="292"/>
        <v/>
      </c>
      <c r="Q160" s="32" t="e">
        <f t="shared" si="293"/>
        <v>#N/A</v>
      </c>
      <c r="R160" s="32" t="e">
        <f t="shared" si="294"/>
        <v>#N/A</v>
      </c>
      <c r="S160" s="32" t="e">
        <f t="shared" si="295"/>
        <v>#N/A</v>
      </c>
      <c r="T160" s="32" t="e">
        <f t="shared" si="296"/>
        <v>#N/A</v>
      </c>
      <c r="U160" s="32" t="e">
        <f t="shared" si="297"/>
        <v>#N/A</v>
      </c>
      <c r="V160" s="32" t="e">
        <f t="shared" si="298"/>
        <v>#N/A</v>
      </c>
      <c r="W160" s="32" t="e">
        <f t="shared" si="299"/>
        <v>#N/A</v>
      </c>
      <c r="X160" s="32" t="e">
        <f t="shared" si="300"/>
        <v>#N/A</v>
      </c>
      <c r="Y160" s="32" t="e">
        <f t="shared" si="301"/>
        <v>#N/A</v>
      </c>
      <c r="Z160" s="32" t="e">
        <f t="shared" si="302"/>
        <v>#N/A</v>
      </c>
      <c r="AA160" s="32" t="e">
        <f t="shared" si="303"/>
        <v>#N/A</v>
      </c>
      <c r="AB160" s="32" t="str">
        <f t="shared" si="304"/>
        <v/>
      </c>
      <c r="AC160" s="32" t="str">
        <f t="shared" si="305"/>
        <v/>
      </c>
      <c r="AD160" s="32" t="e">
        <f t="shared" si="306"/>
        <v>#N/A</v>
      </c>
      <c r="AE160" s="32" t="e">
        <f t="shared" si="307"/>
        <v>#N/A</v>
      </c>
      <c r="AF160" s="32" t="e">
        <f t="shared" si="308"/>
        <v>#N/A</v>
      </c>
      <c r="AG160" s="32">
        <f t="shared" si="309"/>
        <v>0</v>
      </c>
      <c r="AH160" s="32">
        <f t="shared" si="345"/>
        <v>0</v>
      </c>
      <c r="AI160" s="32">
        <f t="shared" si="348"/>
        <v>0</v>
      </c>
      <c r="AJ160" s="32">
        <f t="shared" si="310"/>
        <v>0</v>
      </c>
      <c r="AK160" s="32">
        <f t="shared" si="311"/>
        <v>0</v>
      </c>
      <c r="AL160" s="32" t="str">
        <f t="shared" si="312"/>
        <v/>
      </c>
      <c r="AM160" s="32" t="e">
        <f t="shared" si="313"/>
        <v>#N/A</v>
      </c>
      <c r="AN160" s="32" t="e">
        <f t="shared" si="314"/>
        <v>#N/A</v>
      </c>
      <c r="AO160" s="32" t="e">
        <f t="shared" si="315"/>
        <v>#N/A</v>
      </c>
      <c r="AP160" s="32" t="e">
        <f t="shared" si="316"/>
        <v>#N/A</v>
      </c>
      <c r="AQ160" s="32" t="e">
        <f t="shared" si="317"/>
        <v>#N/A</v>
      </c>
      <c r="AR160" s="32" t="e">
        <f t="shared" si="318"/>
        <v>#N/A</v>
      </c>
      <c r="AS160" s="32" t="e">
        <f t="shared" si="319"/>
        <v>#N/A</v>
      </c>
      <c r="AT160" s="32" t="e">
        <f t="shared" si="320"/>
        <v>#N/A</v>
      </c>
      <c r="AU160" s="32" t="e">
        <f t="shared" si="321"/>
        <v>#N/A</v>
      </c>
      <c r="AV160" s="32" t="e">
        <f t="shared" si="322"/>
        <v>#N/A</v>
      </c>
      <c r="AW160" s="32" t="e">
        <f t="shared" si="323"/>
        <v>#N/A</v>
      </c>
      <c r="AX160" s="32" t="str">
        <f t="shared" si="324"/>
        <v/>
      </c>
      <c r="AY160" s="32" t="str">
        <f t="shared" si="325"/>
        <v/>
      </c>
      <c r="AZ160" s="32" t="e">
        <f t="shared" si="326"/>
        <v>#N/A</v>
      </c>
      <c r="BA160" s="32" t="e">
        <f t="shared" si="327"/>
        <v>#N/A</v>
      </c>
      <c r="BB160" s="32" t="e">
        <f t="shared" si="328"/>
        <v>#N/A</v>
      </c>
      <c r="BC160" s="32">
        <f t="shared" si="329"/>
        <v>0</v>
      </c>
      <c r="BD160" s="32">
        <f t="shared" si="346"/>
        <v>0</v>
      </c>
      <c r="BE160" s="32">
        <f t="shared" si="349"/>
        <v>0</v>
      </c>
      <c r="BF160" s="32">
        <f t="shared" si="330"/>
        <v>0</v>
      </c>
      <c r="BG160" s="32">
        <f t="shared" si="331"/>
        <v>0</v>
      </c>
      <c r="BH160" s="32" t="str">
        <f t="shared" si="332"/>
        <v/>
      </c>
      <c r="BI160" s="32" t="e">
        <f t="shared" si="333"/>
        <v>#N/A</v>
      </c>
      <c r="BJ160" s="32" t="e">
        <f t="shared" si="334"/>
        <v>#N/A</v>
      </c>
      <c r="BK160" s="32" t="e">
        <f t="shared" si="335"/>
        <v>#N/A</v>
      </c>
      <c r="BL160" s="32" t="e">
        <f t="shared" si="336"/>
        <v>#N/A</v>
      </c>
      <c r="BM160" s="32" t="e">
        <f t="shared" si="337"/>
        <v>#N/A</v>
      </c>
      <c r="BN160" s="32" t="e">
        <f t="shared" si="338"/>
        <v>#N/A</v>
      </c>
      <c r="BO160" s="32" t="e">
        <f t="shared" si="339"/>
        <v>#N/A</v>
      </c>
      <c r="BP160" s="32" t="e">
        <f t="shared" si="340"/>
        <v>#N/A</v>
      </c>
      <c r="BQ160" s="32" t="e">
        <f t="shared" si="341"/>
        <v>#N/A</v>
      </c>
      <c r="BR160" s="32" t="e">
        <f t="shared" si="342"/>
        <v>#N/A</v>
      </c>
      <c r="BS160" s="32" t="e">
        <f t="shared" si="343"/>
        <v>#N/A</v>
      </c>
    </row>
    <row r="161" spans="1:71" x14ac:dyDescent="0.3">
      <c r="A161" s="32">
        <v>159</v>
      </c>
      <c r="B161" s="32" t="str">
        <f t="shared" si="280"/>
        <v/>
      </c>
      <c r="C161" s="45" t="str">
        <f t="shared" si="281"/>
        <v/>
      </c>
      <c r="D161" s="32">
        <f t="shared" si="282"/>
        <v>0</v>
      </c>
      <c r="E161" s="32" t="e">
        <f t="shared" si="283"/>
        <v>#N/A</v>
      </c>
      <c r="F161" s="32" t="str">
        <f t="shared" si="284"/>
        <v/>
      </c>
      <c r="G161" s="32" t="str">
        <f t="shared" si="285"/>
        <v/>
      </c>
      <c r="H161" s="32" t="e">
        <f t="shared" si="286"/>
        <v>#N/A</v>
      </c>
      <c r="I161" s="32" t="e">
        <f t="shared" si="287"/>
        <v>#N/A</v>
      </c>
      <c r="J161" s="32" t="e">
        <f t="shared" si="288"/>
        <v>#N/A</v>
      </c>
      <c r="K161" s="32">
        <f t="shared" si="289"/>
        <v>0</v>
      </c>
      <c r="L161" s="32">
        <f t="shared" si="344"/>
        <v>0</v>
      </c>
      <c r="M161" s="32">
        <f t="shared" si="347"/>
        <v>0</v>
      </c>
      <c r="N161" s="32">
        <f t="shared" si="290"/>
        <v>0</v>
      </c>
      <c r="O161" s="32">
        <f t="shared" si="291"/>
        <v>0</v>
      </c>
      <c r="P161" s="32" t="str">
        <f t="shared" si="292"/>
        <v/>
      </c>
      <c r="Q161" s="32" t="e">
        <f t="shared" si="293"/>
        <v>#N/A</v>
      </c>
      <c r="R161" s="32" t="e">
        <f t="shared" si="294"/>
        <v>#N/A</v>
      </c>
      <c r="S161" s="32" t="e">
        <f t="shared" si="295"/>
        <v>#N/A</v>
      </c>
      <c r="T161" s="32" t="e">
        <f t="shared" si="296"/>
        <v>#N/A</v>
      </c>
      <c r="U161" s="32" t="e">
        <f t="shared" si="297"/>
        <v>#N/A</v>
      </c>
      <c r="V161" s="32" t="e">
        <f t="shared" si="298"/>
        <v>#N/A</v>
      </c>
      <c r="W161" s="32" t="e">
        <f t="shared" si="299"/>
        <v>#N/A</v>
      </c>
      <c r="X161" s="32" t="e">
        <f t="shared" si="300"/>
        <v>#N/A</v>
      </c>
      <c r="Y161" s="32" t="e">
        <f t="shared" si="301"/>
        <v>#N/A</v>
      </c>
      <c r="Z161" s="32" t="e">
        <f t="shared" si="302"/>
        <v>#N/A</v>
      </c>
      <c r="AA161" s="32" t="e">
        <f t="shared" si="303"/>
        <v>#N/A</v>
      </c>
      <c r="AB161" s="32" t="str">
        <f t="shared" si="304"/>
        <v/>
      </c>
      <c r="AC161" s="32" t="str">
        <f t="shared" si="305"/>
        <v/>
      </c>
      <c r="AD161" s="32" t="e">
        <f t="shared" si="306"/>
        <v>#N/A</v>
      </c>
      <c r="AE161" s="32" t="e">
        <f t="shared" si="307"/>
        <v>#N/A</v>
      </c>
      <c r="AF161" s="32" t="e">
        <f t="shared" si="308"/>
        <v>#N/A</v>
      </c>
      <c r="AG161" s="32">
        <f t="shared" si="309"/>
        <v>0</v>
      </c>
      <c r="AH161" s="32">
        <f t="shared" si="345"/>
        <v>0</v>
      </c>
      <c r="AI161" s="32">
        <f t="shared" si="348"/>
        <v>0</v>
      </c>
      <c r="AJ161" s="32">
        <f t="shared" si="310"/>
        <v>0</v>
      </c>
      <c r="AK161" s="32">
        <f t="shared" si="311"/>
        <v>0</v>
      </c>
      <c r="AL161" s="32" t="str">
        <f t="shared" si="312"/>
        <v/>
      </c>
      <c r="AM161" s="32" t="e">
        <f t="shared" si="313"/>
        <v>#N/A</v>
      </c>
      <c r="AN161" s="32" t="e">
        <f t="shared" si="314"/>
        <v>#N/A</v>
      </c>
      <c r="AO161" s="32" t="e">
        <f t="shared" si="315"/>
        <v>#N/A</v>
      </c>
      <c r="AP161" s="32" t="e">
        <f t="shared" si="316"/>
        <v>#N/A</v>
      </c>
      <c r="AQ161" s="32" t="e">
        <f t="shared" si="317"/>
        <v>#N/A</v>
      </c>
      <c r="AR161" s="32" t="e">
        <f t="shared" si="318"/>
        <v>#N/A</v>
      </c>
      <c r="AS161" s="32" t="e">
        <f t="shared" si="319"/>
        <v>#N/A</v>
      </c>
      <c r="AT161" s="32" t="e">
        <f t="shared" si="320"/>
        <v>#N/A</v>
      </c>
      <c r="AU161" s="32" t="e">
        <f t="shared" si="321"/>
        <v>#N/A</v>
      </c>
      <c r="AV161" s="32" t="e">
        <f t="shared" si="322"/>
        <v>#N/A</v>
      </c>
      <c r="AW161" s="32" t="e">
        <f t="shared" si="323"/>
        <v>#N/A</v>
      </c>
      <c r="AX161" s="32" t="str">
        <f t="shared" si="324"/>
        <v/>
      </c>
      <c r="AY161" s="32" t="str">
        <f t="shared" si="325"/>
        <v/>
      </c>
      <c r="AZ161" s="32" t="e">
        <f t="shared" si="326"/>
        <v>#N/A</v>
      </c>
      <c r="BA161" s="32" t="e">
        <f t="shared" si="327"/>
        <v>#N/A</v>
      </c>
      <c r="BB161" s="32" t="e">
        <f t="shared" si="328"/>
        <v>#N/A</v>
      </c>
      <c r="BC161" s="32">
        <f t="shared" si="329"/>
        <v>0</v>
      </c>
      <c r="BD161" s="32">
        <f t="shared" si="346"/>
        <v>0</v>
      </c>
      <c r="BE161" s="32">
        <f t="shared" si="349"/>
        <v>0</v>
      </c>
      <c r="BF161" s="32">
        <f t="shared" si="330"/>
        <v>0</v>
      </c>
      <c r="BG161" s="32">
        <f t="shared" si="331"/>
        <v>0</v>
      </c>
      <c r="BH161" s="32" t="str">
        <f t="shared" si="332"/>
        <v/>
      </c>
      <c r="BI161" s="32" t="e">
        <f t="shared" si="333"/>
        <v>#N/A</v>
      </c>
      <c r="BJ161" s="32" t="e">
        <f t="shared" si="334"/>
        <v>#N/A</v>
      </c>
      <c r="BK161" s="32" t="e">
        <f t="shared" si="335"/>
        <v>#N/A</v>
      </c>
      <c r="BL161" s="32" t="e">
        <f t="shared" si="336"/>
        <v>#N/A</v>
      </c>
      <c r="BM161" s="32" t="e">
        <f t="shared" si="337"/>
        <v>#N/A</v>
      </c>
      <c r="BN161" s="32" t="e">
        <f t="shared" si="338"/>
        <v>#N/A</v>
      </c>
      <c r="BO161" s="32" t="e">
        <f t="shared" si="339"/>
        <v>#N/A</v>
      </c>
      <c r="BP161" s="32" t="e">
        <f t="shared" si="340"/>
        <v>#N/A</v>
      </c>
      <c r="BQ161" s="32" t="e">
        <f t="shared" si="341"/>
        <v>#N/A</v>
      </c>
      <c r="BR161" s="32" t="e">
        <f t="shared" si="342"/>
        <v>#N/A</v>
      </c>
      <c r="BS161" s="32" t="e">
        <f t="shared" si="343"/>
        <v>#N/A</v>
      </c>
    </row>
    <row r="162" spans="1:71" x14ac:dyDescent="0.3">
      <c r="A162" s="32">
        <v>160</v>
      </c>
      <c r="B162" s="32" t="str">
        <f t="shared" si="280"/>
        <v/>
      </c>
      <c r="C162" s="45" t="str">
        <f t="shared" si="281"/>
        <v/>
      </c>
      <c r="D162" s="32">
        <f t="shared" si="282"/>
        <v>0</v>
      </c>
      <c r="E162" s="32" t="e">
        <f t="shared" si="283"/>
        <v>#N/A</v>
      </c>
      <c r="F162" s="32" t="str">
        <f t="shared" si="284"/>
        <v/>
      </c>
      <c r="G162" s="32" t="str">
        <f t="shared" si="285"/>
        <v/>
      </c>
      <c r="H162" s="32" t="e">
        <f t="shared" si="286"/>
        <v>#N/A</v>
      </c>
      <c r="I162" s="32" t="e">
        <f t="shared" si="287"/>
        <v>#N/A</v>
      </c>
      <c r="J162" s="32" t="e">
        <f t="shared" si="288"/>
        <v>#N/A</v>
      </c>
      <c r="K162" s="32">
        <f t="shared" si="289"/>
        <v>0</v>
      </c>
      <c r="L162" s="32">
        <f t="shared" si="344"/>
        <v>0</v>
      </c>
      <c r="M162" s="32">
        <f t="shared" si="347"/>
        <v>0</v>
      </c>
      <c r="N162" s="32">
        <f t="shared" si="290"/>
        <v>0</v>
      </c>
      <c r="O162" s="32">
        <f t="shared" si="291"/>
        <v>0</v>
      </c>
      <c r="P162" s="32" t="str">
        <f t="shared" si="292"/>
        <v/>
      </c>
      <c r="Q162" s="32" t="e">
        <f t="shared" si="293"/>
        <v>#N/A</v>
      </c>
      <c r="R162" s="32" t="e">
        <f t="shared" si="294"/>
        <v>#N/A</v>
      </c>
      <c r="S162" s="32" t="e">
        <f t="shared" si="295"/>
        <v>#N/A</v>
      </c>
      <c r="T162" s="32" t="e">
        <f t="shared" si="296"/>
        <v>#N/A</v>
      </c>
      <c r="U162" s="32" t="e">
        <f t="shared" si="297"/>
        <v>#N/A</v>
      </c>
      <c r="V162" s="32" t="e">
        <f t="shared" si="298"/>
        <v>#N/A</v>
      </c>
      <c r="W162" s="32" t="e">
        <f t="shared" si="299"/>
        <v>#N/A</v>
      </c>
      <c r="X162" s="32" t="e">
        <f t="shared" si="300"/>
        <v>#N/A</v>
      </c>
      <c r="Y162" s="32" t="e">
        <f t="shared" si="301"/>
        <v>#N/A</v>
      </c>
      <c r="Z162" s="32" t="e">
        <f t="shared" si="302"/>
        <v>#N/A</v>
      </c>
      <c r="AA162" s="32" t="e">
        <f t="shared" si="303"/>
        <v>#N/A</v>
      </c>
      <c r="AB162" s="32" t="str">
        <f t="shared" si="304"/>
        <v/>
      </c>
      <c r="AC162" s="32" t="str">
        <f t="shared" si="305"/>
        <v/>
      </c>
      <c r="AD162" s="32" t="e">
        <f t="shared" si="306"/>
        <v>#N/A</v>
      </c>
      <c r="AE162" s="32" t="e">
        <f t="shared" si="307"/>
        <v>#N/A</v>
      </c>
      <c r="AF162" s="32" t="e">
        <f t="shared" si="308"/>
        <v>#N/A</v>
      </c>
      <c r="AG162" s="32">
        <f t="shared" si="309"/>
        <v>0</v>
      </c>
      <c r="AH162" s="32">
        <f t="shared" si="345"/>
        <v>0</v>
      </c>
      <c r="AI162" s="32">
        <f t="shared" si="348"/>
        <v>0</v>
      </c>
      <c r="AJ162" s="32">
        <f t="shared" si="310"/>
        <v>0</v>
      </c>
      <c r="AK162" s="32">
        <f t="shared" si="311"/>
        <v>0</v>
      </c>
      <c r="AL162" s="32" t="str">
        <f t="shared" si="312"/>
        <v/>
      </c>
      <c r="AM162" s="32" t="e">
        <f t="shared" si="313"/>
        <v>#N/A</v>
      </c>
      <c r="AN162" s="32" t="e">
        <f t="shared" si="314"/>
        <v>#N/A</v>
      </c>
      <c r="AO162" s="32" t="e">
        <f t="shared" si="315"/>
        <v>#N/A</v>
      </c>
      <c r="AP162" s="32" t="e">
        <f t="shared" si="316"/>
        <v>#N/A</v>
      </c>
      <c r="AQ162" s="32" t="e">
        <f t="shared" si="317"/>
        <v>#N/A</v>
      </c>
      <c r="AR162" s="32" t="e">
        <f t="shared" si="318"/>
        <v>#N/A</v>
      </c>
      <c r="AS162" s="32" t="e">
        <f t="shared" si="319"/>
        <v>#N/A</v>
      </c>
      <c r="AT162" s="32" t="e">
        <f t="shared" si="320"/>
        <v>#N/A</v>
      </c>
      <c r="AU162" s="32" t="e">
        <f t="shared" si="321"/>
        <v>#N/A</v>
      </c>
      <c r="AV162" s="32" t="e">
        <f t="shared" si="322"/>
        <v>#N/A</v>
      </c>
      <c r="AW162" s="32" t="e">
        <f t="shared" si="323"/>
        <v>#N/A</v>
      </c>
      <c r="AX162" s="32" t="str">
        <f t="shared" si="324"/>
        <v/>
      </c>
      <c r="AY162" s="32" t="str">
        <f t="shared" si="325"/>
        <v/>
      </c>
      <c r="AZ162" s="32" t="e">
        <f t="shared" si="326"/>
        <v>#N/A</v>
      </c>
      <c r="BA162" s="32" t="e">
        <f t="shared" si="327"/>
        <v>#N/A</v>
      </c>
      <c r="BB162" s="32" t="e">
        <f t="shared" si="328"/>
        <v>#N/A</v>
      </c>
      <c r="BC162" s="32">
        <f t="shared" si="329"/>
        <v>0</v>
      </c>
      <c r="BD162" s="32">
        <f t="shared" si="346"/>
        <v>0</v>
      </c>
      <c r="BE162" s="32">
        <f t="shared" si="349"/>
        <v>0</v>
      </c>
      <c r="BF162" s="32">
        <f t="shared" si="330"/>
        <v>0</v>
      </c>
      <c r="BG162" s="32">
        <f t="shared" si="331"/>
        <v>0</v>
      </c>
      <c r="BH162" s="32" t="str">
        <f t="shared" si="332"/>
        <v/>
      </c>
      <c r="BI162" s="32" t="e">
        <f t="shared" si="333"/>
        <v>#N/A</v>
      </c>
      <c r="BJ162" s="32" t="e">
        <f t="shared" si="334"/>
        <v>#N/A</v>
      </c>
      <c r="BK162" s="32" t="e">
        <f t="shared" si="335"/>
        <v>#N/A</v>
      </c>
      <c r="BL162" s="32" t="e">
        <f t="shared" si="336"/>
        <v>#N/A</v>
      </c>
      <c r="BM162" s="32" t="e">
        <f t="shared" si="337"/>
        <v>#N/A</v>
      </c>
      <c r="BN162" s="32" t="e">
        <f t="shared" si="338"/>
        <v>#N/A</v>
      </c>
      <c r="BO162" s="32" t="e">
        <f t="shared" si="339"/>
        <v>#N/A</v>
      </c>
      <c r="BP162" s="32" t="e">
        <f t="shared" si="340"/>
        <v>#N/A</v>
      </c>
      <c r="BQ162" s="32" t="e">
        <f t="shared" si="341"/>
        <v>#N/A</v>
      </c>
      <c r="BR162" s="32" t="e">
        <f t="shared" si="342"/>
        <v>#N/A</v>
      </c>
      <c r="BS162" s="32" t="e">
        <f t="shared" si="343"/>
        <v>#N/A</v>
      </c>
    </row>
    <row r="163" spans="1:71" x14ac:dyDescent="0.3">
      <c r="A163" s="32">
        <v>161</v>
      </c>
      <c r="B163" s="32" t="str">
        <f t="shared" ref="B163:B182" si="350">IF(selAnalito="","",IFERROR(_xlfn.AGGREGATE(15,6,rRUN/((rAnalito=selAnalito)*(rFirst=1)*((""&amp;rLote)=(""&amp;loteAtivo))),$A163),""))</f>
        <v/>
      </c>
      <c r="C163" s="45" t="str">
        <f t="shared" ref="C163:C182" si="351">IF($B163="","",_xlfn.MAXIFS(rData,rAnalito,selAnalito,rRUN,$B163,rLote,loteAtivo,rStatus,"Ativo"))</f>
        <v/>
      </c>
      <c r="D163" s="32">
        <f t="shared" ref="D163:D182" si="35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53">IF(OR($B163="",$D163=0),NA(),$A163)</f>
        <v>#N/A</v>
      </c>
      <c r="F163" s="32" t="str">
        <f t="shared" ref="F163:F182" si="35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55">IF(OR($F163="",$BU$1=""),"",($F163-$BT$1)/$BU$1)</f>
        <v/>
      </c>
      <c r="H163" s="32" t="e">
        <f t="shared" ref="H163:H182" si="356">IF(AND($F163&lt;&gt;"",$D163=1),$F163,NA())</f>
        <v>#N/A</v>
      </c>
      <c r="I163" s="32" t="e">
        <f t="shared" ref="I163:I182" si="357">IF(AND($F163&lt;&gt;"",$D163=1,$P163="OK"),$F163,NA())</f>
        <v>#N/A</v>
      </c>
      <c r="J163" s="32" t="e">
        <f t="shared" ref="J163:J182" si="358">IF(AND($F163&lt;&gt;"",$D163=1,$P163&lt;&gt;"OK",$P163&lt;&gt;""),$F163,NA())</f>
        <v>#N/A</v>
      </c>
      <c r="K163" s="32">
        <f t="shared" ref="K163:K182" si="359">IF($F163="",0,IF(ABS($G163)&gt;3,1,0))</f>
        <v>0</v>
      </c>
      <c r="L163" s="32">
        <f t="shared" si="344"/>
        <v>0</v>
      </c>
      <c r="M163" s="32">
        <f t="shared" si="347"/>
        <v>0</v>
      </c>
      <c r="N163" s="32">
        <f t="shared" ref="N163:N182" si="360">IF($F163="",0,IF(OR(((ISNUMBER($G163)*($G163&gt;2))+(ISNUMBER($AC163)*($AC163&gt;2))+(ISNUMBER($AY163)*($AY163&gt;2)))&gt;=2,((ISNUMBER($G163)*($G163&lt;-2))+(ISNUMBER($AC163)*($AC163&lt;-2))+(ISNUMBER($AY163)*($AY163&lt;-2)))&gt;=2),1,0))</f>
        <v>0</v>
      </c>
      <c r="O163" s="32">
        <f t="shared" ref="O163:O182" si="361">IF($F163="",0,IF(AND(COUNT($G163,$AC163,$AY163)&gt;=2,MAX($G163,$AC163,$AY163)&gt;2,MIN($G163,$AC163,$AY163)&lt;-2),1,0))</f>
        <v>0</v>
      </c>
      <c r="P163" s="32" t="str">
        <f t="shared" ref="P163:P182" si="362">IF($F163="","",IF(SUM($K163,$L163,$M163,$N163,$O163)&gt;0,"REJEITADO","OK"))</f>
        <v/>
      </c>
      <c r="Q163" s="32" t="e">
        <f t="shared" ref="Q163:Q182" si="363">IF(AND($D163=1,$BT$1&lt;&gt;""),$BT$1+(-3)*$BU$1,NA())</f>
        <v>#N/A</v>
      </c>
      <c r="R163" s="32" t="e">
        <f t="shared" ref="R163:R182" si="364">IF(AND($D163=1,$BT$1&lt;&gt;""),$BT$1+(-2)*$BU$1,NA())</f>
        <v>#N/A</v>
      </c>
      <c r="S163" s="32" t="e">
        <f t="shared" ref="S163:S182" si="365">IF(AND($D163=1,$BT$1&lt;&gt;""),$BT$1+(-1)*$BU$1,NA())</f>
        <v>#N/A</v>
      </c>
      <c r="T163" s="32" t="e">
        <f t="shared" ref="T163:T182" si="366">IF(AND($D163=1,$BT$1&lt;&gt;""),$BT$1,NA())</f>
        <v>#N/A</v>
      </c>
      <c r="U163" s="32" t="e">
        <f t="shared" ref="U163:U182" si="367">IF(AND($D163=1,$BT$1&lt;&gt;""),$BT$1+(1)*$BU$1,NA())</f>
        <v>#N/A</v>
      </c>
      <c r="V163" s="32" t="e">
        <f t="shared" ref="V163:V182" si="368">IF(AND($D163=1,$BT$1&lt;&gt;""),$BT$1+(2)*$BU$1,NA())</f>
        <v>#N/A</v>
      </c>
      <c r="W163" s="32" t="e">
        <f t="shared" ref="W163:W182" si="369">IF(AND($D163=1,$BT$1&lt;&gt;""),$BT$1+(3)*$BU$1,NA())</f>
        <v>#N/A</v>
      </c>
      <c r="X163" s="32" t="e">
        <f t="shared" ref="X163:X182" si="370">IF(AND($D163=1,COUNTIFS(regAnalito,selAnalito,regNivel,1,regData,$C163,regRep1,"&lt;&gt;")&gt;0),SUMIFS(regRep1,regAnalito,selAnalito,regNivel,1,regData,$C163),NA())</f>
        <v>#N/A</v>
      </c>
      <c r="Y163" s="32" t="e">
        <f t="shared" ref="Y163:Y182" si="371">IF(AND($D163=1,COUNTIFS(regAnalito,selAnalito,regNivel,1,regData,$C163,regRep2,"&lt;&gt;")&gt;0),SUMIFS(regRep2,regAnalito,selAnalito,regNivel,1,regData,$C163),NA())</f>
        <v>#N/A</v>
      </c>
      <c r="Z163" s="32" t="e">
        <f t="shared" ref="Z163:Z182" si="372">IF(AND($D163=1,COUNTIFS(regAnalito,selAnalito,regNivel,1,regData,$C163,regRep3,"&lt;&gt;")&gt;0),SUMIFS(regRep3,regAnalito,selAnalito,regNivel,1,regData,$C163),NA())</f>
        <v>#N/A</v>
      </c>
      <c r="AA163" s="32" t="e">
        <f t="shared" ref="AA163:AA182" si="373">IF(AND($D163=1,COUNTIFS(regAnalito,selAnalito,regData,$C163,regCalib,"Sim")&gt;0),$BT$1,NA())</f>
        <v>#N/A</v>
      </c>
      <c r="AB163" s="32" t="str">
        <f t="shared" ref="AB163:AB182" si="37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75">IF(OR($AB163="",$BW$1=""),"",($AB163-$BV$1)/$BW$1)</f>
        <v/>
      </c>
      <c r="AD163" s="32" t="e">
        <f t="shared" ref="AD163:AD182" si="376">IF(AND($AB163&lt;&gt;"",$D163=1),$AB163,NA())</f>
        <v>#N/A</v>
      </c>
      <c r="AE163" s="32" t="e">
        <f t="shared" ref="AE163:AE182" si="377">IF(AND($AB163&lt;&gt;"",$D163=1,$AL163="OK"),$AB163,NA())</f>
        <v>#N/A</v>
      </c>
      <c r="AF163" s="32" t="e">
        <f t="shared" ref="AF163:AF182" si="378">IF(AND($AB163&lt;&gt;"",$D163=1,$AL163&lt;&gt;"OK",$AL163&lt;&gt;""),$AB163,NA())</f>
        <v>#N/A</v>
      </c>
      <c r="AG163" s="32">
        <f t="shared" ref="AG163:AG182" si="379">IF($AB163="",0,IF(ABS($AC163)&gt;3,1,0))</f>
        <v>0</v>
      </c>
      <c r="AH163" s="32">
        <f t="shared" si="345"/>
        <v>0</v>
      </c>
      <c r="AI163" s="32">
        <f t="shared" si="348"/>
        <v>0</v>
      </c>
      <c r="AJ163" s="32">
        <f t="shared" ref="AJ163:AJ182" si="380">IF($AB163="",0,IF(OR(((ISNUMBER($G163)*($G163&gt;2))+(ISNUMBER($AC163)*($AC163&gt;2))+(ISNUMBER($AY163)*($AY163&gt;2)))&gt;=2,((ISNUMBER($G163)*($G163&lt;-2))+(ISNUMBER($AC163)*($AC163&lt;-2))+(ISNUMBER($AY163)*($AY163&lt;-2)))&gt;=2),1,0))</f>
        <v>0</v>
      </c>
      <c r="AK163" s="32">
        <f t="shared" ref="AK163:AK182" si="381">IF($AB163="",0,IF(AND(COUNT($G163,$AC163,$AY163)&gt;=2,MAX($G163,$AC163,$AY163)&gt;2,MIN($G163,$AC163,$AY163)&lt;-2),1,0))</f>
        <v>0</v>
      </c>
      <c r="AL163" s="32" t="str">
        <f t="shared" ref="AL163:AL182" si="382">IF($AB163="","",IF(SUM($AG163,$AH163,$AI163,$AJ163,$AK163)&gt;0,"REJEITADO","OK"))</f>
        <v/>
      </c>
      <c r="AM163" s="32" t="e">
        <f t="shared" ref="AM163:AM182" si="383">IF(AND($D163=1,$BV$1&lt;&gt;""),$BV$1+(-3)*$BW$1,NA())</f>
        <v>#N/A</v>
      </c>
      <c r="AN163" s="32" t="e">
        <f t="shared" ref="AN163:AN182" si="384">IF(AND($D163=1,$BV$1&lt;&gt;""),$BV$1+(-2)*$BW$1,NA())</f>
        <v>#N/A</v>
      </c>
      <c r="AO163" s="32" t="e">
        <f t="shared" ref="AO163:AO182" si="385">IF(AND($D163=1,$BV$1&lt;&gt;""),$BV$1+(-1)*$BW$1,NA())</f>
        <v>#N/A</v>
      </c>
      <c r="AP163" s="32" t="e">
        <f t="shared" ref="AP163:AP182" si="386">IF(AND($D163=1,$BV$1&lt;&gt;""),$BV$1,NA())</f>
        <v>#N/A</v>
      </c>
      <c r="AQ163" s="32" t="e">
        <f t="shared" ref="AQ163:AQ182" si="387">IF(AND($D163=1,$BV$1&lt;&gt;""),$BV$1+(1)*$BW$1,NA())</f>
        <v>#N/A</v>
      </c>
      <c r="AR163" s="32" t="e">
        <f t="shared" ref="AR163:AR182" si="388">IF(AND($D163=1,$BV$1&lt;&gt;""),$BV$1+(2)*$BW$1,NA())</f>
        <v>#N/A</v>
      </c>
      <c r="AS163" s="32" t="e">
        <f t="shared" ref="AS163:AS182" si="389">IF(AND($D163=1,$BV$1&lt;&gt;""),$BV$1+(3)*$BW$1,NA())</f>
        <v>#N/A</v>
      </c>
      <c r="AT163" s="32" t="e">
        <f t="shared" ref="AT163:AT182" si="390">IF(AND($D163=1,COUNTIFS(regAnalito,selAnalito,regNivel,2,regData,$C163,regRep1,"&lt;&gt;")&gt;0),SUMIFS(regRep1,regAnalito,selAnalito,regNivel,2,regData,$C163),NA())</f>
        <v>#N/A</v>
      </c>
      <c r="AU163" s="32" t="e">
        <f t="shared" ref="AU163:AU182" si="391">IF(AND($D163=1,COUNTIFS(regAnalito,selAnalito,regNivel,2,regData,$C163,regRep2,"&lt;&gt;")&gt;0),SUMIFS(regRep2,regAnalito,selAnalito,regNivel,2,regData,$C163),NA())</f>
        <v>#N/A</v>
      </c>
      <c r="AV163" s="32" t="e">
        <f t="shared" ref="AV163:AV182" si="392">IF(AND($D163=1,COUNTIFS(regAnalito,selAnalito,regNivel,2,regData,$C163,regRep3,"&lt;&gt;")&gt;0),SUMIFS(regRep3,regAnalito,selAnalito,regNivel,2,regData,$C163),NA())</f>
        <v>#N/A</v>
      </c>
      <c r="AW163" s="32" t="e">
        <f t="shared" ref="AW163:AW182" si="393">IF(AND($D163=1,COUNTIFS(regAnalito,selAnalito,regData,$C163,regCalib,"Sim")&gt;0),$BV$1,NA())</f>
        <v>#N/A</v>
      </c>
      <c r="AX163" s="32" t="str">
        <f t="shared" ref="AX163:AX182" si="39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95">IF(OR($AX163="",$BY$1=""),"",($AX163-$BX$1)/$BY$1)</f>
        <v/>
      </c>
      <c r="AZ163" s="32" t="e">
        <f t="shared" ref="AZ163:AZ182" si="396">IF(AND($AX163&lt;&gt;"",$D163=1),$AX163,NA())</f>
        <v>#N/A</v>
      </c>
      <c r="BA163" s="32" t="e">
        <f t="shared" ref="BA163:BA182" si="397">IF(AND($AX163&lt;&gt;"",$D163=1,$BH163="OK"),$AX163,NA())</f>
        <v>#N/A</v>
      </c>
      <c r="BB163" s="32" t="e">
        <f t="shared" ref="BB163:BB182" si="398">IF(AND($AX163&lt;&gt;"",$D163=1,$BH163&lt;&gt;"OK",$BH163&lt;&gt;""),$AX163,NA())</f>
        <v>#N/A</v>
      </c>
      <c r="BC163" s="32">
        <f t="shared" ref="BC163:BC182" si="399">IF($AX163="",0,IF(ABS($AY163)&gt;3,1,0))</f>
        <v>0</v>
      </c>
      <c r="BD163" s="32">
        <f t="shared" si="346"/>
        <v>0</v>
      </c>
      <c r="BE163" s="32">
        <f t="shared" si="349"/>
        <v>0</v>
      </c>
      <c r="BF163" s="32">
        <f t="shared" ref="BF163:BF182" si="400">IF($AX163="",0,IF(OR(((ISNUMBER($G163)*($G163&gt;2))+(ISNUMBER($AC163)*($AC163&gt;2))+(ISNUMBER($AY163)*($AY163&gt;2)))&gt;=2,((ISNUMBER($G163)*($G163&lt;-2))+(ISNUMBER($AC163)*($AC163&lt;-2))+(ISNUMBER($AY163)*($AY163&lt;-2)))&gt;=2),1,0))</f>
        <v>0</v>
      </c>
      <c r="BG163" s="32">
        <f t="shared" ref="BG163:BG182" si="401">IF($AX163="",0,IF(AND(COUNT($G163,$AC163,$AY163)&gt;=2,MAX($G163,$AC163,$AY163)&gt;2,MIN($G163,$AC163,$AY163)&lt;-2),1,0))</f>
        <v>0</v>
      </c>
      <c r="BH163" s="32" t="str">
        <f t="shared" ref="BH163:BH182" si="402">IF($AX163="","",IF(SUM($BC163,$BD163,$BE163,$BF163,$BG163)&gt;0,"REJEITADO","OK"))</f>
        <v/>
      </c>
      <c r="BI163" s="32" t="e">
        <f t="shared" ref="BI163:BI182" si="403">IF(AND($D163=1,$BX$1&lt;&gt;""),$BX$1+(-3)*$BY$1,NA())</f>
        <v>#N/A</v>
      </c>
      <c r="BJ163" s="32" t="e">
        <f t="shared" ref="BJ163:BJ182" si="404">IF(AND($D163=1,$BX$1&lt;&gt;""),$BX$1+(-2)*$BY$1,NA())</f>
        <v>#N/A</v>
      </c>
      <c r="BK163" s="32" t="e">
        <f t="shared" ref="BK163:BK182" si="405">IF(AND($D163=1,$BX$1&lt;&gt;""),$BX$1+(-1)*$BY$1,NA())</f>
        <v>#N/A</v>
      </c>
      <c r="BL163" s="32" t="e">
        <f t="shared" ref="BL163:BL182" si="406">IF(AND($D163=1,$BX$1&lt;&gt;""),$BX$1,NA())</f>
        <v>#N/A</v>
      </c>
      <c r="BM163" s="32" t="e">
        <f t="shared" ref="BM163:BM182" si="407">IF(AND($D163=1,$BX$1&lt;&gt;""),$BX$1+(1)*$BY$1,NA())</f>
        <v>#N/A</v>
      </c>
      <c r="BN163" s="32" t="e">
        <f t="shared" ref="BN163:BN182" si="408">IF(AND($D163=1,$BX$1&lt;&gt;""),$BX$1+(2)*$BY$1,NA())</f>
        <v>#N/A</v>
      </c>
      <c r="BO163" s="32" t="e">
        <f t="shared" ref="BO163:BO182" si="409">IF(AND($D163=1,$BX$1&lt;&gt;""),$BX$1+(3)*$BY$1,NA())</f>
        <v>#N/A</v>
      </c>
      <c r="BP163" s="32" t="e">
        <f t="shared" ref="BP163:BP182" si="410">IF(AND($D163=1,COUNTIFS(regAnalito,selAnalito,regNivel,3,regData,$C163,regRep1,"&lt;&gt;")&gt;0),SUMIFS(regRep1,regAnalito,selAnalito,regNivel,3,regData,$C163),NA())</f>
        <v>#N/A</v>
      </c>
      <c r="BQ163" s="32" t="e">
        <f t="shared" ref="BQ163:BQ182" si="411">IF(AND($D163=1,COUNTIFS(regAnalito,selAnalito,regNivel,3,regData,$C163,regRep2,"&lt;&gt;")&gt;0),SUMIFS(regRep2,regAnalito,selAnalito,regNivel,3,regData,$C163),NA())</f>
        <v>#N/A</v>
      </c>
      <c r="BR163" s="32" t="e">
        <f t="shared" ref="BR163:BR182" si="412">IF(AND($D163=1,COUNTIFS(regAnalito,selAnalito,regNivel,3,regData,$C163,regRep3,"&lt;&gt;")&gt;0),SUMIFS(regRep3,regAnalito,selAnalito,regNivel,3,regData,$C163),NA())</f>
        <v>#N/A</v>
      </c>
      <c r="BS163" s="32" t="e">
        <f t="shared" ref="BS163:BS182" si="413">IF(AND($D163=1,COUNTIFS(regAnalito,selAnalito,regData,$C163,regCalib,"Sim")&gt;0),$BX$1,NA())</f>
        <v>#N/A</v>
      </c>
    </row>
    <row r="164" spans="1:71" x14ac:dyDescent="0.3">
      <c r="A164" s="32">
        <v>162</v>
      </c>
      <c r="B164" s="32" t="str">
        <f t="shared" si="350"/>
        <v/>
      </c>
      <c r="C164" s="45" t="str">
        <f t="shared" si="351"/>
        <v/>
      </c>
      <c r="D164" s="32">
        <f t="shared" si="352"/>
        <v>0</v>
      </c>
      <c r="E164" s="32" t="e">
        <f t="shared" si="353"/>
        <v>#N/A</v>
      </c>
      <c r="F164" s="32" t="str">
        <f t="shared" si="354"/>
        <v/>
      </c>
      <c r="G164" s="32" t="str">
        <f t="shared" si="355"/>
        <v/>
      </c>
      <c r="H164" s="32" t="e">
        <f t="shared" si="356"/>
        <v>#N/A</v>
      </c>
      <c r="I164" s="32" t="e">
        <f t="shared" si="357"/>
        <v>#N/A</v>
      </c>
      <c r="J164" s="32" t="e">
        <f t="shared" si="358"/>
        <v>#N/A</v>
      </c>
      <c r="K164" s="32">
        <f t="shared" si="359"/>
        <v>0</v>
      </c>
      <c r="L164" s="32">
        <f t="shared" si="344"/>
        <v>0</v>
      </c>
      <c r="M164" s="32">
        <f t="shared" si="347"/>
        <v>0</v>
      </c>
      <c r="N164" s="32">
        <f t="shared" si="360"/>
        <v>0</v>
      </c>
      <c r="O164" s="32">
        <f t="shared" si="361"/>
        <v>0</v>
      </c>
      <c r="P164" s="32" t="str">
        <f t="shared" si="362"/>
        <v/>
      </c>
      <c r="Q164" s="32" t="e">
        <f t="shared" si="363"/>
        <v>#N/A</v>
      </c>
      <c r="R164" s="32" t="e">
        <f t="shared" si="364"/>
        <v>#N/A</v>
      </c>
      <c r="S164" s="32" t="e">
        <f t="shared" si="365"/>
        <v>#N/A</v>
      </c>
      <c r="T164" s="32" t="e">
        <f t="shared" si="366"/>
        <v>#N/A</v>
      </c>
      <c r="U164" s="32" t="e">
        <f t="shared" si="367"/>
        <v>#N/A</v>
      </c>
      <c r="V164" s="32" t="e">
        <f t="shared" si="368"/>
        <v>#N/A</v>
      </c>
      <c r="W164" s="32" t="e">
        <f t="shared" si="369"/>
        <v>#N/A</v>
      </c>
      <c r="X164" s="32" t="e">
        <f t="shared" si="370"/>
        <v>#N/A</v>
      </c>
      <c r="Y164" s="32" t="e">
        <f t="shared" si="371"/>
        <v>#N/A</v>
      </c>
      <c r="Z164" s="32" t="e">
        <f t="shared" si="372"/>
        <v>#N/A</v>
      </c>
      <c r="AA164" s="32" t="e">
        <f t="shared" si="373"/>
        <v>#N/A</v>
      </c>
      <c r="AB164" s="32" t="str">
        <f t="shared" si="374"/>
        <v/>
      </c>
      <c r="AC164" s="32" t="str">
        <f t="shared" si="375"/>
        <v/>
      </c>
      <c r="AD164" s="32" t="e">
        <f t="shared" si="376"/>
        <v>#N/A</v>
      </c>
      <c r="AE164" s="32" t="e">
        <f t="shared" si="377"/>
        <v>#N/A</v>
      </c>
      <c r="AF164" s="32" t="e">
        <f t="shared" si="378"/>
        <v>#N/A</v>
      </c>
      <c r="AG164" s="32">
        <f t="shared" si="379"/>
        <v>0</v>
      </c>
      <c r="AH164" s="32">
        <f t="shared" si="345"/>
        <v>0</v>
      </c>
      <c r="AI164" s="32">
        <f t="shared" si="348"/>
        <v>0</v>
      </c>
      <c r="AJ164" s="32">
        <f t="shared" si="380"/>
        <v>0</v>
      </c>
      <c r="AK164" s="32">
        <f t="shared" si="381"/>
        <v>0</v>
      </c>
      <c r="AL164" s="32" t="str">
        <f t="shared" si="382"/>
        <v/>
      </c>
      <c r="AM164" s="32" t="e">
        <f t="shared" si="383"/>
        <v>#N/A</v>
      </c>
      <c r="AN164" s="32" t="e">
        <f t="shared" si="384"/>
        <v>#N/A</v>
      </c>
      <c r="AO164" s="32" t="e">
        <f t="shared" si="385"/>
        <v>#N/A</v>
      </c>
      <c r="AP164" s="32" t="e">
        <f t="shared" si="386"/>
        <v>#N/A</v>
      </c>
      <c r="AQ164" s="32" t="e">
        <f t="shared" si="387"/>
        <v>#N/A</v>
      </c>
      <c r="AR164" s="32" t="e">
        <f t="shared" si="388"/>
        <v>#N/A</v>
      </c>
      <c r="AS164" s="32" t="e">
        <f t="shared" si="389"/>
        <v>#N/A</v>
      </c>
      <c r="AT164" s="32" t="e">
        <f t="shared" si="390"/>
        <v>#N/A</v>
      </c>
      <c r="AU164" s="32" t="e">
        <f t="shared" si="391"/>
        <v>#N/A</v>
      </c>
      <c r="AV164" s="32" t="e">
        <f t="shared" si="392"/>
        <v>#N/A</v>
      </c>
      <c r="AW164" s="32" t="e">
        <f t="shared" si="393"/>
        <v>#N/A</v>
      </c>
      <c r="AX164" s="32" t="str">
        <f t="shared" si="394"/>
        <v/>
      </c>
      <c r="AY164" s="32" t="str">
        <f t="shared" si="395"/>
        <v/>
      </c>
      <c r="AZ164" s="32" t="e">
        <f t="shared" si="396"/>
        <v>#N/A</v>
      </c>
      <c r="BA164" s="32" t="e">
        <f t="shared" si="397"/>
        <v>#N/A</v>
      </c>
      <c r="BB164" s="32" t="e">
        <f t="shared" si="398"/>
        <v>#N/A</v>
      </c>
      <c r="BC164" s="32">
        <f t="shared" si="399"/>
        <v>0</v>
      </c>
      <c r="BD164" s="32">
        <f t="shared" si="346"/>
        <v>0</v>
      </c>
      <c r="BE164" s="32">
        <f t="shared" si="349"/>
        <v>0</v>
      </c>
      <c r="BF164" s="32">
        <f t="shared" si="400"/>
        <v>0</v>
      </c>
      <c r="BG164" s="32">
        <f t="shared" si="401"/>
        <v>0</v>
      </c>
      <c r="BH164" s="32" t="str">
        <f t="shared" si="402"/>
        <v/>
      </c>
      <c r="BI164" s="32" t="e">
        <f t="shared" si="403"/>
        <v>#N/A</v>
      </c>
      <c r="BJ164" s="32" t="e">
        <f t="shared" si="404"/>
        <v>#N/A</v>
      </c>
      <c r="BK164" s="32" t="e">
        <f t="shared" si="405"/>
        <v>#N/A</v>
      </c>
      <c r="BL164" s="32" t="e">
        <f t="shared" si="406"/>
        <v>#N/A</v>
      </c>
      <c r="BM164" s="32" t="e">
        <f t="shared" si="407"/>
        <v>#N/A</v>
      </c>
      <c r="BN164" s="32" t="e">
        <f t="shared" si="408"/>
        <v>#N/A</v>
      </c>
      <c r="BO164" s="32" t="e">
        <f t="shared" si="409"/>
        <v>#N/A</v>
      </c>
      <c r="BP164" s="32" t="e">
        <f t="shared" si="410"/>
        <v>#N/A</v>
      </c>
      <c r="BQ164" s="32" t="e">
        <f t="shared" si="411"/>
        <v>#N/A</v>
      </c>
      <c r="BR164" s="32" t="e">
        <f t="shared" si="412"/>
        <v>#N/A</v>
      </c>
      <c r="BS164" s="32" t="e">
        <f t="shared" si="413"/>
        <v>#N/A</v>
      </c>
    </row>
    <row r="165" spans="1:71" x14ac:dyDescent="0.3">
      <c r="A165" s="32">
        <v>163</v>
      </c>
      <c r="B165" s="32" t="str">
        <f t="shared" si="350"/>
        <v/>
      </c>
      <c r="C165" s="45" t="str">
        <f t="shared" si="351"/>
        <v/>
      </c>
      <c r="D165" s="32">
        <f t="shared" si="352"/>
        <v>0</v>
      </c>
      <c r="E165" s="32" t="e">
        <f t="shared" si="353"/>
        <v>#N/A</v>
      </c>
      <c r="F165" s="32" t="str">
        <f t="shared" si="354"/>
        <v/>
      </c>
      <c r="G165" s="32" t="str">
        <f t="shared" si="355"/>
        <v/>
      </c>
      <c r="H165" s="32" t="e">
        <f t="shared" si="356"/>
        <v>#N/A</v>
      </c>
      <c r="I165" s="32" t="e">
        <f t="shared" si="357"/>
        <v>#N/A</v>
      </c>
      <c r="J165" s="32" t="e">
        <f t="shared" si="358"/>
        <v>#N/A</v>
      </c>
      <c r="K165" s="32">
        <f t="shared" si="359"/>
        <v>0</v>
      </c>
      <c r="L165" s="32">
        <f t="shared" ref="L165:L182" si="414">IF($F165="",0,IF(AND(AND(ISNUMBER($G163),ISNUMBER($G164),ISNUMBER($G165)),OR(AND($G163&gt;1,$G164&gt;1,$G165&gt;1),AND($G163&lt;-1,$G164&lt;-1,$G165&lt;-1))),1,0))</f>
        <v>0</v>
      </c>
      <c r="M165" s="32">
        <f t="shared" si="347"/>
        <v>0</v>
      </c>
      <c r="N165" s="32">
        <f t="shared" si="360"/>
        <v>0</v>
      </c>
      <c r="O165" s="32">
        <f t="shared" si="361"/>
        <v>0</v>
      </c>
      <c r="P165" s="32" t="str">
        <f t="shared" si="362"/>
        <v/>
      </c>
      <c r="Q165" s="32" t="e">
        <f t="shared" si="363"/>
        <v>#N/A</v>
      </c>
      <c r="R165" s="32" t="e">
        <f t="shared" si="364"/>
        <v>#N/A</v>
      </c>
      <c r="S165" s="32" t="e">
        <f t="shared" si="365"/>
        <v>#N/A</v>
      </c>
      <c r="T165" s="32" t="e">
        <f t="shared" si="366"/>
        <v>#N/A</v>
      </c>
      <c r="U165" s="32" t="e">
        <f t="shared" si="367"/>
        <v>#N/A</v>
      </c>
      <c r="V165" s="32" t="e">
        <f t="shared" si="368"/>
        <v>#N/A</v>
      </c>
      <c r="W165" s="32" t="e">
        <f t="shared" si="369"/>
        <v>#N/A</v>
      </c>
      <c r="X165" s="32" t="e">
        <f t="shared" si="370"/>
        <v>#N/A</v>
      </c>
      <c r="Y165" s="32" t="e">
        <f t="shared" si="371"/>
        <v>#N/A</v>
      </c>
      <c r="Z165" s="32" t="e">
        <f t="shared" si="372"/>
        <v>#N/A</v>
      </c>
      <c r="AA165" s="32" t="e">
        <f t="shared" si="373"/>
        <v>#N/A</v>
      </c>
      <c r="AB165" s="32" t="str">
        <f t="shared" si="374"/>
        <v/>
      </c>
      <c r="AC165" s="32" t="str">
        <f t="shared" si="375"/>
        <v/>
      </c>
      <c r="AD165" s="32" t="e">
        <f t="shared" si="376"/>
        <v>#N/A</v>
      </c>
      <c r="AE165" s="32" t="e">
        <f t="shared" si="377"/>
        <v>#N/A</v>
      </c>
      <c r="AF165" s="32" t="e">
        <f t="shared" si="378"/>
        <v>#N/A</v>
      </c>
      <c r="AG165" s="32">
        <f t="shared" si="379"/>
        <v>0</v>
      </c>
      <c r="AH165" s="32">
        <f t="shared" ref="AH165:AH182" si="415">IF($AB165="",0,IF(AND(AND(ISNUMBER($AC163),ISNUMBER($AC164),ISNUMBER($AC165)),OR(AND($AC163&gt;1,$AC164&gt;1,$AC165&gt;1),AND($AC163&lt;-1,$AC164&lt;-1,$AC165&lt;-1))),1,0))</f>
        <v>0</v>
      </c>
      <c r="AI165" s="32">
        <f t="shared" si="348"/>
        <v>0</v>
      </c>
      <c r="AJ165" s="32">
        <f t="shared" si="380"/>
        <v>0</v>
      </c>
      <c r="AK165" s="32">
        <f t="shared" si="381"/>
        <v>0</v>
      </c>
      <c r="AL165" s="32" t="str">
        <f t="shared" si="382"/>
        <v/>
      </c>
      <c r="AM165" s="32" t="e">
        <f t="shared" si="383"/>
        <v>#N/A</v>
      </c>
      <c r="AN165" s="32" t="e">
        <f t="shared" si="384"/>
        <v>#N/A</v>
      </c>
      <c r="AO165" s="32" t="e">
        <f t="shared" si="385"/>
        <v>#N/A</v>
      </c>
      <c r="AP165" s="32" t="e">
        <f t="shared" si="386"/>
        <v>#N/A</v>
      </c>
      <c r="AQ165" s="32" t="e">
        <f t="shared" si="387"/>
        <v>#N/A</v>
      </c>
      <c r="AR165" s="32" t="e">
        <f t="shared" si="388"/>
        <v>#N/A</v>
      </c>
      <c r="AS165" s="32" t="e">
        <f t="shared" si="389"/>
        <v>#N/A</v>
      </c>
      <c r="AT165" s="32" t="e">
        <f t="shared" si="390"/>
        <v>#N/A</v>
      </c>
      <c r="AU165" s="32" t="e">
        <f t="shared" si="391"/>
        <v>#N/A</v>
      </c>
      <c r="AV165" s="32" t="e">
        <f t="shared" si="392"/>
        <v>#N/A</v>
      </c>
      <c r="AW165" s="32" t="e">
        <f t="shared" si="393"/>
        <v>#N/A</v>
      </c>
      <c r="AX165" s="32" t="str">
        <f t="shared" si="394"/>
        <v/>
      </c>
      <c r="AY165" s="32" t="str">
        <f t="shared" si="395"/>
        <v/>
      </c>
      <c r="AZ165" s="32" t="e">
        <f t="shared" si="396"/>
        <v>#N/A</v>
      </c>
      <c r="BA165" s="32" t="e">
        <f t="shared" si="397"/>
        <v>#N/A</v>
      </c>
      <c r="BB165" s="32" t="e">
        <f t="shared" si="398"/>
        <v>#N/A</v>
      </c>
      <c r="BC165" s="32">
        <f t="shared" si="399"/>
        <v>0</v>
      </c>
      <c r="BD165" s="32">
        <f t="shared" ref="BD165:BD182" si="416">IF($AX165="",0,IF(AND(AND(ISNUMBER($AY163),ISNUMBER($AY164),ISNUMBER($AY165)),OR(AND($AY163&gt;1,$AY164&gt;1,$AY165&gt;1),AND($AY163&lt;-1,$AY164&lt;-1,$AY165&lt;-1))),1,0))</f>
        <v>0</v>
      </c>
      <c r="BE165" s="32">
        <f t="shared" si="349"/>
        <v>0</v>
      </c>
      <c r="BF165" s="32">
        <f t="shared" si="400"/>
        <v>0</v>
      </c>
      <c r="BG165" s="32">
        <f t="shared" si="401"/>
        <v>0</v>
      </c>
      <c r="BH165" s="32" t="str">
        <f t="shared" si="402"/>
        <v/>
      </c>
      <c r="BI165" s="32" t="e">
        <f t="shared" si="403"/>
        <v>#N/A</v>
      </c>
      <c r="BJ165" s="32" t="e">
        <f t="shared" si="404"/>
        <v>#N/A</v>
      </c>
      <c r="BK165" s="32" t="e">
        <f t="shared" si="405"/>
        <v>#N/A</v>
      </c>
      <c r="BL165" s="32" t="e">
        <f t="shared" si="406"/>
        <v>#N/A</v>
      </c>
      <c r="BM165" s="32" t="e">
        <f t="shared" si="407"/>
        <v>#N/A</v>
      </c>
      <c r="BN165" s="32" t="e">
        <f t="shared" si="408"/>
        <v>#N/A</v>
      </c>
      <c r="BO165" s="32" t="e">
        <f t="shared" si="409"/>
        <v>#N/A</v>
      </c>
      <c r="BP165" s="32" t="e">
        <f t="shared" si="410"/>
        <v>#N/A</v>
      </c>
      <c r="BQ165" s="32" t="e">
        <f t="shared" si="411"/>
        <v>#N/A</v>
      </c>
      <c r="BR165" s="32" t="e">
        <f t="shared" si="412"/>
        <v>#N/A</v>
      </c>
      <c r="BS165" s="32" t="e">
        <f t="shared" si="413"/>
        <v>#N/A</v>
      </c>
    </row>
    <row r="166" spans="1:71" x14ac:dyDescent="0.3">
      <c r="A166" s="32">
        <v>164</v>
      </c>
      <c r="B166" s="32" t="str">
        <f t="shared" si="350"/>
        <v/>
      </c>
      <c r="C166" s="45" t="str">
        <f t="shared" si="351"/>
        <v/>
      </c>
      <c r="D166" s="32">
        <f t="shared" si="352"/>
        <v>0</v>
      </c>
      <c r="E166" s="32" t="e">
        <f t="shared" si="353"/>
        <v>#N/A</v>
      </c>
      <c r="F166" s="32" t="str">
        <f t="shared" si="354"/>
        <v/>
      </c>
      <c r="G166" s="32" t="str">
        <f t="shared" si="355"/>
        <v/>
      </c>
      <c r="H166" s="32" t="e">
        <f t="shared" si="356"/>
        <v>#N/A</v>
      </c>
      <c r="I166" s="32" t="e">
        <f t="shared" si="357"/>
        <v>#N/A</v>
      </c>
      <c r="J166" s="32" t="e">
        <f t="shared" si="358"/>
        <v>#N/A</v>
      </c>
      <c r="K166" s="32">
        <f t="shared" si="359"/>
        <v>0</v>
      </c>
      <c r="L166" s="32">
        <f t="shared" si="414"/>
        <v>0</v>
      </c>
      <c r="M166" s="32">
        <f t="shared" si="347"/>
        <v>0</v>
      </c>
      <c r="N166" s="32">
        <f t="shared" si="360"/>
        <v>0</v>
      </c>
      <c r="O166" s="32">
        <f t="shared" si="361"/>
        <v>0</v>
      </c>
      <c r="P166" s="32" t="str">
        <f t="shared" si="362"/>
        <v/>
      </c>
      <c r="Q166" s="32" t="e">
        <f t="shared" si="363"/>
        <v>#N/A</v>
      </c>
      <c r="R166" s="32" t="e">
        <f t="shared" si="364"/>
        <v>#N/A</v>
      </c>
      <c r="S166" s="32" t="e">
        <f t="shared" si="365"/>
        <v>#N/A</v>
      </c>
      <c r="T166" s="32" t="e">
        <f t="shared" si="366"/>
        <v>#N/A</v>
      </c>
      <c r="U166" s="32" t="e">
        <f t="shared" si="367"/>
        <v>#N/A</v>
      </c>
      <c r="V166" s="32" t="e">
        <f t="shared" si="368"/>
        <v>#N/A</v>
      </c>
      <c r="W166" s="32" t="e">
        <f t="shared" si="369"/>
        <v>#N/A</v>
      </c>
      <c r="X166" s="32" t="e">
        <f t="shared" si="370"/>
        <v>#N/A</v>
      </c>
      <c r="Y166" s="32" t="e">
        <f t="shared" si="371"/>
        <v>#N/A</v>
      </c>
      <c r="Z166" s="32" t="e">
        <f t="shared" si="372"/>
        <v>#N/A</v>
      </c>
      <c r="AA166" s="32" t="e">
        <f t="shared" si="373"/>
        <v>#N/A</v>
      </c>
      <c r="AB166" s="32" t="str">
        <f t="shared" si="374"/>
        <v/>
      </c>
      <c r="AC166" s="32" t="str">
        <f t="shared" si="375"/>
        <v/>
      </c>
      <c r="AD166" s="32" t="e">
        <f t="shared" si="376"/>
        <v>#N/A</v>
      </c>
      <c r="AE166" s="32" t="e">
        <f t="shared" si="377"/>
        <v>#N/A</v>
      </c>
      <c r="AF166" s="32" t="e">
        <f t="shared" si="378"/>
        <v>#N/A</v>
      </c>
      <c r="AG166" s="32">
        <f t="shared" si="379"/>
        <v>0</v>
      </c>
      <c r="AH166" s="32">
        <f t="shared" si="415"/>
        <v>0</v>
      </c>
      <c r="AI166" s="32">
        <f t="shared" si="348"/>
        <v>0</v>
      </c>
      <c r="AJ166" s="32">
        <f t="shared" si="380"/>
        <v>0</v>
      </c>
      <c r="AK166" s="32">
        <f t="shared" si="381"/>
        <v>0</v>
      </c>
      <c r="AL166" s="32" t="str">
        <f t="shared" si="382"/>
        <v/>
      </c>
      <c r="AM166" s="32" t="e">
        <f t="shared" si="383"/>
        <v>#N/A</v>
      </c>
      <c r="AN166" s="32" t="e">
        <f t="shared" si="384"/>
        <v>#N/A</v>
      </c>
      <c r="AO166" s="32" t="e">
        <f t="shared" si="385"/>
        <v>#N/A</v>
      </c>
      <c r="AP166" s="32" t="e">
        <f t="shared" si="386"/>
        <v>#N/A</v>
      </c>
      <c r="AQ166" s="32" t="e">
        <f t="shared" si="387"/>
        <v>#N/A</v>
      </c>
      <c r="AR166" s="32" t="e">
        <f t="shared" si="388"/>
        <v>#N/A</v>
      </c>
      <c r="AS166" s="32" t="e">
        <f t="shared" si="389"/>
        <v>#N/A</v>
      </c>
      <c r="AT166" s="32" t="e">
        <f t="shared" si="390"/>
        <v>#N/A</v>
      </c>
      <c r="AU166" s="32" t="e">
        <f t="shared" si="391"/>
        <v>#N/A</v>
      </c>
      <c r="AV166" s="32" t="e">
        <f t="shared" si="392"/>
        <v>#N/A</v>
      </c>
      <c r="AW166" s="32" t="e">
        <f t="shared" si="393"/>
        <v>#N/A</v>
      </c>
      <c r="AX166" s="32" t="str">
        <f t="shared" si="394"/>
        <v/>
      </c>
      <c r="AY166" s="32" t="str">
        <f t="shared" si="395"/>
        <v/>
      </c>
      <c r="AZ166" s="32" t="e">
        <f t="shared" si="396"/>
        <v>#N/A</v>
      </c>
      <c r="BA166" s="32" t="e">
        <f t="shared" si="397"/>
        <v>#N/A</v>
      </c>
      <c r="BB166" s="32" t="e">
        <f t="shared" si="398"/>
        <v>#N/A</v>
      </c>
      <c r="BC166" s="32">
        <f t="shared" si="399"/>
        <v>0</v>
      </c>
      <c r="BD166" s="32">
        <f t="shared" si="416"/>
        <v>0</v>
      </c>
      <c r="BE166" s="32">
        <f t="shared" si="349"/>
        <v>0</v>
      </c>
      <c r="BF166" s="32">
        <f t="shared" si="400"/>
        <v>0</v>
      </c>
      <c r="BG166" s="32">
        <f t="shared" si="401"/>
        <v>0</v>
      </c>
      <c r="BH166" s="32" t="str">
        <f t="shared" si="402"/>
        <v/>
      </c>
      <c r="BI166" s="32" t="e">
        <f t="shared" si="403"/>
        <v>#N/A</v>
      </c>
      <c r="BJ166" s="32" t="e">
        <f t="shared" si="404"/>
        <v>#N/A</v>
      </c>
      <c r="BK166" s="32" t="e">
        <f t="shared" si="405"/>
        <v>#N/A</v>
      </c>
      <c r="BL166" s="32" t="e">
        <f t="shared" si="406"/>
        <v>#N/A</v>
      </c>
      <c r="BM166" s="32" t="e">
        <f t="shared" si="407"/>
        <v>#N/A</v>
      </c>
      <c r="BN166" s="32" t="e">
        <f t="shared" si="408"/>
        <v>#N/A</v>
      </c>
      <c r="BO166" s="32" t="e">
        <f t="shared" si="409"/>
        <v>#N/A</v>
      </c>
      <c r="BP166" s="32" t="e">
        <f t="shared" si="410"/>
        <v>#N/A</v>
      </c>
      <c r="BQ166" s="32" t="e">
        <f t="shared" si="411"/>
        <v>#N/A</v>
      </c>
      <c r="BR166" s="32" t="e">
        <f t="shared" si="412"/>
        <v>#N/A</v>
      </c>
      <c r="BS166" s="32" t="e">
        <f t="shared" si="413"/>
        <v>#N/A</v>
      </c>
    </row>
    <row r="167" spans="1:71" x14ac:dyDescent="0.3">
      <c r="A167" s="32">
        <v>165</v>
      </c>
      <c r="B167" s="32" t="str">
        <f t="shared" si="350"/>
        <v/>
      </c>
      <c r="C167" s="45" t="str">
        <f t="shared" si="351"/>
        <v/>
      </c>
      <c r="D167" s="32">
        <f t="shared" si="352"/>
        <v>0</v>
      </c>
      <c r="E167" s="32" t="e">
        <f t="shared" si="353"/>
        <v>#N/A</v>
      </c>
      <c r="F167" s="32" t="str">
        <f t="shared" si="354"/>
        <v/>
      </c>
      <c r="G167" s="32" t="str">
        <f t="shared" si="355"/>
        <v/>
      </c>
      <c r="H167" s="32" t="e">
        <f t="shared" si="356"/>
        <v>#N/A</v>
      </c>
      <c r="I167" s="32" t="e">
        <f t="shared" si="357"/>
        <v>#N/A</v>
      </c>
      <c r="J167" s="32" t="e">
        <f t="shared" si="358"/>
        <v>#N/A</v>
      </c>
      <c r="K167" s="32">
        <f t="shared" si="359"/>
        <v>0</v>
      </c>
      <c r="L167" s="32">
        <f t="shared" si="414"/>
        <v>0</v>
      </c>
      <c r="M167" s="32">
        <f t="shared" si="347"/>
        <v>0</v>
      </c>
      <c r="N167" s="32">
        <f t="shared" si="360"/>
        <v>0</v>
      </c>
      <c r="O167" s="32">
        <f t="shared" si="361"/>
        <v>0</v>
      </c>
      <c r="P167" s="32" t="str">
        <f t="shared" si="362"/>
        <v/>
      </c>
      <c r="Q167" s="32" t="e">
        <f t="shared" si="363"/>
        <v>#N/A</v>
      </c>
      <c r="R167" s="32" t="e">
        <f t="shared" si="364"/>
        <v>#N/A</v>
      </c>
      <c r="S167" s="32" t="e">
        <f t="shared" si="365"/>
        <v>#N/A</v>
      </c>
      <c r="T167" s="32" t="e">
        <f t="shared" si="366"/>
        <v>#N/A</v>
      </c>
      <c r="U167" s="32" t="e">
        <f t="shared" si="367"/>
        <v>#N/A</v>
      </c>
      <c r="V167" s="32" t="e">
        <f t="shared" si="368"/>
        <v>#N/A</v>
      </c>
      <c r="W167" s="32" t="e">
        <f t="shared" si="369"/>
        <v>#N/A</v>
      </c>
      <c r="X167" s="32" t="e">
        <f t="shared" si="370"/>
        <v>#N/A</v>
      </c>
      <c r="Y167" s="32" t="e">
        <f t="shared" si="371"/>
        <v>#N/A</v>
      </c>
      <c r="Z167" s="32" t="e">
        <f t="shared" si="372"/>
        <v>#N/A</v>
      </c>
      <c r="AA167" s="32" t="e">
        <f t="shared" si="373"/>
        <v>#N/A</v>
      </c>
      <c r="AB167" s="32" t="str">
        <f t="shared" si="374"/>
        <v/>
      </c>
      <c r="AC167" s="32" t="str">
        <f t="shared" si="375"/>
        <v/>
      </c>
      <c r="AD167" s="32" t="e">
        <f t="shared" si="376"/>
        <v>#N/A</v>
      </c>
      <c r="AE167" s="32" t="e">
        <f t="shared" si="377"/>
        <v>#N/A</v>
      </c>
      <c r="AF167" s="32" t="e">
        <f t="shared" si="378"/>
        <v>#N/A</v>
      </c>
      <c r="AG167" s="32">
        <f t="shared" si="379"/>
        <v>0</v>
      </c>
      <c r="AH167" s="32">
        <f t="shared" si="415"/>
        <v>0</v>
      </c>
      <c r="AI167" s="32">
        <f t="shared" si="348"/>
        <v>0</v>
      </c>
      <c r="AJ167" s="32">
        <f t="shared" si="380"/>
        <v>0</v>
      </c>
      <c r="AK167" s="32">
        <f t="shared" si="381"/>
        <v>0</v>
      </c>
      <c r="AL167" s="32" t="str">
        <f t="shared" si="382"/>
        <v/>
      </c>
      <c r="AM167" s="32" t="e">
        <f t="shared" si="383"/>
        <v>#N/A</v>
      </c>
      <c r="AN167" s="32" t="e">
        <f t="shared" si="384"/>
        <v>#N/A</v>
      </c>
      <c r="AO167" s="32" t="e">
        <f t="shared" si="385"/>
        <v>#N/A</v>
      </c>
      <c r="AP167" s="32" t="e">
        <f t="shared" si="386"/>
        <v>#N/A</v>
      </c>
      <c r="AQ167" s="32" t="e">
        <f t="shared" si="387"/>
        <v>#N/A</v>
      </c>
      <c r="AR167" s="32" t="e">
        <f t="shared" si="388"/>
        <v>#N/A</v>
      </c>
      <c r="AS167" s="32" t="e">
        <f t="shared" si="389"/>
        <v>#N/A</v>
      </c>
      <c r="AT167" s="32" t="e">
        <f t="shared" si="390"/>
        <v>#N/A</v>
      </c>
      <c r="AU167" s="32" t="e">
        <f t="shared" si="391"/>
        <v>#N/A</v>
      </c>
      <c r="AV167" s="32" t="e">
        <f t="shared" si="392"/>
        <v>#N/A</v>
      </c>
      <c r="AW167" s="32" t="e">
        <f t="shared" si="393"/>
        <v>#N/A</v>
      </c>
      <c r="AX167" s="32" t="str">
        <f t="shared" si="394"/>
        <v/>
      </c>
      <c r="AY167" s="32" t="str">
        <f t="shared" si="395"/>
        <v/>
      </c>
      <c r="AZ167" s="32" t="e">
        <f t="shared" si="396"/>
        <v>#N/A</v>
      </c>
      <c r="BA167" s="32" t="e">
        <f t="shared" si="397"/>
        <v>#N/A</v>
      </c>
      <c r="BB167" s="32" t="e">
        <f t="shared" si="398"/>
        <v>#N/A</v>
      </c>
      <c r="BC167" s="32">
        <f t="shared" si="399"/>
        <v>0</v>
      </c>
      <c r="BD167" s="32">
        <f t="shared" si="416"/>
        <v>0</v>
      </c>
      <c r="BE167" s="32">
        <f t="shared" si="349"/>
        <v>0</v>
      </c>
      <c r="BF167" s="32">
        <f t="shared" si="400"/>
        <v>0</v>
      </c>
      <c r="BG167" s="32">
        <f t="shared" si="401"/>
        <v>0</v>
      </c>
      <c r="BH167" s="32" t="str">
        <f t="shared" si="402"/>
        <v/>
      </c>
      <c r="BI167" s="32" t="e">
        <f t="shared" si="403"/>
        <v>#N/A</v>
      </c>
      <c r="BJ167" s="32" t="e">
        <f t="shared" si="404"/>
        <v>#N/A</v>
      </c>
      <c r="BK167" s="32" t="e">
        <f t="shared" si="405"/>
        <v>#N/A</v>
      </c>
      <c r="BL167" s="32" t="e">
        <f t="shared" si="406"/>
        <v>#N/A</v>
      </c>
      <c r="BM167" s="32" t="e">
        <f t="shared" si="407"/>
        <v>#N/A</v>
      </c>
      <c r="BN167" s="32" t="e">
        <f t="shared" si="408"/>
        <v>#N/A</v>
      </c>
      <c r="BO167" s="32" t="e">
        <f t="shared" si="409"/>
        <v>#N/A</v>
      </c>
      <c r="BP167" s="32" t="e">
        <f t="shared" si="410"/>
        <v>#N/A</v>
      </c>
      <c r="BQ167" s="32" t="e">
        <f t="shared" si="411"/>
        <v>#N/A</v>
      </c>
      <c r="BR167" s="32" t="e">
        <f t="shared" si="412"/>
        <v>#N/A</v>
      </c>
      <c r="BS167" s="32" t="e">
        <f t="shared" si="413"/>
        <v>#N/A</v>
      </c>
    </row>
    <row r="168" spans="1:71" x14ac:dyDescent="0.3">
      <c r="A168" s="32">
        <v>166</v>
      </c>
      <c r="B168" s="32" t="str">
        <f t="shared" si="350"/>
        <v/>
      </c>
      <c r="C168" s="45" t="str">
        <f t="shared" si="351"/>
        <v/>
      </c>
      <c r="D168" s="32">
        <f t="shared" si="352"/>
        <v>0</v>
      </c>
      <c r="E168" s="32" t="e">
        <f t="shared" si="353"/>
        <v>#N/A</v>
      </c>
      <c r="F168" s="32" t="str">
        <f t="shared" si="354"/>
        <v/>
      </c>
      <c r="G168" s="32" t="str">
        <f t="shared" si="355"/>
        <v/>
      </c>
      <c r="H168" s="32" t="e">
        <f t="shared" si="356"/>
        <v>#N/A</v>
      </c>
      <c r="I168" s="32" t="e">
        <f t="shared" si="357"/>
        <v>#N/A</v>
      </c>
      <c r="J168" s="32" t="e">
        <f t="shared" si="358"/>
        <v>#N/A</v>
      </c>
      <c r="K168" s="32">
        <f t="shared" si="359"/>
        <v>0</v>
      </c>
      <c r="L168" s="32">
        <f t="shared" si="414"/>
        <v>0</v>
      </c>
      <c r="M168" s="32">
        <f t="shared" ref="M168:M182" si="417">IF($F168="",0,IF(AND(AND(ISNUMBER($G168),ISNUMBER($G167),ISNUMBER($G166),ISNUMBER($G165),ISNUMBER($G164),ISNUMBER($G163)),OR(AND($G168&gt;0,$G167&gt;0,$G166&gt;0,$G165&gt;0,$G164&gt;0,$G163&gt;0),AND($G168&lt;0,$G167&lt;0,$G166&lt;0,$G165&lt;0,$G164&lt;0,$G163&lt;0))),1,0))</f>
        <v>0</v>
      </c>
      <c r="N168" s="32">
        <f t="shared" si="360"/>
        <v>0</v>
      </c>
      <c r="O168" s="32">
        <f t="shared" si="361"/>
        <v>0</v>
      </c>
      <c r="P168" s="32" t="str">
        <f t="shared" si="362"/>
        <v/>
      </c>
      <c r="Q168" s="32" t="e">
        <f t="shared" si="363"/>
        <v>#N/A</v>
      </c>
      <c r="R168" s="32" t="e">
        <f t="shared" si="364"/>
        <v>#N/A</v>
      </c>
      <c r="S168" s="32" t="e">
        <f t="shared" si="365"/>
        <v>#N/A</v>
      </c>
      <c r="T168" s="32" t="e">
        <f t="shared" si="366"/>
        <v>#N/A</v>
      </c>
      <c r="U168" s="32" t="e">
        <f t="shared" si="367"/>
        <v>#N/A</v>
      </c>
      <c r="V168" s="32" t="e">
        <f t="shared" si="368"/>
        <v>#N/A</v>
      </c>
      <c r="W168" s="32" t="e">
        <f t="shared" si="369"/>
        <v>#N/A</v>
      </c>
      <c r="X168" s="32" t="e">
        <f t="shared" si="370"/>
        <v>#N/A</v>
      </c>
      <c r="Y168" s="32" t="e">
        <f t="shared" si="371"/>
        <v>#N/A</v>
      </c>
      <c r="Z168" s="32" t="e">
        <f t="shared" si="372"/>
        <v>#N/A</v>
      </c>
      <c r="AA168" s="32" t="e">
        <f t="shared" si="373"/>
        <v>#N/A</v>
      </c>
      <c r="AB168" s="32" t="str">
        <f t="shared" si="374"/>
        <v/>
      </c>
      <c r="AC168" s="32" t="str">
        <f t="shared" si="375"/>
        <v/>
      </c>
      <c r="AD168" s="32" t="e">
        <f t="shared" si="376"/>
        <v>#N/A</v>
      </c>
      <c r="AE168" s="32" t="e">
        <f t="shared" si="377"/>
        <v>#N/A</v>
      </c>
      <c r="AF168" s="32" t="e">
        <f t="shared" si="378"/>
        <v>#N/A</v>
      </c>
      <c r="AG168" s="32">
        <f t="shared" si="379"/>
        <v>0</v>
      </c>
      <c r="AH168" s="32">
        <f t="shared" si="415"/>
        <v>0</v>
      </c>
      <c r="AI168" s="32">
        <f t="shared" ref="AI168:AI182" si="418">IF($AB168="",0,IF(AND(AND(ISNUMBER($AC168),ISNUMBER($AC167),ISNUMBER($AC166),ISNUMBER($AC165),ISNUMBER($AC164),ISNUMBER($AC163)),OR(AND($AC168&gt;0,$AC167&gt;0,$AC166&gt;0,$AC165&gt;0,$AC164&gt;0,$AC163&gt;0),AND($AC168&lt;0,$AC167&lt;0,$AC166&lt;0,$AC165&lt;0,$AC164&lt;0,$AC163&lt;0))),1,0))</f>
        <v>0</v>
      </c>
      <c r="AJ168" s="32">
        <f t="shared" si="380"/>
        <v>0</v>
      </c>
      <c r="AK168" s="32">
        <f t="shared" si="381"/>
        <v>0</v>
      </c>
      <c r="AL168" s="32" t="str">
        <f t="shared" si="382"/>
        <v/>
      </c>
      <c r="AM168" s="32" t="e">
        <f t="shared" si="383"/>
        <v>#N/A</v>
      </c>
      <c r="AN168" s="32" t="e">
        <f t="shared" si="384"/>
        <v>#N/A</v>
      </c>
      <c r="AO168" s="32" t="e">
        <f t="shared" si="385"/>
        <v>#N/A</v>
      </c>
      <c r="AP168" s="32" t="e">
        <f t="shared" si="386"/>
        <v>#N/A</v>
      </c>
      <c r="AQ168" s="32" t="e">
        <f t="shared" si="387"/>
        <v>#N/A</v>
      </c>
      <c r="AR168" s="32" t="e">
        <f t="shared" si="388"/>
        <v>#N/A</v>
      </c>
      <c r="AS168" s="32" t="e">
        <f t="shared" si="389"/>
        <v>#N/A</v>
      </c>
      <c r="AT168" s="32" t="e">
        <f t="shared" si="390"/>
        <v>#N/A</v>
      </c>
      <c r="AU168" s="32" t="e">
        <f t="shared" si="391"/>
        <v>#N/A</v>
      </c>
      <c r="AV168" s="32" t="e">
        <f t="shared" si="392"/>
        <v>#N/A</v>
      </c>
      <c r="AW168" s="32" t="e">
        <f t="shared" si="393"/>
        <v>#N/A</v>
      </c>
      <c r="AX168" s="32" t="str">
        <f t="shared" si="394"/>
        <v/>
      </c>
      <c r="AY168" s="32" t="str">
        <f t="shared" si="395"/>
        <v/>
      </c>
      <c r="AZ168" s="32" t="e">
        <f t="shared" si="396"/>
        <v>#N/A</v>
      </c>
      <c r="BA168" s="32" t="e">
        <f t="shared" si="397"/>
        <v>#N/A</v>
      </c>
      <c r="BB168" s="32" t="e">
        <f t="shared" si="398"/>
        <v>#N/A</v>
      </c>
      <c r="BC168" s="32">
        <f t="shared" si="399"/>
        <v>0</v>
      </c>
      <c r="BD168" s="32">
        <f t="shared" si="416"/>
        <v>0</v>
      </c>
      <c r="BE168" s="32">
        <f t="shared" ref="BE168:BE182" si="419">IF($AX168="",0,IF(AND(AND(ISNUMBER($AY168),ISNUMBER($AY167),ISNUMBER($AY166),ISNUMBER($AY165),ISNUMBER($AY164),ISNUMBER($AY163)),OR(AND($AY168&gt;0,$AY167&gt;0,$AY166&gt;0,$AY165&gt;0,$AY164&gt;0,$AY163&gt;0),AND($AY168&lt;0,$AY167&lt;0,$AY166&lt;0,$AY165&lt;0,$AY164&lt;0,$AY163&lt;0))),1,0))</f>
        <v>0</v>
      </c>
      <c r="BF168" s="32">
        <f t="shared" si="400"/>
        <v>0</v>
      </c>
      <c r="BG168" s="32">
        <f t="shared" si="401"/>
        <v>0</v>
      </c>
      <c r="BH168" s="32" t="str">
        <f t="shared" si="402"/>
        <v/>
      </c>
      <c r="BI168" s="32" t="e">
        <f t="shared" si="403"/>
        <v>#N/A</v>
      </c>
      <c r="BJ168" s="32" t="e">
        <f t="shared" si="404"/>
        <v>#N/A</v>
      </c>
      <c r="BK168" s="32" t="e">
        <f t="shared" si="405"/>
        <v>#N/A</v>
      </c>
      <c r="BL168" s="32" t="e">
        <f t="shared" si="406"/>
        <v>#N/A</v>
      </c>
      <c r="BM168" s="32" t="e">
        <f t="shared" si="407"/>
        <v>#N/A</v>
      </c>
      <c r="BN168" s="32" t="e">
        <f t="shared" si="408"/>
        <v>#N/A</v>
      </c>
      <c r="BO168" s="32" t="e">
        <f t="shared" si="409"/>
        <v>#N/A</v>
      </c>
      <c r="BP168" s="32" t="e">
        <f t="shared" si="410"/>
        <v>#N/A</v>
      </c>
      <c r="BQ168" s="32" t="e">
        <f t="shared" si="411"/>
        <v>#N/A</v>
      </c>
      <c r="BR168" s="32" t="e">
        <f t="shared" si="412"/>
        <v>#N/A</v>
      </c>
      <c r="BS168" s="32" t="e">
        <f t="shared" si="413"/>
        <v>#N/A</v>
      </c>
    </row>
    <row r="169" spans="1:71" x14ac:dyDescent="0.3">
      <c r="A169" s="32">
        <v>167</v>
      </c>
      <c r="B169" s="32" t="str">
        <f t="shared" si="350"/>
        <v/>
      </c>
      <c r="C169" s="45" t="str">
        <f t="shared" si="351"/>
        <v/>
      </c>
      <c r="D169" s="32">
        <f t="shared" si="352"/>
        <v>0</v>
      </c>
      <c r="E169" s="32" t="e">
        <f t="shared" si="353"/>
        <v>#N/A</v>
      </c>
      <c r="F169" s="32" t="str">
        <f t="shared" si="354"/>
        <v/>
      </c>
      <c r="G169" s="32" t="str">
        <f t="shared" si="355"/>
        <v/>
      </c>
      <c r="H169" s="32" t="e">
        <f t="shared" si="356"/>
        <v>#N/A</v>
      </c>
      <c r="I169" s="32" t="e">
        <f t="shared" si="357"/>
        <v>#N/A</v>
      </c>
      <c r="J169" s="32" t="e">
        <f t="shared" si="358"/>
        <v>#N/A</v>
      </c>
      <c r="K169" s="32">
        <f t="shared" si="359"/>
        <v>0</v>
      </c>
      <c r="L169" s="32">
        <f t="shared" si="414"/>
        <v>0</v>
      </c>
      <c r="M169" s="32">
        <f t="shared" si="417"/>
        <v>0</v>
      </c>
      <c r="N169" s="32">
        <f t="shared" si="360"/>
        <v>0</v>
      </c>
      <c r="O169" s="32">
        <f t="shared" si="361"/>
        <v>0</v>
      </c>
      <c r="P169" s="32" t="str">
        <f t="shared" si="362"/>
        <v/>
      </c>
      <c r="Q169" s="32" t="e">
        <f t="shared" si="363"/>
        <v>#N/A</v>
      </c>
      <c r="R169" s="32" t="e">
        <f t="shared" si="364"/>
        <v>#N/A</v>
      </c>
      <c r="S169" s="32" t="e">
        <f t="shared" si="365"/>
        <v>#N/A</v>
      </c>
      <c r="T169" s="32" t="e">
        <f t="shared" si="366"/>
        <v>#N/A</v>
      </c>
      <c r="U169" s="32" t="e">
        <f t="shared" si="367"/>
        <v>#N/A</v>
      </c>
      <c r="V169" s="32" t="e">
        <f t="shared" si="368"/>
        <v>#N/A</v>
      </c>
      <c r="W169" s="32" t="e">
        <f t="shared" si="369"/>
        <v>#N/A</v>
      </c>
      <c r="X169" s="32" t="e">
        <f t="shared" si="370"/>
        <v>#N/A</v>
      </c>
      <c r="Y169" s="32" t="e">
        <f t="shared" si="371"/>
        <v>#N/A</v>
      </c>
      <c r="Z169" s="32" t="e">
        <f t="shared" si="372"/>
        <v>#N/A</v>
      </c>
      <c r="AA169" s="32" t="e">
        <f t="shared" si="373"/>
        <v>#N/A</v>
      </c>
      <c r="AB169" s="32" t="str">
        <f t="shared" si="374"/>
        <v/>
      </c>
      <c r="AC169" s="32" t="str">
        <f t="shared" si="375"/>
        <v/>
      </c>
      <c r="AD169" s="32" t="e">
        <f t="shared" si="376"/>
        <v>#N/A</v>
      </c>
      <c r="AE169" s="32" t="e">
        <f t="shared" si="377"/>
        <v>#N/A</v>
      </c>
      <c r="AF169" s="32" t="e">
        <f t="shared" si="378"/>
        <v>#N/A</v>
      </c>
      <c r="AG169" s="32">
        <f t="shared" si="379"/>
        <v>0</v>
      </c>
      <c r="AH169" s="32">
        <f t="shared" si="415"/>
        <v>0</v>
      </c>
      <c r="AI169" s="32">
        <f t="shared" si="418"/>
        <v>0</v>
      </c>
      <c r="AJ169" s="32">
        <f t="shared" si="380"/>
        <v>0</v>
      </c>
      <c r="AK169" s="32">
        <f t="shared" si="381"/>
        <v>0</v>
      </c>
      <c r="AL169" s="32" t="str">
        <f t="shared" si="382"/>
        <v/>
      </c>
      <c r="AM169" s="32" t="e">
        <f t="shared" si="383"/>
        <v>#N/A</v>
      </c>
      <c r="AN169" s="32" t="e">
        <f t="shared" si="384"/>
        <v>#N/A</v>
      </c>
      <c r="AO169" s="32" t="e">
        <f t="shared" si="385"/>
        <v>#N/A</v>
      </c>
      <c r="AP169" s="32" t="e">
        <f t="shared" si="386"/>
        <v>#N/A</v>
      </c>
      <c r="AQ169" s="32" t="e">
        <f t="shared" si="387"/>
        <v>#N/A</v>
      </c>
      <c r="AR169" s="32" t="e">
        <f t="shared" si="388"/>
        <v>#N/A</v>
      </c>
      <c r="AS169" s="32" t="e">
        <f t="shared" si="389"/>
        <v>#N/A</v>
      </c>
      <c r="AT169" s="32" t="e">
        <f t="shared" si="390"/>
        <v>#N/A</v>
      </c>
      <c r="AU169" s="32" t="e">
        <f t="shared" si="391"/>
        <v>#N/A</v>
      </c>
      <c r="AV169" s="32" t="e">
        <f t="shared" si="392"/>
        <v>#N/A</v>
      </c>
      <c r="AW169" s="32" t="e">
        <f t="shared" si="393"/>
        <v>#N/A</v>
      </c>
      <c r="AX169" s="32" t="str">
        <f t="shared" si="394"/>
        <v/>
      </c>
      <c r="AY169" s="32" t="str">
        <f t="shared" si="395"/>
        <v/>
      </c>
      <c r="AZ169" s="32" t="e">
        <f t="shared" si="396"/>
        <v>#N/A</v>
      </c>
      <c r="BA169" s="32" t="e">
        <f t="shared" si="397"/>
        <v>#N/A</v>
      </c>
      <c r="BB169" s="32" t="e">
        <f t="shared" si="398"/>
        <v>#N/A</v>
      </c>
      <c r="BC169" s="32">
        <f t="shared" si="399"/>
        <v>0</v>
      </c>
      <c r="BD169" s="32">
        <f t="shared" si="416"/>
        <v>0</v>
      </c>
      <c r="BE169" s="32">
        <f t="shared" si="419"/>
        <v>0</v>
      </c>
      <c r="BF169" s="32">
        <f t="shared" si="400"/>
        <v>0</v>
      </c>
      <c r="BG169" s="32">
        <f t="shared" si="401"/>
        <v>0</v>
      </c>
      <c r="BH169" s="32" t="str">
        <f t="shared" si="402"/>
        <v/>
      </c>
      <c r="BI169" s="32" t="e">
        <f t="shared" si="403"/>
        <v>#N/A</v>
      </c>
      <c r="BJ169" s="32" t="e">
        <f t="shared" si="404"/>
        <v>#N/A</v>
      </c>
      <c r="BK169" s="32" t="e">
        <f t="shared" si="405"/>
        <v>#N/A</v>
      </c>
      <c r="BL169" s="32" t="e">
        <f t="shared" si="406"/>
        <v>#N/A</v>
      </c>
      <c r="BM169" s="32" t="e">
        <f t="shared" si="407"/>
        <v>#N/A</v>
      </c>
      <c r="BN169" s="32" t="e">
        <f t="shared" si="408"/>
        <v>#N/A</v>
      </c>
      <c r="BO169" s="32" t="e">
        <f t="shared" si="409"/>
        <v>#N/A</v>
      </c>
      <c r="BP169" s="32" t="e">
        <f t="shared" si="410"/>
        <v>#N/A</v>
      </c>
      <c r="BQ169" s="32" t="e">
        <f t="shared" si="411"/>
        <v>#N/A</v>
      </c>
      <c r="BR169" s="32" t="e">
        <f t="shared" si="412"/>
        <v>#N/A</v>
      </c>
      <c r="BS169" s="32" t="e">
        <f t="shared" si="413"/>
        <v>#N/A</v>
      </c>
    </row>
    <row r="170" spans="1:71" x14ac:dyDescent="0.3">
      <c r="A170" s="32">
        <v>168</v>
      </c>
      <c r="B170" s="32" t="str">
        <f t="shared" si="350"/>
        <v/>
      </c>
      <c r="C170" s="45" t="str">
        <f t="shared" si="351"/>
        <v/>
      </c>
      <c r="D170" s="32">
        <f t="shared" si="352"/>
        <v>0</v>
      </c>
      <c r="E170" s="32" t="e">
        <f t="shared" si="353"/>
        <v>#N/A</v>
      </c>
      <c r="F170" s="32" t="str">
        <f t="shared" si="354"/>
        <v/>
      </c>
      <c r="G170" s="32" t="str">
        <f t="shared" si="355"/>
        <v/>
      </c>
      <c r="H170" s="32" t="e">
        <f t="shared" si="356"/>
        <v>#N/A</v>
      </c>
      <c r="I170" s="32" t="e">
        <f t="shared" si="357"/>
        <v>#N/A</v>
      </c>
      <c r="J170" s="32" t="e">
        <f t="shared" si="358"/>
        <v>#N/A</v>
      </c>
      <c r="K170" s="32">
        <f t="shared" si="359"/>
        <v>0</v>
      </c>
      <c r="L170" s="32">
        <f t="shared" si="414"/>
        <v>0</v>
      </c>
      <c r="M170" s="32">
        <f t="shared" si="417"/>
        <v>0</v>
      </c>
      <c r="N170" s="32">
        <f t="shared" si="360"/>
        <v>0</v>
      </c>
      <c r="O170" s="32">
        <f t="shared" si="361"/>
        <v>0</v>
      </c>
      <c r="P170" s="32" t="str">
        <f t="shared" si="362"/>
        <v/>
      </c>
      <c r="Q170" s="32" t="e">
        <f t="shared" si="363"/>
        <v>#N/A</v>
      </c>
      <c r="R170" s="32" t="e">
        <f t="shared" si="364"/>
        <v>#N/A</v>
      </c>
      <c r="S170" s="32" t="e">
        <f t="shared" si="365"/>
        <v>#N/A</v>
      </c>
      <c r="T170" s="32" t="e">
        <f t="shared" si="366"/>
        <v>#N/A</v>
      </c>
      <c r="U170" s="32" t="e">
        <f t="shared" si="367"/>
        <v>#N/A</v>
      </c>
      <c r="V170" s="32" t="e">
        <f t="shared" si="368"/>
        <v>#N/A</v>
      </c>
      <c r="W170" s="32" t="e">
        <f t="shared" si="369"/>
        <v>#N/A</v>
      </c>
      <c r="X170" s="32" t="e">
        <f t="shared" si="370"/>
        <v>#N/A</v>
      </c>
      <c r="Y170" s="32" t="e">
        <f t="shared" si="371"/>
        <v>#N/A</v>
      </c>
      <c r="Z170" s="32" t="e">
        <f t="shared" si="372"/>
        <v>#N/A</v>
      </c>
      <c r="AA170" s="32" t="e">
        <f t="shared" si="373"/>
        <v>#N/A</v>
      </c>
      <c r="AB170" s="32" t="str">
        <f t="shared" si="374"/>
        <v/>
      </c>
      <c r="AC170" s="32" t="str">
        <f t="shared" si="375"/>
        <v/>
      </c>
      <c r="AD170" s="32" t="e">
        <f t="shared" si="376"/>
        <v>#N/A</v>
      </c>
      <c r="AE170" s="32" t="e">
        <f t="shared" si="377"/>
        <v>#N/A</v>
      </c>
      <c r="AF170" s="32" t="e">
        <f t="shared" si="378"/>
        <v>#N/A</v>
      </c>
      <c r="AG170" s="32">
        <f t="shared" si="379"/>
        <v>0</v>
      </c>
      <c r="AH170" s="32">
        <f t="shared" si="415"/>
        <v>0</v>
      </c>
      <c r="AI170" s="32">
        <f t="shared" si="418"/>
        <v>0</v>
      </c>
      <c r="AJ170" s="32">
        <f t="shared" si="380"/>
        <v>0</v>
      </c>
      <c r="AK170" s="32">
        <f t="shared" si="381"/>
        <v>0</v>
      </c>
      <c r="AL170" s="32" t="str">
        <f t="shared" si="382"/>
        <v/>
      </c>
      <c r="AM170" s="32" t="e">
        <f t="shared" si="383"/>
        <v>#N/A</v>
      </c>
      <c r="AN170" s="32" t="e">
        <f t="shared" si="384"/>
        <v>#N/A</v>
      </c>
      <c r="AO170" s="32" t="e">
        <f t="shared" si="385"/>
        <v>#N/A</v>
      </c>
      <c r="AP170" s="32" t="e">
        <f t="shared" si="386"/>
        <v>#N/A</v>
      </c>
      <c r="AQ170" s="32" t="e">
        <f t="shared" si="387"/>
        <v>#N/A</v>
      </c>
      <c r="AR170" s="32" t="e">
        <f t="shared" si="388"/>
        <v>#N/A</v>
      </c>
      <c r="AS170" s="32" t="e">
        <f t="shared" si="389"/>
        <v>#N/A</v>
      </c>
      <c r="AT170" s="32" t="e">
        <f t="shared" si="390"/>
        <v>#N/A</v>
      </c>
      <c r="AU170" s="32" t="e">
        <f t="shared" si="391"/>
        <v>#N/A</v>
      </c>
      <c r="AV170" s="32" t="e">
        <f t="shared" si="392"/>
        <v>#N/A</v>
      </c>
      <c r="AW170" s="32" t="e">
        <f t="shared" si="393"/>
        <v>#N/A</v>
      </c>
      <c r="AX170" s="32" t="str">
        <f t="shared" si="394"/>
        <v/>
      </c>
      <c r="AY170" s="32" t="str">
        <f t="shared" si="395"/>
        <v/>
      </c>
      <c r="AZ170" s="32" t="e">
        <f t="shared" si="396"/>
        <v>#N/A</v>
      </c>
      <c r="BA170" s="32" t="e">
        <f t="shared" si="397"/>
        <v>#N/A</v>
      </c>
      <c r="BB170" s="32" t="e">
        <f t="shared" si="398"/>
        <v>#N/A</v>
      </c>
      <c r="BC170" s="32">
        <f t="shared" si="399"/>
        <v>0</v>
      </c>
      <c r="BD170" s="32">
        <f t="shared" si="416"/>
        <v>0</v>
      </c>
      <c r="BE170" s="32">
        <f t="shared" si="419"/>
        <v>0</v>
      </c>
      <c r="BF170" s="32">
        <f t="shared" si="400"/>
        <v>0</v>
      </c>
      <c r="BG170" s="32">
        <f t="shared" si="401"/>
        <v>0</v>
      </c>
      <c r="BH170" s="32" t="str">
        <f t="shared" si="402"/>
        <v/>
      </c>
      <c r="BI170" s="32" t="e">
        <f t="shared" si="403"/>
        <v>#N/A</v>
      </c>
      <c r="BJ170" s="32" t="e">
        <f t="shared" si="404"/>
        <v>#N/A</v>
      </c>
      <c r="BK170" s="32" t="e">
        <f t="shared" si="405"/>
        <v>#N/A</v>
      </c>
      <c r="BL170" s="32" t="e">
        <f t="shared" si="406"/>
        <v>#N/A</v>
      </c>
      <c r="BM170" s="32" t="e">
        <f t="shared" si="407"/>
        <v>#N/A</v>
      </c>
      <c r="BN170" s="32" t="e">
        <f t="shared" si="408"/>
        <v>#N/A</v>
      </c>
      <c r="BO170" s="32" t="e">
        <f t="shared" si="409"/>
        <v>#N/A</v>
      </c>
      <c r="BP170" s="32" t="e">
        <f t="shared" si="410"/>
        <v>#N/A</v>
      </c>
      <c r="BQ170" s="32" t="e">
        <f t="shared" si="411"/>
        <v>#N/A</v>
      </c>
      <c r="BR170" s="32" t="e">
        <f t="shared" si="412"/>
        <v>#N/A</v>
      </c>
      <c r="BS170" s="32" t="e">
        <f t="shared" si="413"/>
        <v>#N/A</v>
      </c>
    </row>
    <row r="171" spans="1:71" x14ac:dyDescent="0.3">
      <c r="A171" s="32">
        <v>169</v>
      </c>
      <c r="B171" s="32" t="str">
        <f t="shared" si="350"/>
        <v/>
      </c>
      <c r="C171" s="45" t="str">
        <f t="shared" si="351"/>
        <v/>
      </c>
      <c r="D171" s="32">
        <f t="shared" si="352"/>
        <v>0</v>
      </c>
      <c r="E171" s="32" t="e">
        <f t="shared" si="353"/>
        <v>#N/A</v>
      </c>
      <c r="F171" s="32" t="str">
        <f t="shared" si="354"/>
        <v/>
      </c>
      <c r="G171" s="32" t="str">
        <f t="shared" si="355"/>
        <v/>
      </c>
      <c r="H171" s="32" t="e">
        <f t="shared" si="356"/>
        <v>#N/A</v>
      </c>
      <c r="I171" s="32" t="e">
        <f t="shared" si="357"/>
        <v>#N/A</v>
      </c>
      <c r="J171" s="32" t="e">
        <f t="shared" si="358"/>
        <v>#N/A</v>
      </c>
      <c r="K171" s="32">
        <f t="shared" si="359"/>
        <v>0</v>
      </c>
      <c r="L171" s="32">
        <f t="shared" si="414"/>
        <v>0</v>
      </c>
      <c r="M171" s="32">
        <f t="shared" si="417"/>
        <v>0</v>
      </c>
      <c r="N171" s="32">
        <f t="shared" si="360"/>
        <v>0</v>
      </c>
      <c r="O171" s="32">
        <f t="shared" si="361"/>
        <v>0</v>
      </c>
      <c r="P171" s="32" t="str">
        <f t="shared" si="362"/>
        <v/>
      </c>
      <c r="Q171" s="32" t="e">
        <f t="shared" si="363"/>
        <v>#N/A</v>
      </c>
      <c r="R171" s="32" t="e">
        <f t="shared" si="364"/>
        <v>#N/A</v>
      </c>
      <c r="S171" s="32" t="e">
        <f t="shared" si="365"/>
        <v>#N/A</v>
      </c>
      <c r="T171" s="32" t="e">
        <f t="shared" si="366"/>
        <v>#N/A</v>
      </c>
      <c r="U171" s="32" t="e">
        <f t="shared" si="367"/>
        <v>#N/A</v>
      </c>
      <c r="V171" s="32" t="e">
        <f t="shared" si="368"/>
        <v>#N/A</v>
      </c>
      <c r="W171" s="32" t="e">
        <f t="shared" si="369"/>
        <v>#N/A</v>
      </c>
      <c r="X171" s="32" t="e">
        <f t="shared" si="370"/>
        <v>#N/A</v>
      </c>
      <c r="Y171" s="32" t="e">
        <f t="shared" si="371"/>
        <v>#N/A</v>
      </c>
      <c r="Z171" s="32" t="e">
        <f t="shared" si="372"/>
        <v>#N/A</v>
      </c>
      <c r="AA171" s="32" t="e">
        <f t="shared" si="373"/>
        <v>#N/A</v>
      </c>
      <c r="AB171" s="32" t="str">
        <f t="shared" si="374"/>
        <v/>
      </c>
      <c r="AC171" s="32" t="str">
        <f t="shared" si="375"/>
        <v/>
      </c>
      <c r="AD171" s="32" t="e">
        <f t="shared" si="376"/>
        <v>#N/A</v>
      </c>
      <c r="AE171" s="32" t="e">
        <f t="shared" si="377"/>
        <v>#N/A</v>
      </c>
      <c r="AF171" s="32" t="e">
        <f t="shared" si="378"/>
        <v>#N/A</v>
      </c>
      <c r="AG171" s="32">
        <f t="shared" si="379"/>
        <v>0</v>
      </c>
      <c r="AH171" s="32">
        <f t="shared" si="415"/>
        <v>0</v>
      </c>
      <c r="AI171" s="32">
        <f t="shared" si="418"/>
        <v>0</v>
      </c>
      <c r="AJ171" s="32">
        <f t="shared" si="380"/>
        <v>0</v>
      </c>
      <c r="AK171" s="32">
        <f t="shared" si="381"/>
        <v>0</v>
      </c>
      <c r="AL171" s="32" t="str">
        <f t="shared" si="382"/>
        <v/>
      </c>
      <c r="AM171" s="32" t="e">
        <f t="shared" si="383"/>
        <v>#N/A</v>
      </c>
      <c r="AN171" s="32" t="e">
        <f t="shared" si="384"/>
        <v>#N/A</v>
      </c>
      <c r="AO171" s="32" t="e">
        <f t="shared" si="385"/>
        <v>#N/A</v>
      </c>
      <c r="AP171" s="32" t="e">
        <f t="shared" si="386"/>
        <v>#N/A</v>
      </c>
      <c r="AQ171" s="32" t="e">
        <f t="shared" si="387"/>
        <v>#N/A</v>
      </c>
      <c r="AR171" s="32" t="e">
        <f t="shared" si="388"/>
        <v>#N/A</v>
      </c>
      <c r="AS171" s="32" t="e">
        <f t="shared" si="389"/>
        <v>#N/A</v>
      </c>
      <c r="AT171" s="32" t="e">
        <f t="shared" si="390"/>
        <v>#N/A</v>
      </c>
      <c r="AU171" s="32" t="e">
        <f t="shared" si="391"/>
        <v>#N/A</v>
      </c>
      <c r="AV171" s="32" t="e">
        <f t="shared" si="392"/>
        <v>#N/A</v>
      </c>
      <c r="AW171" s="32" t="e">
        <f t="shared" si="393"/>
        <v>#N/A</v>
      </c>
      <c r="AX171" s="32" t="str">
        <f t="shared" si="394"/>
        <v/>
      </c>
      <c r="AY171" s="32" t="str">
        <f t="shared" si="395"/>
        <v/>
      </c>
      <c r="AZ171" s="32" t="e">
        <f t="shared" si="396"/>
        <v>#N/A</v>
      </c>
      <c r="BA171" s="32" t="e">
        <f t="shared" si="397"/>
        <v>#N/A</v>
      </c>
      <c r="BB171" s="32" t="e">
        <f t="shared" si="398"/>
        <v>#N/A</v>
      </c>
      <c r="BC171" s="32">
        <f t="shared" si="399"/>
        <v>0</v>
      </c>
      <c r="BD171" s="32">
        <f t="shared" si="416"/>
        <v>0</v>
      </c>
      <c r="BE171" s="32">
        <f t="shared" si="419"/>
        <v>0</v>
      </c>
      <c r="BF171" s="32">
        <f t="shared" si="400"/>
        <v>0</v>
      </c>
      <c r="BG171" s="32">
        <f t="shared" si="401"/>
        <v>0</v>
      </c>
      <c r="BH171" s="32" t="str">
        <f t="shared" si="402"/>
        <v/>
      </c>
      <c r="BI171" s="32" t="e">
        <f t="shared" si="403"/>
        <v>#N/A</v>
      </c>
      <c r="BJ171" s="32" t="e">
        <f t="shared" si="404"/>
        <v>#N/A</v>
      </c>
      <c r="BK171" s="32" t="e">
        <f t="shared" si="405"/>
        <v>#N/A</v>
      </c>
      <c r="BL171" s="32" t="e">
        <f t="shared" si="406"/>
        <v>#N/A</v>
      </c>
      <c r="BM171" s="32" t="e">
        <f t="shared" si="407"/>
        <v>#N/A</v>
      </c>
      <c r="BN171" s="32" t="e">
        <f t="shared" si="408"/>
        <v>#N/A</v>
      </c>
      <c r="BO171" s="32" t="e">
        <f t="shared" si="409"/>
        <v>#N/A</v>
      </c>
      <c r="BP171" s="32" t="e">
        <f t="shared" si="410"/>
        <v>#N/A</v>
      </c>
      <c r="BQ171" s="32" t="e">
        <f t="shared" si="411"/>
        <v>#N/A</v>
      </c>
      <c r="BR171" s="32" t="e">
        <f t="shared" si="412"/>
        <v>#N/A</v>
      </c>
      <c r="BS171" s="32" t="e">
        <f t="shared" si="413"/>
        <v>#N/A</v>
      </c>
    </row>
    <row r="172" spans="1:71" x14ac:dyDescent="0.3">
      <c r="A172" s="32">
        <v>170</v>
      </c>
      <c r="B172" s="32" t="str">
        <f t="shared" si="350"/>
        <v/>
      </c>
      <c r="C172" s="45" t="str">
        <f t="shared" si="351"/>
        <v/>
      </c>
      <c r="D172" s="32">
        <f t="shared" si="352"/>
        <v>0</v>
      </c>
      <c r="E172" s="32" t="e">
        <f t="shared" si="353"/>
        <v>#N/A</v>
      </c>
      <c r="F172" s="32" t="str">
        <f t="shared" si="354"/>
        <v/>
      </c>
      <c r="G172" s="32" t="str">
        <f t="shared" si="355"/>
        <v/>
      </c>
      <c r="H172" s="32" t="e">
        <f t="shared" si="356"/>
        <v>#N/A</v>
      </c>
      <c r="I172" s="32" t="e">
        <f t="shared" si="357"/>
        <v>#N/A</v>
      </c>
      <c r="J172" s="32" t="e">
        <f t="shared" si="358"/>
        <v>#N/A</v>
      </c>
      <c r="K172" s="32">
        <f t="shared" si="359"/>
        <v>0</v>
      </c>
      <c r="L172" s="32">
        <f t="shared" si="414"/>
        <v>0</v>
      </c>
      <c r="M172" s="32">
        <f t="shared" si="417"/>
        <v>0</v>
      </c>
      <c r="N172" s="32">
        <f t="shared" si="360"/>
        <v>0</v>
      </c>
      <c r="O172" s="32">
        <f t="shared" si="361"/>
        <v>0</v>
      </c>
      <c r="P172" s="32" t="str">
        <f t="shared" si="362"/>
        <v/>
      </c>
      <c r="Q172" s="32" t="e">
        <f t="shared" si="363"/>
        <v>#N/A</v>
      </c>
      <c r="R172" s="32" t="e">
        <f t="shared" si="364"/>
        <v>#N/A</v>
      </c>
      <c r="S172" s="32" t="e">
        <f t="shared" si="365"/>
        <v>#N/A</v>
      </c>
      <c r="T172" s="32" t="e">
        <f t="shared" si="366"/>
        <v>#N/A</v>
      </c>
      <c r="U172" s="32" t="e">
        <f t="shared" si="367"/>
        <v>#N/A</v>
      </c>
      <c r="V172" s="32" t="e">
        <f t="shared" si="368"/>
        <v>#N/A</v>
      </c>
      <c r="W172" s="32" t="e">
        <f t="shared" si="369"/>
        <v>#N/A</v>
      </c>
      <c r="X172" s="32" t="e">
        <f t="shared" si="370"/>
        <v>#N/A</v>
      </c>
      <c r="Y172" s="32" t="e">
        <f t="shared" si="371"/>
        <v>#N/A</v>
      </c>
      <c r="Z172" s="32" t="e">
        <f t="shared" si="372"/>
        <v>#N/A</v>
      </c>
      <c r="AA172" s="32" t="e">
        <f t="shared" si="373"/>
        <v>#N/A</v>
      </c>
      <c r="AB172" s="32" t="str">
        <f t="shared" si="374"/>
        <v/>
      </c>
      <c r="AC172" s="32" t="str">
        <f t="shared" si="375"/>
        <v/>
      </c>
      <c r="AD172" s="32" t="e">
        <f t="shared" si="376"/>
        <v>#N/A</v>
      </c>
      <c r="AE172" s="32" t="e">
        <f t="shared" si="377"/>
        <v>#N/A</v>
      </c>
      <c r="AF172" s="32" t="e">
        <f t="shared" si="378"/>
        <v>#N/A</v>
      </c>
      <c r="AG172" s="32">
        <f t="shared" si="379"/>
        <v>0</v>
      </c>
      <c r="AH172" s="32">
        <f t="shared" si="415"/>
        <v>0</v>
      </c>
      <c r="AI172" s="32">
        <f t="shared" si="418"/>
        <v>0</v>
      </c>
      <c r="AJ172" s="32">
        <f t="shared" si="380"/>
        <v>0</v>
      </c>
      <c r="AK172" s="32">
        <f t="shared" si="381"/>
        <v>0</v>
      </c>
      <c r="AL172" s="32" t="str">
        <f t="shared" si="382"/>
        <v/>
      </c>
      <c r="AM172" s="32" t="e">
        <f t="shared" si="383"/>
        <v>#N/A</v>
      </c>
      <c r="AN172" s="32" t="e">
        <f t="shared" si="384"/>
        <v>#N/A</v>
      </c>
      <c r="AO172" s="32" t="e">
        <f t="shared" si="385"/>
        <v>#N/A</v>
      </c>
      <c r="AP172" s="32" t="e">
        <f t="shared" si="386"/>
        <v>#N/A</v>
      </c>
      <c r="AQ172" s="32" t="e">
        <f t="shared" si="387"/>
        <v>#N/A</v>
      </c>
      <c r="AR172" s="32" t="e">
        <f t="shared" si="388"/>
        <v>#N/A</v>
      </c>
      <c r="AS172" s="32" t="e">
        <f t="shared" si="389"/>
        <v>#N/A</v>
      </c>
      <c r="AT172" s="32" t="e">
        <f t="shared" si="390"/>
        <v>#N/A</v>
      </c>
      <c r="AU172" s="32" t="e">
        <f t="shared" si="391"/>
        <v>#N/A</v>
      </c>
      <c r="AV172" s="32" t="e">
        <f t="shared" si="392"/>
        <v>#N/A</v>
      </c>
      <c r="AW172" s="32" t="e">
        <f t="shared" si="393"/>
        <v>#N/A</v>
      </c>
      <c r="AX172" s="32" t="str">
        <f t="shared" si="394"/>
        <v/>
      </c>
      <c r="AY172" s="32" t="str">
        <f t="shared" si="395"/>
        <v/>
      </c>
      <c r="AZ172" s="32" t="e">
        <f t="shared" si="396"/>
        <v>#N/A</v>
      </c>
      <c r="BA172" s="32" t="e">
        <f t="shared" si="397"/>
        <v>#N/A</v>
      </c>
      <c r="BB172" s="32" t="e">
        <f t="shared" si="398"/>
        <v>#N/A</v>
      </c>
      <c r="BC172" s="32">
        <f t="shared" si="399"/>
        <v>0</v>
      </c>
      <c r="BD172" s="32">
        <f t="shared" si="416"/>
        <v>0</v>
      </c>
      <c r="BE172" s="32">
        <f t="shared" si="419"/>
        <v>0</v>
      </c>
      <c r="BF172" s="32">
        <f t="shared" si="400"/>
        <v>0</v>
      </c>
      <c r="BG172" s="32">
        <f t="shared" si="401"/>
        <v>0</v>
      </c>
      <c r="BH172" s="32" t="str">
        <f t="shared" si="402"/>
        <v/>
      </c>
      <c r="BI172" s="32" t="e">
        <f t="shared" si="403"/>
        <v>#N/A</v>
      </c>
      <c r="BJ172" s="32" t="e">
        <f t="shared" si="404"/>
        <v>#N/A</v>
      </c>
      <c r="BK172" s="32" t="e">
        <f t="shared" si="405"/>
        <v>#N/A</v>
      </c>
      <c r="BL172" s="32" t="e">
        <f t="shared" si="406"/>
        <v>#N/A</v>
      </c>
      <c r="BM172" s="32" t="e">
        <f t="shared" si="407"/>
        <v>#N/A</v>
      </c>
      <c r="BN172" s="32" t="e">
        <f t="shared" si="408"/>
        <v>#N/A</v>
      </c>
      <c r="BO172" s="32" t="e">
        <f t="shared" si="409"/>
        <v>#N/A</v>
      </c>
      <c r="BP172" s="32" t="e">
        <f t="shared" si="410"/>
        <v>#N/A</v>
      </c>
      <c r="BQ172" s="32" t="e">
        <f t="shared" si="411"/>
        <v>#N/A</v>
      </c>
      <c r="BR172" s="32" t="e">
        <f t="shared" si="412"/>
        <v>#N/A</v>
      </c>
      <c r="BS172" s="32" t="e">
        <f t="shared" si="413"/>
        <v>#N/A</v>
      </c>
    </row>
    <row r="173" spans="1:71" x14ac:dyDescent="0.3">
      <c r="A173" s="32">
        <v>171</v>
      </c>
      <c r="B173" s="32" t="str">
        <f t="shared" si="350"/>
        <v/>
      </c>
      <c r="C173" s="45" t="str">
        <f t="shared" si="351"/>
        <v/>
      </c>
      <c r="D173" s="32">
        <f t="shared" si="352"/>
        <v>0</v>
      </c>
      <c r="E173" s="32" t="e">
        <f t="shared" si="353"/>
        <v>#N/A</v>
      </c>
      <c r="F173" s="32" t="str">
        <f t="shared" si="354"/>
        <v/>
      </c>
      <c r="G173" s="32" t="str">
        <f t="shared" si="355"/>
        <v/>
      </c>
      <c r="H173" s="32" t="e">
        <f t="shared" si="356"/>
        <v>#N/A</v>
      </c>
      <c r="I173" s="32" t="e">
        <f t="shared" si="357"/>
        <v>#N/A</v>
      </c>
      <c r="J173" s="32" t="e">
        <f t="shared" si="358"/>
        <v>#N/A</v>
      </c>
      <c r="K173" s="32">
        <f t="shared" si="359"/>
        <v>0</v>
      </c>
      <c r="L173" s="32">
        <f t="shared" si="414"/>
        <v>0</v>
      </c>
      <c r="M173" s="32">
        <f t="shared" si="417"/>
        <v>0</v>
      </c>
      <c r="N173" s="32">
        <f t="shared" si="360"/>
        <v>0</v>
      </c>
      <c r="O173" s="32">
        <f t="shared" si="361"/>
        <v>0</v>
      </c>
      <c r="P173" s="32" t="str">
        <f t="shared" si="362"/>
        <v/>
      </c>
      <c r="Q173" s="32" t="e">
        <f t="shared" si="363"/>
        <v>#N/A</v>
      </c>
      <c r="R173" s="32" t="e">
        <f t="shared" si="364"/>
        <v>#N/A</v>
      </c>
      <c r="S173" s="32" t="e">
        <f t="shared" si="365"/>
        <v>#N/A</v>
      </c>
      <c r="T173" s="32" t="e">
        <f t="shared" si="366"/>
        <v>#N/A</v>
      </c>
      <c r="U173" s="32" t="e">
        <f t="shared" si="367"/>
        <v>#N/A</v>
      </c>
      <c r="V173" s="32" t="e">
        <f t="shared" si="368"/>
        <v>#N/A</v>
      </c>
      <c r="W173" s="32" t="e">
        <f t="shared" si="369"/>
        <v>#N/A</v>
      </c>
      <c r="X173" s="32" t="e">
        <f t="shared" si="370"/>
        <v>#N/A</v>
      </c>
      <c r="Y173" s="32" t="e">
        <f t="shared" si="371"/>
        <v>#N/A</v>
      </c>
      <c r="Z173" s="32" t="e">
        <f t="shared" si="372"/>
        <v>#N/A</v>
      </c>
      <c r="AA173" s="32" t="e">
        <f t="shared" si="373"/>
        <v>#N/A</v>
      </c>
      <c r="AB173" s="32" t="str">
        <f t="shared" si="374"/>
        <v/>
      </c>
      <c r="AC173" s="32" t="str">
        <f t="shared" si="375"/>
        <v/>
      </c>
      <c r="AD173" s="32" t="e">
        <f t="shared" si="376"/>
        <v>#N/A</v>
      </c>
      <c r="AE173" s="32" t="e">
        <f t="shared" si="377"/>
        <v>#N/A</v>
      </c>
      <c r="AF173" s="32" t="e">
        <f t="shared" si="378"/>
        <v>#N/A</v>
      </c>
      <c r="AG173" s="32">
        <f t="shared" si="379"/>
        <v>0</v>
      </c>
      <c r="AH173" s="32">
        <f t="shared" si="415"/>
        <v>0</v>
      </c>
      <c r="AI173" s="32">
        <f t="shared" si="418"/>
        <v>0</v>
      </c>
      <c r="AJ173" s="32">
        <f t="shared" si="380"/>
        <v>0</v>
      </c>
      <c r="AK173" s="32">
        <f t="shared" si="381"/>
        <v>0</v>
      </c>
      <c r="AL173" s="32" t="str">
        <f t="shared" si="382"/>
        <v/>
      </c>
      <c r="AM173" s="32" t="e">
        <f t="shared" si="383"/>
        <v>#N/A</v>
      </c>
      <c r="AN173" s="32" t="e">
        <f t="shared" si="384"/>
        <v>#N/A</v>
      </c>
      <c r="AO173" s="32" t="e">
        <f t="shared" si="385"/>
        <v>#N/A</v>
      </c>
      <c r="AP173" s="32" t="e">
        <f t="shared" si="386"/>
        <v>#N/A</v>
      </c>
      <c r="AQ173" s="32" t="e">
        <f t="shared" si="387"/>
        <v>#N/A</v>
      </c>
      <c r="AR173" s="32" t="e">
        <f t="shared" si="388"/>
        <v>#N/A</v>
      </c>
      <c r="AS173" s="32" t="e">
        <f t="shared" si="389"/>
        <v>#N/A</v>
      </c>
      <c r="AT173" s="32" t="e">
        <f t="shared" si="390"/>
        <v>#N/A</v>
      </c>
      <c r="AU173" s="32" t="e">
        <f t="shared" si="391"/>
        <v>#N/A</v>
      </c>
      <c r="AV173" s="32" t="e">
        <f t="shared" si="392"/>
        <v>#N/A</v>
      </c>
      <c r="AW173" s="32" t="e">
        <f t="shared" si="393"/>
        <v>#N/A</v>
      </c>
      <c r="AX173" s="32" t="str">
        <f t="shared" si="394"/>
        <v/>
      </c>
      <c r="AY173" s="32" t="str">
        <f t="shared" si="395"/>
        <v/>
      </c>
      <c r="AZ173" s="32" t="e">
        <f t="shared" si="396"/>
        <v>#N/A</v>
      </c>
      <c r="BA173" s="32" t="e">
        <f t="shared" si="397"/>
        <v>#N/A</v>
      </c>
      <c r="BB173" s="32" t="e">
        <f t="shared" si="398"/>
        <v>#N/A</v>
      </c>
      <c r="BC173" s="32">
        <f t="shared" si="399"/>
        <v>0</v>
      </c>
      <c r="BD173" s="32">
        <f t="shared" si="416"/>
        <v>0</v>
      </c>
      <c r="BE173" s="32">
        <f t="shared" si="419"/>
        <v>0</v>
      </c>
      <c r="BF173" s="32">
        <f t="shared" si="400"/>
        <v>0</v>
      </c>
      <c r="BG173" s="32">
        <f t="shared" si="401"/>
        <v>0</v>
      </c>
      <c r="BH173" s="32" t="str">
        <f t="shared" si="402"/>
        <v/>
      </c>
      <c r="BI173" s="32" t="e">
        <f t="shared" si="403"/>
        <v>#N/A</v>
      </c>
      <c r="BJ173" s="32" t="e">
        <f t="shared" si="404"/>
        <v>#N/A</v>
      </c>
      <c r="BK173" s="32" t="e">
        <f t="shared" si="405"/>
        <v>#N/A</v>
      </c>
      <c r="BL173" s="32" t="e">
        <f t="shared" si="406"/>
        <v>#N/A</v>
      </c>
      <c r="BM173" s="32" t="e">
        <f t="shared" si="407"/>
        <v>#N/A</v>
      </c>
      <c r="BN173" s="32" t="e">
        <f t="shared" si="408"/>
        <v>#N/A</v>
      </c>
      <c r="BO173" s="32" t="e">
        <f t="shared" si="409"/>
        <v>#N/A</v>
      </c>
      <c r="BP173" s="32" t="e">
        <f t="shared" si="410"/>
        <v>#N/A</v>
      </c>
      <c r="BQ173" s="32" t="e">
        <f t="shared" si="411"/>
        <v>#N/A</v>
      </c>
      <c r="BR173" s="32" t="e">
        <f t="shared" si="412"/>
        <v>#N/A</v>
      </c>
      <c r="BS173" s="32" t="e">
        <f t="shared" si="413"/>
        <v>#N/A</v>
      </c>
    </row>
    <row r="174" spans="1:71" x14ac:dyDescent="0.3">
      <c r="A174" s="32">
        <v>172</v>
      </c>
      <c r="B174" s="32" t="str">
        <f t="shared" si="350"/>
        <v/>
      </c>
      <c r="C174" s="45" t="str">
        <f t="shared" si="351"/>
        <v/>
      </c>
      <c r="D174" s="32">
        <f t="shared" si="352"/>
        <v>0</v>
      </c>
      <c r="E174" s="32" t="e">
        <f t="shared" si="353"/>
        <v>#N/A</v>
      </c>
      <c r="F174" s="32" t="str">
        <f t="shared" si="354"/>
        <v/>
      </c>
      <c r="G174" s="32" t="str">
        <f t="shared" si="355"/>
        <v/>
      </c>
      <c r="H174" s="32" t="e">
        <f t="shared" si="356"/>
        <v>#N/A</v>
      </c>
      <c r="I174" s="32" t="e">
        <f t="shared" si="357"/>
        <v>#N/A</v>
      </c>
      <c r="J174" s="32" t="e">
        <f t="shared" si="358"/>
        <v>#N/A</v>
      </c>
      <c r="K174" s="32">
        <f t="shared" si="359"/>
        <v>0</v>
      </c>
      <c r="L174" s="32">
        <f t="shared" si="414"/>
        <v>0</v>
      </c>
      <c r="M174" s="32">
        <f t="shared" si="417"/>
        <v>0</v>
      </c>
      <c r="N174" s="32">
        <f t="shared" si="360"/>
        <v>0</v>
      </c>
      <c r="O174" s="32">
        <f t="shared" si="361"/>
        <v>0</v>
      </c>
      <c r="P174" s="32" t="str">
        <f t="shared" si="362"/>
        <v/>
      </c>
      <c r="Q174" s="32" t="e">
        <f t="shared" si="363"/>
        <v>#N/A</v>
      </c>
      <c r="R174" s="32" t="e">
        <f t="shared" si="364"/>
        <v>#N/A</v>
      </c>
      <c r="S174" s="32" t="e">
        <f t="shared" si="365"/>
        <v>#N/A</v>
      </c>
      <c r="T174" s="32" t="e">
        <f t="shared" si="366"/>
        <v>#N/A</v>
      </c>
      <c r="U174" s="32" t="e">
        <f t="shared" si="367"/>
        <v>#N/A</v>
      </c>
      <c r="V174" s="32" t="e">
        <f t="shared" si="368"/>
        <v>#N/A</v>
      </c>
      <c r="W174" s="32" t="e">
        <f t="shared" si="369"/>
        <v>#N/A</v>
      </c>
      <c r="X174" s="32" t="e">
        <f t="shared" si="370"/>
        <v>#N/A</v>
      </c>
      <c r="Y174" s="32" t="e">
        <f t="shared" si="371"/>
        <v>#N/A</v>
      </c>
      <c r="Z174" s="32" t="e">
        <f t="shared" si="372"/>
        <v>#N/A</v>
      </c>
      <c r="AA174" s="32" t="e">
        <f t="shared" si="373"/>
        <v>#N/A</v>
      </c>
      <c r="AB174" s="32" t="str">
        <f t="shared" si="374"/>
        <v/>
      </c>
      <c r="AC174" s="32" t="str">
        <f t="shared" si="375"/>
        <v/>
      </c>
      <c r="AD174" s="32" t="e">
        <f t="shared" si="376"/>
        <v>#N/A</v>
      </c>
      <c r="AE174" s="32" t="e">
        <f t="shared" si="377"/>
        <v>#N/A</v>
      </c>
      <c r="AF174" s="32" t="e">
        <f t="shared" si="378"/>
        <v>#N/A</v>
      </c>
      <c r="AG174" s="32">
        <f t="shared" si="379"/>
        <v>0</v>
      </c>
      <c r="AH174" s="32">
        <f t="shared" si="415"/>
        <v>0</v>
      </c>
      <c r="AI174" s="32">
        <f t="shared" si="418"/>
        <v>0</v>
      </c>
      <c r="AJ174" s="32">
        <f t="shared" si="380"/>
        <v>0</v>
      </c>
      <c r="AK174" s="32">
        <f t="shared" si="381"/>
        <v>0</v>
      </c>
      <c r="AL174" s="32" t="str">
        <f t="shared" si="382"/>
        <v/>
      </c>
      <c r="AM174" s="32" t="e">
        <f t="shared" si="383"/>
        <v>#N/A</v>
      </c>
      <c r="AN174" s="32" t="e">
        <f t="shared" si="384"/>
        <v>#N/A</v>
      </c>
      <c r="AO174" s="32" t="e">
        <f t="shared" si="385"/>
        <v>#N/A</v>
      </c>
      <c r="AP174" s="32" t="e">
        <f t="shared" si="386"/>
        <v>#N/A</v>
      </c>
      <c r="AQ174" s="32" t="e">
        <f t="shared" si="387"/>
        <v>#N/A</v>
      </c>
      <c r="AR174" s="32" t="e">
        <f t="shared" si="388"/>
        <v>#N/A</v>
      </c>
      <c r="AS174" s="32" t="e">
        <f t="shared" si="389"/>
        <v>#N/A</v>
      </c>
      <c r="AT174" s="32" t="e">
        <f t="shared" si="390"/>
        <v>#N/A</v>
      </c>
      <c r="AU174" s="32" t="e">
        <f t="shared" si="391"/>
        <v>#N/A</v>
      </c>
      <c r="AV174" s="32" t="e">
        <f t="shared" si="392"/>
        <v>#N/A</v>
      </c>
      <c r="AW174" s="32" t="e">
        <f t="shared" si="393"/>
        <v>#N/A</v>
      </c>
      <c r="AX174" s="32" t="str">
        <f t="shared" si="394"/>
        <v/>
      </c>
      <c r="AY174" s="32" t="str">
        <f t="shared" si="395"/>
        <v/>
      </c>
      <c r="AZ174" s="32" t="e">
        <f t="shared" si="396"/>
        <v>#N/A</v>
      </c>
      <c r="BA174" s="32" t="e">
        <f t="shared" si="397"/>
        <v>#N/A</v>
      </c>
      <c r="BB174" s="32" t="e">
        <f t="shared" si="398"/>
        <v>#N/A</v>
      </c>
      <c r="BC174" s="32">
        <f t="shared" si="399"/>
        <v>0</v>
      </c>
      <c r="BD174" s="32">
        <f t="shared" si="416"/>
        <v>0</v>
      </c>
      <c r="BE174" s="32">
        <f t="shared" si="419"/>
        <v>0</v>
      </c>
      <c r="BF174" s="32">
        <f t="shared" si="400"/>
        <v>0</v>
      </c>
      <c r="BG174" s="32">
        <f t="shared" si="401"/>
        <v>0</v>
      </c>
      <c r="BH174" s="32" t="str">
        <f t="shared" si="402"/>
        <v/>
      </c>
      <c r="BI174" s="32" t="e">
        <f t="shared" si="403"/>
        <v>#N/A</v>
      </c>
      <c r="BJ174" s="32" t="e">
        <f t="shared" si="404"/>
        <v>#N/A</v>
      </c>
      <c r="BK174" s="32" t="e">
        <f t="shared" si="405"/>
        <v>#N/A</v>
      </c>
      <c r="BL174" s="32" t="e">
        <f t="shared" si="406"/>
        <v>#N/A</v>
      </c>
      <c r="BM174" s="32" t="e">
        <f t="shared" si="407"/>
        <v>#N/A</v>
      </c>
      <c r="BN174" s="32" t="e">
        <f t="shared" si="408"/>
        <v>#N/A</v>
      </c>
      <c r="BO174" s="32" t="e">
        <f t="shared" si="409"/>
        <v>#N/A</v>
      </c>
      <c r="BP174" s="32" t="e">
        <f t="shared" si="410"/>
        <v>#N/A</v>
      </c>
      <c r="BQ174" s="32" t="e">
        <f t="shared" si="411"/>
        <v>#N/A</v>
      </c>
      <c r="BR174" s="32" t="e">
        <f t="shared" si="412"/>
        <v>#N/A</v>
      </c>
      <c r="BS174" s="32" t="e">
        <f t="shared" si="413"/>
        <v>#N/A</v>
      </c>
    </row>
    <row r="175" spans="1:71" x14ac:dyDescent="0.3">
      <c r="A175" s="32">
        <v>173</v>
      </c>
      <c r="B175" s="32" t="str">
        <f t="shared" si="350"/>
        <v/>
      </c>
      <c r="C175" s="45" t="str">
        <f t="shared" si="351"/>
        <v/>
      </c>
      <c r="D175" s="32">
        <f t="shared" si="352"/>
        <v>0</v>
      </c>
      <c r="E175" s="32" t="e">
        <f t="shared" si="353"/>
        <v>#N/A</v>
      </c>
      <c r="F175" s="32" t="str">
        <f t="shared" si="354"/>
        <v/>
      </c>
      <c r="G175" s="32" t="str">
        <f t="shared" si="355"/>
        <v/>
      </c>
      <c r="H175" s="32" t="e">
        <f t="shared" si="356"/>
        <v>#N/A</v>
      </c>
      <c r="I175" s="32" t="e">
        <f t="shared" si="357"/>
        <v>#N/A</v>
      </c>
      <c r="J175" s="32" t="e">
        <f t="shared" si="358"/>
        <v>#N/A</v>
      </c>
      <c r="K175" s="32">
        <f t="shared" si="359"/>
        <v>0</v>
      </c>
      <c r="L175" s="32">
        <f t="shared" si="414"/>
        <v>0</v>
      </c>
      <c r="M175" s="32">
        <f t="shared" si="417"/>
        <v>0</v>
      </c>
      <c r="N175" s="32">
        <f t="shared" si="360"/>
        <v>0</v>
      </c>
      <c r="O175" s="32">
        <f t="shared" si="361"/>
        <v>0</v>
      </c>
      <c r="P175" s="32" t="str">
        <f t="shared" si="362"/>
        <v/>
      </c>
      <c r="Q175" s="32" t="e">
        <f t="shared" si="363"/>
        <v>#N/A</v>
      </c>
      <c r="R175" s="32" t="e">
        <f t="shared" si="364"/>
        <v>#N/A</v>
      </c>
      <c r="S175" s="32" t="e">
        <f t="shared" si="365"/>
        <v>#N/A</v>
      </c>
      <c r="T175" s="32" t="e">
        <f t="shared" si="366"/>
        <v>#N/A</v>
      </c>
      <c r="U175" s="32" t="e">
        <f t="shared" si="367"/>
        <v>#N/A</v>
      </c>
      <c r="V175" s="32" t="e">
        <f t="shared" si="368"/>
        <v>#N/A</v>
      </c>
      <c r="W175" s="32" t="e">
        <f t="shared" si="369"/>
        <v>#N/A</v>
      </c>
      <c r="X175" s="32" t="e">
        <f t="shared" si="370"/>
        <v>#N/A</v>
      </c>
      <c r="Y175" s="32" t="e">
        <f t="shared" si="371"/>
        <v>#N/A</v>
      </c>
      <c r="Z175" s="32" t="e">
        <f t="shared" si="372"/>
        <v>#N/A</v>
      </c>
      <c r="AA175" s="32" t="e">
        <f t="shared" si="373"/>
        <v>#N/A</v>
      </c>
      <c r="AB175" s="32" t="str">
        <f t="shared" si="374"/>
        <v/>
      </c>
      <c r="AC175" s="32" t="str">
        <f t="shared" si="375"/>
        <v/>
      </c>
      <c r="AD175" s="32" t="e">
        <f t="shared" si="376"/>
        <v>#N/A</v>
      </c>
      <c r="AE175" s="32" t="e">
        <f t="shared" si="377"/>
        <v>#N/A</v>
      </c>
      <c r="AF175" s="32" t="e">
        <f t="shared" si="378"/>
        <v>#N/A</v>
      </c>
      <c r="AG175" s="32">
        <f t="shared" si="379"/>
        <v>0</v>
      </c>
      <c r="AH175" s="32">
        <f t="shared" si="415"/>
        <v>0</v>
      </c>
      <c r="AI175" s="32">
        <f t="shared" si="418"/>
        <v>0</v>
      </c>
      <c r="AJ175" s="32">
        <f t="shared" si="380"/>
        <v>0</v>
      </c>
      <c r="AK175" s="32">
        <f t="shared" si="381"/>
        <v>0</v>
      </c>
      <c r="AL175" s="32" t="str">
        <f t="shared" si="382"/>
        <v/>
      </c>
      <c r="AM175" s="32" t="e">
        <f t="shared" si="383"/>
        <v>#N/A</v>
      </c>
      <c r="AN175" s="32" t="e">
        <f t="shared" si="384"/>
        <v>#N/A</v>
      </c>
      <c r="AO175" s="32" t="e">
        <f t="shared" si="385"/>
        <v>#N/A</v>
      </c>
      <c r="AP175" s="32" t="e">
        <f t="shared" si="386"/>
        <v>#N/A</v>
      </c>
      <c r="AQ175" s="32" t="e">
        <f t="shared" si="387"/>
        <v>#N/A</v>
      </c>
      <c r="AR175" s="32" t="e">
        <f t="shared" si="388"/>
        <v>#N/A</v>
      </c>
      <c r="AS175" s="32" t="e">
        <f t="shared" si="389"/>
        <v>#N/A</v>
      </c>
      <c r="AT175" s="32" t="e">
        <f t="shared" si="390"/>
        <v>#N/A</v>
      </c>
      <c r="AU175" s="32" t="e">
        <f t="shared" si="391"/>
        <v>#N/A</v>
      </c>
      <c r="AV175" s="32" t="e">
        <f t="shared" si="392"/>
        <v>#N/A</v>
      </c>
      <c r="AW175" s="32" t="e">
        <f t="shared" si="393"/>
        <v>#N/A</v>
      </c>
      <c r="AX175" s="32" t="str">
        <f t="shared" si="394"/>
        <v/>
      </c>
      <c r="AY175" s="32" t="str">
        <f t="shared" si="395"/>
        <v/>
      </c>
      <c r="AZ175" s="32" t="e">
        <f t="shared" si="396"/>
        <v>#N/A</v>
      </c>
      <c r="BA175" s="32" t="e">
        <f t="shared" si="397"/>
        <v>#N/A</v>
      </c>
      <c r="BB175" s="32" t="e">
        <f t="shared" si="398"/>
        <v>#N/A</v>
      </c>
      <c r="BC175" s="32">
        <f t="shared" si="399"/>
        <v>0</v>
      </c>
      <c r="BD175" s="32">
        <f t="shared" si="416"/>
        <v>0</v>
      </c>
      <c r="BE175" s="32">
        <f t="shared" si="419"/>
        <v>0</v>
      </c>
      <c r="BF175" s="32">
        <f t="shared" si="400"/>
        <v>0</v>
      </c>
      <c r="BG175" s="32">
        <f t="shared" si="401"/>
        <v>0</v>
      </c>
      <c r="BH175" s="32" t="str">
        <f t="shared" si="402"/>
        <v/>
      </c>
      <c r="BI175" s="32" t="e">
        <f t="shared" si="403"/>
        <v>#N/A</v>
      </c>
      <c r="BJ175" s="32" t="e">
        <f t="shared" si="404"/>
        <v>#N/A</v>
      </c>
      <c r="BK175" s="32" t="e">
        <f t="shared" si="405"/>
        <v>#N/A</v>
      </c>
      <c r="BL175" s="32" t="e">
        <f t="shared" si="406"/>
        <v>#N/A</v>
      </c>
      <c r="BM175" s="32" t="e">
        <f t="shared" si="407"/>
        <v>#N/A</v>
      </c>
      <c r="BN175" s="32" t="e">
        <f t="shared" si="408"/>
        <v>#N/A</v>
      </c>
      <c r="BO175" s="32" t="e">
        <f t="shared" si="409"/>
        <v>#N/A</v>
      </c>
      <c r="BP175" s="32" t="e">
        <f t="shared" si="410"/>
        <v>#N/A</v>
      </c>
      <c r="BQ175" s="32" t="e">
        <f t="shared" si="411"/>
        <v>#N/A</v>
      </c>
      <c r="BR175" s="32" t="e">
        <f t="shared" si="412"/>
        <v>#N/A</v>
      </c>
      <c r="BS175" s="32" t="e">
        <f t="shared" si="413"/>
        <v>#N/A</v>
      </c>
    </row>
    <row r="176" spans="1:71" x14ac:dyDescent="0.3">
      <c r="A176" s="32">
        <v>174</v>
      </c>
      <c r="B176" s="32" t="str">
        <f t="shared" si="350"/>
        <v/>
      </c>
      <c r="C176" s="45" t="str">
        <f t="shared" si="351"/>
        <v/>
      </c>
      <c r="D176" s="32">
        <f t="shared" si="352"/>
        <v>0</v>
      </c>
      <c r="E176" s="32" t="e">
        <f t="shared" si="353"/>
        <v>#N/A</v>
      </c>
      <c r="F176" s="32" t="str">
        <f t="shared" si="354"/>
        <v/>
      </c>
      <c r="G176" s="32" t="str">
        <f t="shared" si="355"/>
        <v/>
      </c>
      <c r="H176" s="32" t="e">
        <f t="shared" si="356"/>
        <v>#N/A</v>
      </c>
      <c r="I176" s="32" t="e">
        <f t="shared" si="357"/>
        <v>#N/A</v>
      </c>
      <c r="J176" s="32" t="e">
        <f t="shared" si="358"/>
        <v>#N/A</v>
      </c>
      <c r="K176" s="32">
        <f t="shared" si="359"/>
        <v>0</v>
      </c>
      <c r="L176" s="32">
        <f t="shared" si="414"/>
        <v>0</v>
      </c>
      <c r="M176" s="32">
        <f t="shared" si="417"/>
        <v>0</v>
      </c>
      <c r="N176" s="32">
        <f t="shared" si="360"/>
        <v>0</v>
      </c>
      <c r="O176" s="32">
        <f t="shared" si="361"/>
        <v>0</v>
      </c>
      <c r="P176" s="32" t="str">
        <f t="shared" si="362"/>
        <v/>
      </c>
      <c r="Q176" s="32" t="e">
        <f t="shared" si="363"/>
        <v>#N/A</v>
      </c>
      <c r="R176" s="32" t="e">
        <f t="shared" si="364"/>
        <v>#N/A</v>
      </c>
      <c r="S176" s="32" t="e">
        <f t="shared" si="365"/>
        <v>#N/A</v>
      </c>
      <c r="T176" s="32" t="e">
        <f t="shared" si="366"/>
        <v>#N/A</v>
      </c>
      <c r="U176" s="32" t="e">
        <f t="shared" si="367"/>
        <v>#N/A</v>
      </c>
      <c r="V176" s="32" t="e">
        <f t="shared" si="368"/>
        <v>#N/A</v>
      </c>
      <c r="W176" s="32" t="e">
        <f t="shared" si="369"/>
        <v>#N/A</v>
      </c>
      <c r="X176" s="32" t="e">
        <f t="shared" si="370"/>
        <v>#N/A</v>
      </c>
      <c r="Y176" s="32" t="e">
        <f t="shared" si="371"/>
        <v>#N/A</v>
      </c>
      <c r="Z176" s="32" t="e">
        <f t="shared" si="372"/>
        <v>#N/A</v>
      </c>
      <c r="AA176" s="32" t="e">
        <f t="shared" si="373"/>
        <v>#N/A</v>
      </c>
      <c r="AB176" s="32" t="str">
        <f t="shared" si="374"/>
        <v/>
      </c>
      <c r="AC176" s="32" t="str">
        <f t="shared" si="375"/>
        <v/>
      </c>
      <c r="AD176" s="32" t="e">
        <f t="shared" si="376"/>
        <v>#N/A</v>
      </c>
      <c r="AE176" s="32" t="e">
        <f t="shared" si="377"/>
        <v>#N/A</v>
      </c>
      <c r="AF176" s="32" t="e">
        <f t="shared" si="378"/>
        <v>#N/A</v>
      </c>
      <c r="AG176" s="32">
        <f t="shared" si="379"/>
        <v>0</v>
      </c>
      <c r="AH176" s="32">
        <f t="shared" si="415"/>
        <v>0</v>
      </c>
      <c r="AI176" s="32">
        <f t="shared" si="418"/>
        <v>0</v>
      </c>
      <c r="AJ176" s="32">
        <f t="shared" si="380"/>
        <v>0</v>
      </c>
      <c r="AK176" s="32">
        <f t="shared" si="381"/>
        <v>0</v>
      </c>
      <c r="AL176" s="32" t="str">
        <f t="shared" si="382"/>
        <v/>
      </c>
      <c r="AM176" s="32" t="e">
        <f t="shared" si="383"/>
        <v>#N/A</v>
      </c>
      <c r="AN176" s="32" t="e">
        <f t="shared" si="384"/>
        <v>#N/A</v>
      </c>
      <c r="AO176" s="32" t="e">
        <f t="shared" si="385"/>
        <v>#N/A</v>
      </c>
      <c r="AP176" s="32" t="e">
        <f t="shared" si="386"/>
        <v>#N/A</v>
      </c>
      <c r="AQ176" s="32" t="e">
        <f t="shared" si="387"/>
        <v>#N/A</v>
      </c>
      <c r="AR176" s="32" t="e">
        <f t="shared" si="388"/>
        <v>#N/A</v>
      </c>
      <c r="AS176" s="32" t="e">
        <f t="shared" si="389"/>
        <v>#N/A</v>
      </c>
      <c r="AT176" s="32" t="e">
        <f t="shared" si="390"/>
        <v>#N/A</v>
      </c>
      <c r="AU176" s="32" t="e">
        <f t="shared" si="391"/>
        <v>#N/A</v>
      </c>
      <c r="AV176" s="32" t="e">
        <f t="shared" si="392"/>
        <v>#N/A</v>
      </c>
      <c r="AW176" s="32" t="e">
        <f t="shared" si="393"/>
        <v>#N/A</v>
      </c>
      <c r="AX176" s="32" t="str">
        <f t="shared" si="394"/>
        <v/>
      </c>
      <c r="AY176" s="32" t="str">
        <f t="shared" si="395"/>
        <v/>
      </c>
      <c r="AZ176" s="32" t="e">
        <f t="shared" si="396"/>
        <v>#N/A</v>
      </c>
      <c r="BA176" s="32" t="e">
        <f t="shared" si="397"/>
        <v>#N/A</v>
      </c>
      <c r="BB176" s="32" t="e">
        <f t="shared" si="398"/>
        <v>#N/A</v>
      </c>
      <c r="BC176" s="32">
        <f t="shared" si="399"/>
        <v>0</v>
      </c>
      <c r="BD176" s="32">
        <f t="shared" si="416"/>
        <v>0</v>
      </c>
      <c r="BE176" s="32">
        <f t="shared" si="419"/>
        <v>0</v>
      </c>
      <c r="BF176" s="32">
        <f t="shared" si="400"/>
        <v>0</v>
      </c>
      <c r="BG176" s="32">
        <f t="shared" si="401"/>
        <v>0</v>
      </c>
      <c r="BH176" s="32" t="str">
        <f t="shared" si="402"/>
        <v/>
      </c>
      <c r="BI176" s="32" t="e">
        <f t="shared" si="403"/>
        <v>#N/A</v>
      </c>
      <c r="BJ176" s="32" t="e">
        <f t="shared" si="404"/>
        <v>#N/A</v>
      </c>
      <c r="BK176" s="32" t="e">
        <f t="shared" si="405"/>
        <v>#N/A</v>
      </c>
      <c r="BL176" s="32" t="e">
        <f t="shared" si="406"/>
        <v>#N/A</v>
      </c>
      <c r="BM176" s="32" t="e">
        <f t="shared" si="407"/>
        <v>#N/A</v>
      </c>
      <c r="BN176" s="32" t="e">
        <f t="shared" si="408"/>
        <v>#N/A</v>
      </c>
      <c r="BO176" s="32" t="e">
        <f t="shared" si="409"/>
        <v>#N/A</v>
      </c>
      <c r="BP176" s="32" t="e">
        <f t="shared" si="410"/>
        <v>#N/A</v>
      </c>
      <c r="BQ176" s="32" t="e">
        <f t="shared" si="411"/>
        <v>#N/A</v>
      </c>
      <c r="BR176" s="32" t="e">
        <f t="shared" si="412"/>
        <v>#N/A</v>
      </c>
      <c r="BS176" s="32" t="e">
        <f t="shared" si="413"/>
        <v>#N/A</v>
      </c>
    </row>
    <row r="177" spans="1:71" x14ac:dyDescent="0.3">
      <c r="A177" s="32">
        <v>175</v>
      </c>
      <c r="B177" s="32" t="str">
        <f t="shared" si="350"/>
        <v/>
      </c>
      <c r="C177" s="45" t="str">
        <f t="shared" si="351"/>
        <v/>
      </c>
      <c r="D177" s="32">
        <f t="shared" si="352"/>
        <v>0</v>
      </c>
      <c r="E177" s="32" t="e">
        <f t="shared" si="353"/>
        <v>#N/A</v>
      </c>
      <c r="F177" s="32" t="str">
        <f t="shared" si="354"/>
        <v/>
      </c>
      <c r="G177" s="32" t="str">
        <f t="shared" si="355"/>
        <v/>
      </c>
      <c r="H177" s="32" t="e">
        <f t="shared" si="356"/>
        <v>#N/A</v>
      </c>
      <c r="I177" s="32" t="e">
        <f t="shared" si="357"/>
        <v>#N/A</v>
      </c>
      <c r="J177" s="32" t="e">
        <f t="shared" si="358"/>
        <v>#N/A</v>
      </c>
      <c r="K177" s="32">
        <f t="shared" si="359"/>
        <v>0</v>
      </c>
      <c r="L177" s="32">
        <f t="shared" si="414"/>
        <v>0</v>
      </c>
      <c r="M177" s="32">
        <f t="shared" si="417"/>
        <v>0</v>
      </c>
      <c r="N177" s="32">
        <f t="shared" si="360"/>
        <v>0</v>
      </c>
      <c r="O177" s="32">
        <f t="shared" si="361"/>
        <v>0</v>
      </c>
      <c r="P177" s="32" t="str">
        <f t="shared" si="362"/>
        <v/>
      </c>
      <c r="Q177" s="32" t="e">
        <f t="shared" si="363"/>
        <v>#N/A</v>
      </c>
      <c r="R177" s="32" t="e">
        <f t="shared" si="364"/>
        <v>#N/A</v>
      </c>
      <c r="S177" s="32" t="e">
        <f t="shared" si="365"/>
        <v>#N/A</v>
      </c>
      <c r="T177" s="32" t="e">
        <f t="shared" si="366"/>
        <v>#N/A</v>
      </c>
      <c r="U177" s="32" t="e">
        <f t="shared" si="367"/>
        <v>#N/A</v>
      </c>
      <c r="V177" s="32" t="e">
        <f t="shared" si="368"/>
        <v>#N/A</v>
      </c>
      <c r="W177" s="32" t="e">
        <f t="shared" si="369"/>
        <v>#N/A</v>
      </c>
      <c r="X177" s="32" t="e">
        <f t="shared" si="370"/>
        <v>#N/A</v>
      </c>
      <c r="Y177" s="32" t="e">
        <f t="shared" si="371"/>
        <v>#N/A</v>
      </c>
      <c r="Z177" s="32" t="e">
        <f t="shared" si="372"/>
        <v>#N/A</v>
      </c>
      <c r="AA177" s="32" t="e">
        <f t="shared" si="373"/>
        <v>#N/A</v>
      </c>
      <c r="AB177" s="32" t="str">
        <f t="shared" si="374"/>
        <v/>
      </c>
      <c r="AC177" s="32" t="str">
        <f t="shared" si="375"/>
        <v/>
      </c>
      <c r="AD177" s="32" t="e">
        <f t="shared" si="376"/>
        <v>#N/A</v>
      </c>
      <c r="AE177" s="32" t="e">
        <f t="shared" si="377"/>
        <v>#N/A</v>
      </c>
      <c r="AF177" s="32" t="e">
        <f t="shared" si="378"/>
        <v>#N/A</v>
      </c>
      <c r="AG177" s="32">
        <f t="shared" si="379"/>
        <v>0</v>
      </c>
      <c r="AH177" s="32">
        <f t="shared" si="415"/>
        <v>0</v>
      </c>
      <c r="AI177" s="32">
        <f t="shared" si="418"/>
        <v>0</v>
      </c>
      <c r="AJ177" s="32">
        <f t="shared" si="380"/>
        <v>0</v>
      </c>
      <c r="AK177" s="32">
        <f t="shared" si="381"/>
        <v>0</v>
      </c>
      <c r="AL177" s="32" t="str">
        <f t="shared" si="382"/>
        <v/>
      </c>
      <c r="AM177" s="32" t="e">
        <f t="shared" si="383"/>
        <v>#N/A</v>
      </c>
      <c r="AN177" s="32" t="e">
        <f t="shared" si="384"/>
        <v>#N/A</v>
      </c>
      <c r="AO177" s="32" t="e">
        <f t="shared" si="385"/>
        <v>#N/A</v>
      </c>
      <c r="AP177" s="32" t="e">
        <f t="shared" si="386"/>
        <v>#N/A</v>
      </c>
      <c r="AQ177" s="32" t="e">
        <f t="shared" si="387"/>
        <v>#N/A</v>
      </c>
      <c r="AR177" s="32" t="e">
        <f t="shared" si="388"/>
        <v>#N/A</v>
      </c>
      <c r="AS177" s="32" t="e">
        <f t="shared" si="389"/>
        <v>#N/A</v>
      </c>
      <c r="AT177" s="32" t="e">
        <f t="shared" si="390"/>
        <v>#N/A</v>
      </c>
      <c r="AU177" s="32" t="e">
        <f t="shared" si="391"/>
        <v>#N/A</v>
      </c>
      <c r="AV177" s="32" t="e">
        <f t="shared" si="392"/>
        <v>#N/A</v>
      </c>
      <c r="AW177" s="32" t="e">
        <f t="shared" si="393"/>
        <v>#N/A</v>
      </c>
      <c r="AX177" s="32" t="str">
        <f t="shared" si="394"/>
        <v/>
      </c>
      <c r="AY177" s="32" t="str">
        <f t="shared" si="395"/>
        <v/>
      </c>
      <c r="AZ177" s="32" t="e">
        <f t="shared" si="396"/>
        <v>#N/A</v>
      </c>
      <c r="BA177" s="32" t="e">
        <f t="shared" si="397"/>
        <v>#N/A</v>
      </c>
      <c r="BB177" s="32" t="e">
        <f t="shared" si="398"/>
        <v>#N/A</v>
      </c>
      <c r="BC177" s="32">
        <f t="shared" si="399"/>
        <v>0</v>
      </c>
      <c r="BD177" s="32">
        <f t="shared" si="416"/>
        <v>0</v>
      </c>
      <c r="BE177" s="32">
        <f t="shared" si="419"/>
        <v>0</v>
      </c>
      <c r="BF177" s="32">
        <f t="shared" si="400"/>
        <v>0</v>
      </c>
      <c r="BG177" s="32">
        <f t="shared" si="401"/>
        <v>0</v>
      </c>
      <c r="BH177" s="32" t="str">
        <f t="shared" si="402"/>
        <v/>
      </c>
      <c r="BI177" s="32" t="e">
        <f t="shared" si="403"/>
        <v>#N/A</v>
      </c>
      <c r="BJ177" s="32" t="e">
        <f t="shared" si="404"/>
        <v>#N/A</v>
      </c>
      <c r="BK177" s="32" t="e">
        <f t="shared" si="405"/>
        <v>#N/A</v>
      </c>
      <c r="BL177" s="32" t="e">
        <f t="shared" si="406"/>
        <v>#N/A</v>
      </c>
      <c r="BM177" s="32" t="e">
        <f t="shared" si="407"/>
        <v>#N/A</v>
      </c>
      <c r="BN177" s="32" t="e">
        <f t="shared" si="408"/>
        <v>#N/A</v>
      </c>
      <c r="BO177" s="32" t="e">
        <f t="shared" si="409"/>
        <v>#N/A</v>
      </c>
      <c r="BP177" s="32" t="e">
        <f t="shared" si="410"/>
        <v>#N/A</v>
      </c>
      <c r="BQ177" s="32" t="e">
        <f t="shared" si="411"/>
        <v>#N/A</v>
      </c>
      <c r="BR177" s="32" t="e">
        <f t="shared" si="412"/>
        <v>#N/A</v>
      </c>
      <c r="BS177" s="32" t="e">
        <f t="shared" si="413"/>
        <v>#N/A</v>
      </c>
    </row>
    <row r="178" spans="1:71" x14ac:dyDescent="0.3">
      <c r="A178" s="32">
        <v>176</v>
      </c>
      <c r="B178" s="32" t="str">
        <f t="shared" si="350"/>
        <v/>
      </c>
      <c r="C178" s="45" t="str">
        <f t="shared" si="351"/>
        <v/>
      </c>
      <c r="D178" s="32">
        <f t="shared" si="352"/>
        <v>0</v>
      </c>
      <c r="E178" s="32" t="e">
        <f t="shared" si="353"/>
        <v>#N/A</v>
      </c>
      <c r="F178" s="32" t="str">
        <f t="shared" si="354"/>
        <v/>
      </c>
      <c r="G178" s="32" t="str">
        <f t="shared" si="355"/>
        <v/>
      </c>
      <c r="H178" s="32" t="e">
        <f t="shared" si="356"/>
        <v>#N/A</v>
      </c>
      <c r="I178" s="32" t="e">
        <f t="shared" si="357"/>
        <v>#N/A</v>
      </c>
      <c r="J178" s="32" t="e">
        <f t="shared" si="358"/>
        <v>#N/A</v>
      </c>
      <c r="K178" s="32">
        <f t="shared" si="359"/>
        <v>0</v>
      </c>
      <c r="L178" s="32">
        <f t="shared" si="414"/>
        <v>0</v>
      </c>
      <c r="M178" s="32">
        <f t="shared" si="417"/>
        <v>0</v>
      </c>
      <c r="N178" s="32">
        <f t="shared" si="360"/>
        <v>0</v>
      </c>
      <c r="O178" s="32">
        <f t="shared" si="361"/>
        <v>0</v>
      </c>
      <c r="P178" s="32" t="str">
        <f t="shared" si="362"/>
        <v/>
      </c>
      <c r="Q178" s="32" t="e">
        <f t="shared" si="363"/>
        <v>#N/A</v>
      </c>
      <c r="R178" s="32" t="e">
        <f t="shared" si="364"/>
        <v>#N/A</v>
      </c>
      <c r="S178" s="32" t="e">
        <f t="shared" si="365"/>
        <v>#N/A</v>
      </c>
      <c r="T178" s="32" t="e">
        <f t="shared" si="366"/>
        <v>#N/A</v>
      </c>
      <c r="U178" s="32" t="e">
        <f t="shared" si="367"/>
        <v>#N/A</v>
      </c>
      <c r="V178" s="32" t="e">
        <f t="shared" si="368"/>
        <v>#N/A</v>
      </c>
      <c r="W178" s="32" t="e">
        <f t="shared" si="369"/>
        <v>#N/A</v>
      </c>
      <c r="X178" s="32" t="e">
        <f t="shared" si="370"/>
        <v>#N/A</v>
      </c>
      <c r="Y178" s="32" t="e">
        <f t="shared" si="371"/>
        <v>#N/A</v>
      </c>
      <c r="Z178" s="32" t="e">
        <f t="shared" si="372"/>
        <v>#N/A</v>
      </c>
      <c r="AA178" s="32" t="e">
        <f t="shared" si="373"/>
        <v>#N/A</v>
      </c>
      <c r="AB178" s="32" t="str">
        <f t="shared" si="374"/>
        <v/>
      </c>
      <c r="AC178" s="32" t="str">
        <f t="shared" si="375"/>
        <v/>
      </c>
      <c r="AD178" s="32" t="e">
        <f t="shared" si="376"/>
        <v>#N/A</v>
      </c>
      <c r="AE178" s="32" t="e">
        <f t="shared" si="377"/>
        <v>#N/A</v>
      </c>
      <c r="AF178" s="32" t="e">
        <f t="shared" si="378"/>
        <v>#N/A</v>
      </c>
      <c r="AG178" s="32">
        <f t="shared" si="379"/>
        <v>0</v>
      </c>
      <c r="AH178" s="32">
        <f t="shared" si="415"/>
        <v>0</v>
      </c>
      <c r="AI178" s="32">
        <f t="shared" si="418"/>
        <v>0</v>
      </c>
      <c r="AJ178" s="32">
        <f t="shared" si="380"/>
        <v>0</v>
      </c>
      <c r="AK178" s="32">
        <f t="shared" si="381"/>
        <v>0</v>
      </c>
      <c r="AL178" s="32" t="str">
        <f t="shared" si="382"/>
        <v/>
      </c>
      <c r="AM178" s="32" t="e">
        <f t="shared" si="383"/>
        <v>#N/A</v>
      </c>
      <c r="AN178" s="32" t="e">
        <f t="shared" si="384"/>
        <v>#N/A</v>
      </c>
      <c r="AO178" s="32" t="e">
        <f t="shared" si="385"/>
        <v>#N/A</v>
      </c>
      <c r="AP178" s="32" t="e">
        <f t="shared" si="386"/>
        <v>#N/A</v>
      </c>
      <c r="AQ178" s="32" t="e">
        <f t="shared" si="387"/>
        <v>#N/A</v>
      </c>
      <c r="AR178" s="32" t="e">
        <f t="shared" si="388"/>
        <v>#N/A</v>
      </c>
      <c r="AS178" s="32" t="e">
        <f t="shared" si="389"/>
        <v>#N/A</v>
      </c>
      <c r="AT178" s="32" t="e">
        <f t="shared" si="390"/>
        <v>#N/A</v>
      </c>
      <c r="AU178" s="32" t="e">
        <f t="shared" si="391"/>
        <v>#N/A</v>
      </c>
      <c r="AV178" s="32" t="e">
        <f t="shared" si="392"/>
        <v>#N/A</v>
      </c>
      <c r="AW178" s="32" t="e">
        <f t="shared" si="393"/>
        <v>#N/A</v>
      </c>
      <c r="AX178" s="32" t="str">
        <f t="shared" si="394"/>
        <v/>
      </c>
      <c r="AY178" s="32" t="str">
        <f t="shared" si="395"/>
        <v/>
      </c>
      <c r="AZ178" s="32" t="e">
        <f t="shared" si="396"/>
        <v>#N/A</v>
      </c>
      <c r="BA178" s="32" t="e">
        <f t="shared" si="397"/>
        <v>#N/A</v>
      </c>
      <c r="BB178" s="32" t="e">
        <f t="shared" si="398"/>
        <v>#N/A</v>
      </c>
      <c r="BC178" s="32">
        <f t="shared" si="399"/>
        <v>0</v>
      </c>
      <c r="BD178" s="32">
        <f t="shared" si="416"/>
        <v>0</v>
      </c>
      <c r="BE178" s="32">
        <f t="shared" si="419"/>
        <v>0</v>
      </c>
      <c r="BF178" s="32">
        <f t="shared" si="400"/>
        <v>0</v>
      </c>
      <c r="BG178" s="32">
        <f t="shared" si="401"/>
        <v>0</v>
      </c>
      <c r="BH178" s="32" t="str">
        <f t="shared" si="402"/>
        <v/>
      </c>
      <c r="BI178" s="32" t="e">
        <f t="shared" si="403"/>
        <v>#N/A</v>
      </c>
      <c r="BJ178" s="32" t="e">
        <f t="shared" si="404"/>
        <v>#N/A</v>
      </c>
      <c r="BK178" s="32" t="e">
        <f t="shared" si="405"/>
        <v>#N/A</v>
      </c>
      <c r="BL178" s="32" t="e">
        <f t="shared" si="406"/>
        <v>#N/A</v>
      </c>
      <c r="BM178" s="32" t="e">
        <f t="shared" si="407"/>
        <v>#N/A</v>
      </c>
      <c r="BN178" s="32" t="e">
        <f t="shared" si="408"/>
        <v>#N/A</v>
      </c>
      <c r="BO178" s="32" t="e">
        <f t="shared" si="409"/>
        <v>#N/A</v>
      </c>
      <c r="BP178" s="32" t="e">
        <f t="shared" si="410"/>
        <v>#N/A</v>
      </c>
      <c r="BQ178" s="32" t="e">
        <f t="shared" si="411"/>
        <v>#N/A</v>
      </c>
      <c r="BR178" s="32" t="e">
        <f t="shared" si="412"/>
        <v>#N/A</v>
      </c>
      <c r="BS178" s="32" t="e">
        <f t="shared" si="413"/>
        <v>#N/A</v>
      </c>
    </row>
    <row r="179" spans="1:71" x14ac:dyDescent="0.3">
      <c r="A179" s="32">
        <v>177</v>
      </c>
      <c r="B179" s="32" t="str">
        <f t="shared" si="350"/>
        <v/>
      </c>
      <c r="C179" s="45" t="str">
        <f t="shared" si="351"/>
        <v/>
      </c>
      <c r="D179" s="32">
        <f t="shared" si="352"/>
        <v>0</v>
      </c>
      <c r="E179" s="32" t="e">
        <f t="shared" si="353"/>
        <v>#N/A</v>
      </c>
      <c r="F179" s="32" t="str">
        <f t="shared" si="354"/>
        <v/>
      </c>
      <c r="G179" s="32" t="str">
        <f t="shared" si="355"/>
        <v/>
      </c>
      <c r="H179" s="32" t="e">
        <f t="shared" si="356"/>
        <v>#N/A</v>
      </c>
      <c r="I179" s="32" t="e">
        <f t="shared" si="357"/>
        <v>#N/A</v>
      </c>
      <c r="J179" s="32" t="e">
        <f t="shared" si="358"/>
        <v>#N/A</v>
      </c>
      <c r="K179" s="32">
        <f t="shared" si="359"/>
        <v>0</v>
      </c>
      <c r="L179" s="32">
        <f t="shared" si="414"/>
        <v>0</v>
      </c>
      <c r="M179" s="32">
        <f t="shared" si="417"/>
        <v>0</v>
      </c>
      <c r="N179" s="32">
        <f t="shared" si="360"/>
        <v>0</v>
      </c>
      <c r="O179" s="32">
        <f t="shared" si="361"/>
        <v>0</v>
      </c>
      <c r="P179" s="32" t="str">
        <f t="shared" si="362"/>
        <v/>
      </c>
      <c r="Q179" s="32" t="e">
        <f t="shared" si="363"/>
        <v>#N/A</v>
      </c>
      <c r="R179" s="32" t="e">
        <f t="shared" si="364"/>
        <v>#N/A</v>
      </c>
      <c r="S179" s="32" t="e">
        <f t="shared" si="365"/>
        <v>#N/A</v>
      </c>
      <c r="T179" s="32" t="e">
        <f t="shared" si="366"/>
        <v>#N/A</v>
      </c>
      <c r="U179" s="32" t="e">
        <f t="shared" si="367"/>
        <v>#N/A</v>
      </c>
      <c r="V179" s="32" t="e">
        <f t="shared" si="368"/>
        <v>#N/A</v>
      </c>
      <c r="W179" s="32" t="e">
        <f t="shared" si="369"/>
        <v>#N/A</v>
      </c>
      <c r="X179" s="32" t="e">
        <f t="shared" si="370"/>
        <v>#N/A</v>
      </c>
      <c r="Y179" s="32" t="e">
        <f t="shared" si="371"/>
        <v>#N/A</v>
      </c>
      <c r="Z179" s="32" t="e">
        <f t="shared" si="372"/>
        <v>#N/A</v>
      </c>
      <c r="AA179" s="32" t="e">
        <f t="shared" si="373"/>
        <v>#N/A</v>
      </c>
      <c r="AB179" s="32" t="str">
        <f t="shared" si="374"/>
        <v/>
      </c>
      <c r="AC179" s="32" t="str">
        <f t="shared" si="375"/>
        <v/>
      </c>
      <c r="AD179" s="32" t="e">
        <f t="shared" si="376"/>
        <v>#N/A</v>
      </c>
      <c r="AE179" s="32" t="e">
        <f t="shared" si="377"/>
        <v>#N/A</v>
      </c>
      <c r="AF179" s="32" t="e">
        <f t="shared" si="378"/>
        <v>#N/A</v>
      </c>
      <c r="AG179" s="32">
        <f t="shared" si="379"/>
        <v>0</v>
      </c>
      <c r="AH179" s="32">
        <f t="shared" si="415"/>
        <v>0</v>
      </c>
      <c r="AI179" s="32">
        <f t="shared" si="418"/>
        <v>0</v>
      </c>
      <c r="AJ179" s="32">
        <f t="shared" si="380"/>
        <v>0</v>
      </c>
      <c r="AK179" s="32">
        <f t="shared" si="381"/>
        <v>0</v>
      </c>
      <c r="AL179" s="32" t="str">
        <f t="shared" si="382"/>
        <v/>
      </c>
      <c r="AM179" s="32" t="e">
        <f t="shared" si="383"/>
        <v>#N/A</v>
      </c>
      <c r="AN179" s="32" t="e">
        <f t="shared" si="384"/>
        <v>#N/A</v>
      </c>
      <c r="AO179" s="32" t="e">
        <f t="shared" si="385"/>
        <v>#N/A</v>
      </c>
      <c r="AP179" s="32" t="e">
        <f t="shared" si="386"/>
        <v>#N/A</v>
      </c>
      <c r="AQ179" s="32" t="e">
        <f t="shared" si="387"/>
        <v>#N/A</v>
      </c>
      <c r="AR179" s="32" t="e">
        <f t="shared" si="388"/>
        <v>#N/A</v>
      </c>
      <c r="AS179" s="32" t="e">
        <f t="shared" si="389"/>
        <v>#N/A</v>
      </c>
      <c r="AT179" s="32" t="e">
        <f t="shared" si="390"/>
        <v>#N/A</v>
      </c>
      <c r="AU179" s="32" t="e">
        <f t="shared" si="391"/>
        <v>#N/A</v>
      </c>
      <c r="AV179" s="32" t="e">
        <f t="shared" si="392"/>
        <v>#N/A</v>
      </c>
      <c r="AW179" s="32" t="e">
        <f t="shared" si="393"/>
        <v>#N/A</v>
      </c>
      <c r="AX179" s="32" t="str">
        <f t="shared" si="394"/>
        <v/>
      </c>
      <c r="AY179" s="32" t="str">
        <f t="shared" si="395"/>
        <v/>
      </c>
      <c r="AZ179" s="32" t="e">
        <f t="shared" si="396"/>
        <v>#N/A</v>
      </c>
      <c r="BA179" s="32" t="e">
        <f t="shared" si="397"/>
        <v>#N/A</v>
      </c>
      <c r="BB179" s="32" t="e">
        <f t="shared" si="398"/>
        <v>#N/A</v>
      </c>
      <c r="BC179" s="32">
        <f t="shared" si="399"/>
        <v>0</v>
      </c>
      <c r="BD179" s="32">
        <f t="shared" si="416"/>
        <v>0</v>
      </c>
      <c r="BE179" s="32">
        <f t="shared" si="419"/>
        <v>0</v>
      </c>
      <c r="BF179" s="32">
        <f t="shared" si="400"/>
        <v>0</v>
      </c>
      <c r="BG179" s="32">
        <f t="shared" si="401"/>
        <v>0</v>
      </c>
      <c r="BH179" s="32" t="str">
        <f t="shared" si="402"/>
        <v/>
      </c>
      <c r="BI179" s="32" t="e">
        <f t="shared" si="403"/>
        <v>#N/A</v>
      </c>
      <c r="BJ179" s="32" t="e">
        <f t="shared" si="404"/>
        <v>#N/A</v>
      </c>
      <c r="BK179" s="32" t="e">
        <f t="shared" si="405"/>
        <v>#N/A</v>
      </c>
      <c r="BL179" s="32" t="e">
        <f t="shared" si="406"/>
        <v>#N/A</v>
      </c>
      <c r="BM179" s="32" t="e">
        <f t="shared" si="407"/>
        <v>#N/A</v>
      </c>
      <c r="BN179" s="32" t="e">
        <f t="shared" si="408"/>
        <v>#N/A</v>
      </c>
      <c r="BO179" s="32" t="e">
        <f t="shared" si="409"/>
        <v>#N/A</v>
      </c>
      <c r="BP179" s="32" t="e">
        <f t="shared" si="410"/>
        <v>#N/A</v>
      </c>
      <c r="BQ179" s="32" t="e">
        <f t="shared" si="411"/>
        <v>#N/A</v>
      </c>
      <c r="BR179" s="32" t="e">
        <f t="shared" si="412"/>
        <v>#N/A</v>
      </c>
      <c r="BS179" s="32" t="e">
        <f t="shared" si="413"/>
        <v>#N/A</v>
      </c>
    </row>
    <row r="180" spans="1:71" x14ac:dyDescent="0.3">
      <c r="A180" s="32">
        <v>178</v>
      </c>
      <c r="B180" s="32" t="str">
        <f t="shared" si="350"/>
        <v/>
      </c>
      <c r="C180" s="45" t="str">
        <f t="shared" si="351"/>
        <v/>
      </c>
      <c r="D180" s="32">
        <f t="shared" si="352"/>
        <v>0</v>
      </c>
      <c r="E180" s="32" t="e">
        <f t="shared" si="353"/>
        <v>#N/A</v>
      </c>
      <c r="F180" s="32" t="str">
        <f t="shared" si="354"/>
        <v/>
      </c>
      <c r="G180" s="32" t="str">
        <f t="shared" si="355"/>
        <v/>
      </c>
      <c r="H180" s="32" t="e">
        <f t="shared" si="356"/>
        <v>#N/A</v>
      </c>
      <c r="I180" s="32" t="e">
        <f t="shared" si="357"/>
        <v>#N/A</v>
      </c>
      <c r="J180" s="32" t="e">
        <f t="shared" si="358"/>
        <v>#N/A</v>
      </c>
      <c r="K180" s="32">
        <f t="shared" si="359"/>
        <v>0</v>
      </c>
      <c r="L180" s="32">
        <f t="shared" si="414"/>
        <v>0</v>
      </c>
      <c r="M180" s="32">
        <f t="shared" si="417"/>
        <v>0</v>
      </c>
      <c r="N180" s="32">
        <f t="shared" si="360"/>
        <v>0</v>
      </c>
      <c r="O180" s="32">
        <f t="shared" si="361"/>
        <v>0</v>
      </c>
      <c r="P180" s="32" t="str">
        <f t="shared" si="362"/>
        <v/>
      </c>
      <c r="Q180" s="32" t="e">
        <f t="shared" si="363"/>
        <v>#N/A</v>
      </c>
      <c r="R180" s="32" t="e">
        <f t="shared" si="364"/>
        <v>#N/A</v>
      </c>
      <c r="S180" s="32" t="e">
        <f t="shared" si="365"/>
        <v>#N/A</v>
      </c>
      <c r="T180" s="32" t="e">
        <f t="shared" si="366"/>
        <v>#N/A</v>
      </c>
      <c r="U180" s="32" t="e">
        <f t="shared" si="367"/>
        <v>#N/A</v>
      </c>
      <c r="V180" s="32" t="e">
        <f t="shared" si="368"/>
        <v>#N/A</v>
      </c>
      <c r="W180" s="32" t="e">
        <f t="shared" si="369"/>
        <v>#N/A</v>
      </c>
      <c r="X180" s="32" t="e">
        <f t="shared" si="370"/>
        <v>#N/A</v>
      </c>
      <c r="Y180" s="32" t="e">
        <f t="shared" si="371"/>
        <v>#N/A</v>
      </c>
      <c r="Z180" s="32" t="e">
        <f t="shared" si="372"/>
        <v>#N/A</v>
      </c>
      <c r="AA180" s="32" t="e">
        <f t="shared" si="373"/>
        <v>#N/A</v>
      </c>
      <c r="AB180" s="32" t="str">
        <f t="shared" si="374"/>
        <v/>
      </c>
      <c r="AC180" s="32" t="str">
        <f t="shared" si="375"/>
        <v/>
      </c>
      <c r="AD180" s="32" t="e">
        <f t="shared" si="376"/>
        <v>#N/A</v>
      </c>
      <c r="AE180" s="32" t="e">
        <f t="shared" si="377"/>
        <v>#N/A</v>
      </c>
      <c r="AF180" s="32" t="e">
        <f t="shared" si="378"/>
        <v>#N/A</v>
      </c>
      <c r="AG180" s="32">
        <f t="shared" si="379"/>
        <v>0</v>
      </c>
      <c r="AH180" s="32">
        <f t="shared" si="415"/>
        <v>0</v>
      </c>
      <c r="AI180" s="32">
        <f t="shared" si="418"/>
        <v>0</v>
      </c>
      <c r="AJ180" s="32">
        <f t="shared" si="380"/>
        <v>0</v>
      </c>
      <c r="AK180" s="32">
        <f t="shared" si="381"/>
        <v>0</v>
      </c>
      <c r="AL180" s="32" t="str">
        <f t="shared" si="382"/>
        <v/>
      </c>
      <c r="AM180" s="32" t="e">
        <f t="shared" si="383"/>
        <v>#N/A</v>
      </c>
      <c r="AN180" s="32" t="e">
        <f t="shared" si="384"/>
        <v>#N/A</v>
      </c>
      <c r="AO180" s="32" t="e">
        <f t="shared" si="385"/>
        <v>#N/A</v>
      </c>
      <c r="AP180" s="32" t="e">
        <f t="shared" si="386"/>
        <v>#N/A</v>
      </c>
      <c r="AQ180" s="32" t="e">
        <f t="shared" si="387"/>
        <v>#N/A</v>
      </c>
      <c r="AR180" s="32" t="e">
        <f t="shared" si="388"/>
        <v>#N/A</v>
      </c>
      <c r="AS180" s="32" t="e">
        <f t="shared" si="389"/>
        <v>#N/A</v>
      </c>
      <c r="AT180" s="32" t="e">
        <f t="shared" si="390"/>
        <v>#N/A</v>
      </c>
      <c r="AU180" s="32" t="e">
        <f t="shared" si="391"/>
        <v>#N/A</v>
      </c>
      <c r="AV180" s="32" t="e">
        <f t="shared" si="392"/>
        <v>#N/A</v>
      </c>
      <c r="AW180" s="32" t="e">
        <f t="shared" si="393"/>
        <v>#N/A</v>
      </c>
      <c r="AX180" s="32" t="str">
        <f t="shared" si="394"/>
        <v/>
      </c>
      <c r="AY180" s="32" t="str">
        <f t="shared" si="395"/>
        <v/>
      </c>
      <c r="AZ180" s="32" t="e">
        <f t="shared" si="396"/>
        <v>#N/A</v>
      </c>
      <c r="BA180" s="32" t="e">
        <f t="shared" si="397"/>
        <v>#N/A</v>
      </c>
      <c r="BB180" s="32" t="e">
        <f t="shared" si="398"/>
        <v>#N/A</v>
      </c>
      <c r="BC180" s="32">
        <f t="shared" si="399"/>
        <v>0</v>
      </c>
      <c r="BD180" s="32">
        <f t="shared" si="416"/>
        <v>0</v>
      </c>
      <c r="BE180" s="32">
        <f t="shared" si="419"/>
        <v>0</v>
      </c>
      <c r="BF180" s="32">
        <f t="shared" si="400"/>
        <v>0</v>
      </c>
      <c r="BG180" s="32">
        <f t="shared" si="401"/>
        <v>0</v>
      </c>
      <c r="BH180" s="32" t="str">
        <f t="shared" si="402"/>
        <v/>
      </c>
      <c r="BI180" s="32" t="e">
        <f t="shared" si="403"/>
        <v>#N/A</v>
      </c>
      <c r="BJ180" s="32" t="e">
        <f t="shared" si="404"/>
        <v>#N/A</v>
      </c>
      <c r="BK180" s="32" t="e">
        <f t="shared" si="405"/>
        <v>#N/A</v>
      </c>
      <c r="BL180" s="32" t="e">
        <f t="shared" si="406"/>
        <v>#N/A</v>
      </c>
      <c r="BM180" s="32" t="e">
        <f t="shared" si="407"/>
        <v>#N/A</v>
      </c>
      <c r="BN180" s="32" t="e">
        <f t="shared" si="408"/>
        <v>#N/A</v>
      </c>
      <c r="BO180" s="32" t="e">
        <f t="shared" si="409"/>
        <v>#N/A</v>
      </c>
      <c r="BP180" s="32" t="e">
        <f t="shared" si="410"/>
        <v>#N/A</v>
      </c>
      <c r="BQ180" s="32" t="e">
        <f t="shared" si="411"/>
        <v>#N/A</v>
      </c>
      <c r="BR180" s="32" t="e">
        <f t="shared" si="412"/>
        <v>#N/A</v>
      </c>
      <c r="BS180" s="32" t="e">
        <f t="shared" si="413"/>
        <v>#N/A</v>
      </c>
    </row>
    <row r="181" spans="1:71" x14ac:dyDescent="0.3">
      <c r="A181" s="32">
        <v>179</v>
      </c>
      <c r="B181" s="32" t="str">
        <f t="shared" si="350"/>
        <v/>
      </c>
      <c r="C181" s="45" t="str">
        <f t="shared" si="351"/>
        <v/>
      </c>
      <c r="D181" s="32">
        <f t="shared" si="352"/>
        <v>0</v>
      </c>
      <c r="E181" s="32" t="e">
        <f t="shared" si="353"/>
        <v>#N/A</v>
      </c>
      <c r="F181" s="32" t="str">
        <f t="shared" si="354"/>
        <v/>
      </c>
      <c r="G181" s="32" t="str">
        <f t="shared" si="355"/>
        <v/>
      </c>
      <c r="H181" s="32" t="e">
        <f t="shared" si="356"/>
        <v>#N/A</v>
      </c>
      <c r="I181" s="32" t="e">
        <f t="shared" si="357"/>
        <v>#N/A</v>
      </c>
      <c r="J181" s="32" t="e">
        <f t="shared" si="358"/>
        <v>#N/A</v>
      </c>
      <c r="K181" s="32">
        <f t="shared" si="359"/>
        <v>0</v>
      </c>
      <c r="L181" s="32">
        <f t="shared" si="414"/>
        <v>0</v>
      </c>
      <c r="M181" s="32">
        <f t="shared" si="417"/>
        <v>0</v>
      </c>
      <c r="N181" s="32">
        <f t="shared" si="360"/>
        <v>0</v>
      </c>
      <c r="O181" s="32">
        <f t="shared" si="361"/>
        <v>0</v>
      </c>
      <c r="P181" s="32" t="str">
        <f t="shared" si="362"/>
        <v/>
      </c>
      <c r="Q181" s="32" t="e">
        <f t="shared" si="363"/>
        <v>#N/A</v>
      </c>
      <c r="R181" s="32" t="e">
        <f t="shared" si="364"/>
        <v>#N/A</v>
      </c>
      <c r="S181" s="32" t="e">
        <f t="shared" si="365"/>
        <v>#N/A</v>
      </c>
      <c r="T181" s="32" t="e">
        <f t="shared" si="366"/>
        <v>#N/A</v>
      </c>
      <c r="U181" s="32" t="e">
        <f t="shared" si="367"/>
        <v>#N/A</v>
      </c>
      <c r="V181" s="32" t="e">
        <f t="shared" si="368"/>
        <v>#N/A</v>
      </c>
      <c r="W181" s="32" t="e">
        <f t="shared" si="369"/>
        <v>#N/A</v>
      </c>
      <c r="X181" s="32" t="e">
        <f t="shared" si="370"/>
        <v>#N/A</v>
      </c>
      <c r="Y181" s="32" t="e">
        <f t="shared" si="371"/>
        <v>#N/A</v>
      </c>
      <c r="Z181" s="32" t="e">
        <f t="shared" si="372"/>
        <v>#N/A</v>
      </c>
      <c r="AA181" s="32" t="e">
        <f t="shared" si="373"/>
        <v>#N/A</v>
      </c>
      <c r="AB181" s="32" t="str">
        <f t="shared" si="374"/>
        <v/>
      </c>
      <c r="AC181" s="32" t="str">
        <f t="shared" si="375"/>
        <v/>
      </c>
      <c r="AD181" s="32" t="e">
        <f t="shared" si="376"/>
        <v>#N/A</v>
      </c>
      <c r="AE181" s="32" t="e">
        <f t="shared" si="377"/>
        <v>#N/A</v>
      </c>
      <c r="AF181" s="32" t="e">
        <f t="shared" si="378"/>
        <v>#N/A</v>
      </c>
      <c r="AG181" s="32">
        <f t="shared" si="379"/>
        <v>0</v>
      </c>
      <c r="AH181" s="32">
        <f t="shared" si="415"/>
        <v>0</v>
      </c>
      <c r="AI181" s="32">
        <f t="shared" si="418"/>
        <v>0</v>
      </c>
      <c r="AJ181" s="32">
        <f t="shared" si="380"/>
        <v>0</v>
      </c>
      <c r="AK181" s="32">
        <f t="shared" si="381"/>
        <v>0</v>
      </c>
      <c r="AL181" s="32" t="str">
        <f t="shared" si="382"/>
        <v/>
      </c>
      <c r="AM181" s="32" t="e">
        <f t="shared" si="383"/>
        <v>#N/A</v>
      </c>
      <c r="AN181" s="32" t="e">
        <f t="shared" si="384"/>
        <v>#N/A</v>
      </c>
      <c r="AO181" s="32" t="e">
        <f t="shared" si="385"/>
        <v>#N/A</v>
      </c>
      <c r="AP181" s="32" t="e">
        <f t="shared" si="386"/>
        <v>#N/A</v>
      </c>
      <c r="AQ181" s="32" t="e">
        <f t="shared" si="387"/>
        <v>#N/A</v>
      </c>
      <c r="AR181" s="32" t="e">
        <f t="shared" si="388"/>
        <v>#N/A</v>
      </c>
      <c r="AS181" s="32" t="e">
        <f t="shared" si="389"/>
        <v>#N/A</v>
      </c>
      <c r="AT181" s="32" t="e">
        <f t="shared" si="390"/>
        <v>#N/A</v>
      </c>
      <c r="AU181" s="32" t="e">
        <f t="shared" si="391"/>
        <v>#N/A</v>
      </c>
      <c r="AV181" s="32" t="e">
        <f t="shared" si="392"/>
        <v>#N/A</v>
      </c>
      <c r="AW181" s="32" t="e">
        <f t="shared" si="393"/>
        <v>#N/A</v>
      </c>
      <c r="AX181" s="32" t="str">
        <f t="shared" si="394"/>
        <v/>
      </c>
      <c r="AY181" s="32" t="str">
        <f t="shared" si="395"/>
        <v/>
      </c>
      <c r="AZ181" s="32" t="e">
        <f t="shared" si="396"/>
        <v>#N/A</v>
      </c>
      <c r="BA181" s="32" t="e">
        <f t="shared" si="397"/>
        <v>#N/A</v>
      </c>
      <c r="BB181" s="32" t="e">
        <f t="shared" si="398"/>
        <v>#N/A</v>
      </c>
      <c r="BC181" s="32">
        <f t="shared" si="399"/>
        <v>0</v>
      </c>
      <c r="BD181" s="32">
        <f t="shared" si="416"/>
        <v>0</v>
      </c>
      <c r="BE181" s="32">
        <f t="shared" si="419"/>
        <v>0</v>
      </c>
      <c r="BF181" s="32">
        <f t="shared" si="400"/>
        <v>0</v>
      </c>
      <c r="BG181" s="32">
        <f t="shared" si="401"/>
        <v>0</v>
      </c>
      <c r="BH181" s="32" t="str">
        <f t="shared" si="402"/>
        <v/>
      </c>
      <c r="BI181" s="32" t="e">
        <f t="shared" si="403"/>
        <v>#N/A</v>
      </c>
      <c r="BJ181" s="32" t="e">
        <f t="shared" si="404"/>
        <v>#N/A</v>
      </c>
      <c r="BK181" s="32" t="e">
        <f t="shared" si="405"/>
        <v>#N/A</v>
      </c>
      <c r="BL181" s="32" t="e">
        <f t="shared" si="406"/>
        <v>#N/A</v>
      </c>
      <c r="BM181" s="32" t="e">
        <f t="shared" si="407"/>
        <v>#N/A</v>
      </c>
      <c r="BN181" s="32" t="e">
        <f t="shared" si="408"/>
        <v>#N/A</v>
      </c>
      <c r="BO181" s="32" t="e">
        <f t="shared" si="409"/>
        <v>#N/A</v>
      </c>
      <c r="BP181" s="32" t="e">
        <f t="shared" si="410"/>
        <v>#N/A</v>
      </c>
      <c r="BQ181" s="32" t="e">
        <f t="shared" si="411"/>
        <v>#N/A</v>
      </c>
      <c r="BR181" s="32" t="e">
        <f t="shared" si="412"/>
        <v>#N/A</v>
      </c>
      <c r="BS181" s="32" t="e">
        <f t="shared" si="413"/>
        <v>#N/A</v>
      </c>
    </row>
    <row r="182" spans="1:71" x14ac:dyDescent="0.3">
      <c r="A182" s="32">
        <v>180</v>
      </c>
      <c r="B182" s="32" t="str">
        <f t="shared" si="350"/>
        <v/>
      </c>
      <c r="C182" s="45" t="str">
        <f t="shared" si="351"/>
        <v/>
      </c>
      <c r="D182" s="32">
        <f t="shared" si="352"/>
        <v>0</v>
      </c>
      <c r="E182" s="32" t="e">
        <f t="shared" si="353"/>
        <v>#N/A</v>
      </c>
      <c r="F182" s="32" t="str">
        <f t="shared" si="354"/>
        <v/>
      </c>
      <c r="G182" s="32" t="str">
        <f t="shared" si="355"/>
        <v/>
      </c>
      <c r="H182" s="32" t="e">
        <f t="shared" si="356"/>
        <v>#N/A</v>
      </c>
      <c r="I182" s="32" t="e">
        <f t="shared" si="357"/>
        <v>#N/A</v>
      </c>
      <c r="J182" s="32" t="e">
        <f t="shared" si="358"/>
        <v>#N/A</v>
      </c>
      <c r="K182" s="32">
        <f t="shared" si="359"/>
        <v>0</v>
      </c>
      <c r="L182" s="32">
        <f t="shared" si="414"/>
        <v>0</v>
      </c>
      <c r="M182" s="32">
        <f t="shared" si="417"/>
        <v>0</v>
      </c>
      <c r="N182" s="32">
        <f t="shared" si="360"/>
        <v>0</v>
      </c>
      <c r="O182" s="32">
        <f t="shared" si="361"/>
        <v>0</v>
      </c>
      <c r="P182" s="32" t="str">
        <f t="shared" si="362"/>
        <v/>
      </c>
      <c r="Q182" s="32" t="e">
        <f t="shared" si="363"/>
        <v>#N/A</v>
      </c>
      <c r="R182" s="32" t="e">
        <f t="shared" si="364"/>
        <v>#N/A</v>
      </c>
      <c r="S182" s="32" t="e">
        <f t="shared" si="365"/>
        <v>#N/A</v>
      </c>
      <c r="T182" s="32" t="e">
        <f t="shared" si="366"/>
        <v>#N/A</v>
      </c>
      <c r="U182" s="32" t="e">
        <f t="shared" si="367"/>
        <v>#N/A</v>
      </c>
      <c r="V182" s="32" t="e">
        <f t="shared" si="368"/>
        <v>#N/A</v>
      </c>
      <c r="W182" s="32" t="e">
        <f t="shared" si="369"/>
        <v>#N/A</v>
      </c>
      <c r="X182" s="32" t="e">
        <f t="shared" si="370"/>
        <v>#N/A</v>
      </c>
      <c r="Y182" s="32" t="e">
        <f t="shared" si="371"/>
        <v>#N/A</v>
      </c>
      <c r="Z182" s="32" t="e">
        <f t="shared" si="372"/>
        <v>#N/A</v>
      </c>
      <c r="AA182" s="32" t="e">
        <f t="shared" si="373"/>
        <v>#N/A</v>
      </c>
      <c r="AB182" s="32" t="str">
        <f t="shared" si="374"/>
        <v/>
      </c>
      <c r="AC182" s="32" t="str">
        <f t="shared" si="375"/>
        <v/>
      </c>
      <c r="AD182" s="32" t="e">
        <f t="shared" si="376"/>
        <v>#N/A</v>
      </c>
      <c r="AE182" s="32" t="e">
        <f t="shared" si="377"/>
        <v>#N/A</v>
      </c>
      <c r="AF182" s="32" t="e">
        <f t="shared" si="378"/>
        <v>#N/A</v>
      </c>
      <c r="AG182" s="32">
        <f t="shared" si="379"/>
        <v>0</v>
      </c>
      <c r="AH182" s="32">
        <f t="shared" si="415"/>
        <v>0</v>
      </c>
      <c r="AI182" s="32">
        <f t="shared" si="418"/>
        <v>0</v>
      </c>
      <c r="AJ182" s="32">
        <f t="shared" si="380"/>
        <v>0</v>
      </c>
      <c r="AK182" s="32">
        <f t="shared" si="381"/>
        <v>0</v>
      </c>
      <c r="AL182" s="32" t="str">
        <f t="shared" si="382"/>
        <v/>
      </c>
      <c r="AM182" s="32" t="e">
        <f t="shared" si="383"/>
        <v>#N/A</v>
      </c>
      <c r="AN182" s="32" t="e">
        <f t="shared" si="384"/>
        <v>#N/A</v>
      </c>
      <c r="AO182" s="32" t="e">
        <f t="shared" si="385"/>
        <v>#N/A</v>
      </c>
      <c r="AP182" s="32" t="e">
        <f t="shared" si="386"/>
        <v>#N/A</v>
      </c>
      <c r="AQ182" s="32" t="e">
        <f t="shared" si="387"/>
        <v>#N/A</v>
      </c>
      <c r="AR182" s="32" t="e">
        <f t="shared" si="388"/>
        <v>#N/A</v>
      </c>
      <c r="AS182" s="32" t="e">
        <f t="shared" si="389"/>
        <v>#N/A</v>
      </c>
      <c r="AT182" s="32" t="e">
        <f t="shared" si="390"/>
        <v>#N/A</v>
      </c>
      <c r="AU182" s="32" t="e">
        <f t="shared" si="391"/>
        <v>#N/A</v>
      </c>
      <c r="AV182" s="32" t="e">
        <f t="shared" si="392"/>
        <v>#N/A</v>
      </c>
      <c r="AW182" s="32" t="e">
        <f t="shared" si="393"/>
        <v>#N/A</v>
      </c>
      <c r="AX182" s="32" t="str">
        <f t="shared" si="394"/>
        <v/>
      </c>
      <c r="AY182" s="32" t="str">
        <f t="shared" si="395"/>
        <v/>
      </c>
      <c r="AZ182" s="32" t="e">
        <f t="shared" si="396"/>
        <v>#N/A</v>
      </c>
      <c r="BA182" s="32" t="e">
        <f t="shared" si="397"/>
        <v>#N/A</v>
      </c>
      <c r="BB182" s="32" t="e">
        <f t="shared" si="398"/>
        <v>#N/A</v>
      </c>
      <c r="BC182" s="32">
        <f t="shared" si="399"/>
        <v>0</v>
      </c>
      <c r="BD182" s="32">
        <f t="shared" si="416"/>
        <v>0</v>
      </c>
      <c r="BE182" s="32">
        <f t="shared" si="419"/>
        <v>0</v>
      </c>
      <c r="BF182" s="32">
        <f t="shared" si="400"/>
        <v>0</v>
      </c>
      <c r="BG182" s="32">
        <f t="shared" si="401"/>
        <v>0</v>
      </c>
      <c r="BH182" s="32" t="str">
        <f t="shared" si="402"/>
        <v/>
      </c>
      <c r="BI182" s="32" t="e">
        <f t="shared" si="403"/>
        <v>#N/A</v>
      </c>
      <c r="BJ182" s="32" t="e">
        <f t="shared" si="404"/>
        <v>#N/A</v>
      </c>
      <c r="BK182" s="32" t="e">
        <f t="shared" si="405"/>
        <v>#N/A</v>
      </c>
      <c r="BL182" s="32" t="e">
        <f t="shared" si="406"/>
        <v>#N/A</v>
      </c>
      <c r="BM182" s="32" t="e">
        <f t="shared" si="407"/>
        <v>#N/A</v>
      </c>
      <c r="BN182" s="32" t="e">
        <f t="shared" si="408"/>
        <v>#N/A</v>
      </c>
      <c r="BO182" s="32" t="e">
        <f t="shared" si="409"/>
        <v>#N/A</v>
      </c>
      <c r="BP182" s="32" t="e">
        <f t="shared" si="410"/>
        <v>#N/A</v>
      </c>
      <c r="BQ182" s="32" t="e">
        <f t="shared" si="411"/>
        <v>#N/A</v>
      </c>
      <c r="BR182" s="32" t="e">
        <f t="shared" si="412"/>
        <v>#N/A</v>
      </c>
      <c r="BS182" s="32" t="e">
        <f t="shared" si="413"/>
        <v>#N/A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9"/>
  <sheetViews>
    <sheetView showGridLines="0" zoomScale="85" zoomScaleNormal="85" workbookViewId="0">
      <selection activeCell="U4" sqref="U4"/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95" t="s">
        <v>275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</row>
    <row r="2" spans="1:18" ht="19.95" customHeight="1" x14ac:dyDescent="0.3">
      <c r="A2" s="96" t="s">
        <v>276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</row>
    <row r="3" spans="1:18" ht="17.399999999999999" x14ac:dyDescent="0.3">
      <c r="A3" s="46" t="s">
        <v>277</v>
      </c>
      <c r="B3" s="51">
        <v>2</v>
      </c>
      <c r="C3" s="102" t="str">
        <f>IFERROR(INDEX(Analitos!$A$4:$A$43,$B$3),"")</f>
        <v>RBC</v>
      </c>
      <c r="D3" s="89"/>
      <c r="F3" s="46" t="s">
        <v>278</v>
      </c>
      <c r="G3" s="52"/>
      <c r="H3" s="89"/>
      <c r="I3" s="89"/>
      <c r="M3" s="53" t="b">
        <v>0</v>
      </c>
      <c r="N3" s="53" t="b">
        <v>0</v>
      </c>
      <c r="O3" s="105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89"/>
      <c r="Q3" s="89"/>
      <c r="R3" s="89"/>
    </row>
    <row r="4" spans="1:18" x14ac:dyDescent="0.3">
      <c r="A4" s="99" t="s">
        <v>279</v>
      </c>
      <c r="B4" s="89"/>
      <c r="C4" s="104" t="str">
        <f>"Analito "&amp;$B$3&amp;" de "&amp;SUMPRODUCT(--(Analitos!$A$4:$A$43&lt;&gt;""))&amp;"    ·    Lote em uso: "&amp;loteAtivo</f>
        <v>Analito 2 de 28    ·    Lote em uso: 522611</v>
      </c>
      <c r="D4" s="89"/>
      <c r="E4" s="89"/>
      <c r="F4" s="46" t="s">
        <v>280</v>
      </c>
      <c r="G4" s="52"/>
      <c r="M4" s="53" t="b">
        <v>0</v>
      </c>
      <c r="N4" s="53" t="b">
        <v>0</v>
      </c>
      <c r="O4" s="89"/>
      <c r="P4" s="89"/>
      <c r="Q4" s="89"/>
      <c r="R4" s="89"/>
    </row>
    <row r="5" spans="1:18" x14ac:dyDescent="0.3">
      <c r="A5" s="103" t="s">
        <v>281</v>
      </c>
      <c r="B5" s="89"/>
      <c r="C5" s="89"/>
      <c r="D5" s="89"/>
      <c r="E5" s="89"/>
      <c r="F5" s="89"/>
      <c r="G5" s="89"/>
      <c r="H5" s="89"/>
      <c r="I5" s="89"/>
      <c r="J5" s="89"/>
      <c r="L5" s="103" t="s">
        <v>282</v>
      </c>
      <c r="M5" s="89"/>
      <c r="N5" s="89"/>
      <c r="O5" s="89"/>
      <c r="P5" s="89"/>
      <c r="Q5" s="89"/>
      <c r="R5" s="89"/>
    </row>
    <row r="6" spans="1:18" ht="28.05" customHeight="1" x14ac:dyDescent="0.3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</row>
    <row r="7" spans="1:18" x14ac:dyDescent="0.3">
      <c r="A7" s="46" t="s">
        <v>298</v>
      </c>
      <c r="B7" s="47">
        <f>_xlfn.AGGREGATE(2,6,Calc!$H$3:$H$182)</f>
        <v>25</v>
      </c>
      <c r="C7" s="48">
        <f>IFERROR(_xlfn.AGGREGATE(1,6,Calc!$H$3:$H$182),"")</f>
        <v>2.304872</v>
      </c>
      <c r="D7" s="48">
        <f>IFERROR(_xlfn.AGGREGATE(7,6,Calc!$H$3:$H$182),"")</f>
        <v>1.8678765126920675E-2</v>
      </c>
      <c r="E7" s="49">
        <f>IF(OR($C7="",$C7=0,$D7=""),"",$D7/$C7*100)</f>
        <v>0.8104035767244635</v>
      </c>
      <c r="F7" s="49">
        <f>IFERROR(INDEX(Analitos!$R$4:$R$43,MATCH(selAnalito,Analitos!$A$4:$A$43,0)),"")</f>
        <v>4</v>
      </c>
      <c r="G7" s="49">
        <f>IFERROR(INDEX(Estatística!$J$7:$J$130,MATCH(selAnalito,Estatística!$A$7:$A$130,0)),"")</f>
        <v>0.86239034496887113</v>
      </c>
      <c r="H7" s="49">
        <f>IF($E7="","",$E7*1.65+IF(ISNUMBER($G7),$G7,0))</f>
        <v>2.199556246564236</v>
      </c>
      <c r="I7" s="50">
        <f>IF(OR($E7="",$E7=0,$F7=""),"",($F7-IF(ISNUMBER($G7),$G7,0))/$E7)</f>
        <v>3.8716631381526012</v>
      </c>
      <c r="J7" s="47" t="str">
        <f>IF(SUMPRODUCT((Calc!$D$3:$D$182=1)*(Calc!$P$3:$P$182="REJEITADO"))&gt;0,"REJEITADO","OK")</f>
        <v>OK</v>
      </c>
      <c r="L7" s="46" t="s">
        <v>298</v>
      </c>
      <c r="M7" s="47">
        <f>SUMPRODUCT(Calc!$K$3:$K$182,Calc!$D$3:$D$182)</f>
        <v>0</v>
      </c>
      <c r="N7" s="47">
        <f>SUMPRODUCT(Calc!$L$3:$L$182,Calc!$D$3:$D$182)</f>
        <v>0</v>
      </c>
      <c r="O7" s="47">
        <f>SUMPRODUCT(Calc!$M$3:$M$182,Calc!$D$3:$D$182)</f>
        <v>0</v>
      </c>
      <c r="P7" s="47">
        <f>SUMPRODUCT(Calc!$N$3:$N$182,Calc!$D$3:$D$182)</f>
        <v>0</v>
      </c>
      <c r="Q7" s="47">
        <f>SUMPRODUCT(Calc!$O$3:$O$182,Calc!$D$3:$D$182)</f>
        <v>0</v>
      </c>
      <c r="R7" s="47">
        <f>SUM(M7:Q7)</f>
        <v>0</v>
      </c>
    </row>
    <row r="8" spans="1:18" x14ac:dyDescent="0.3">
      <c r="A8" s="46" t="s">
        <v>299</v>
      </c>
      <c r="B8" s="47">
        <f>_xlfn.AGGREGATE(2,6,Calc!$AD$3:$AD$182)</f>
        <v>25</v>
      </c>
      <c r="C8" s="48">
        <f>IFERROR(_xlfn.AGGREGATE(1,6,Calc!$AD$3:$AD$182),"")</f>
        <v>4.371264</v>
      </c>
      <c r="D8" s="48">
        <f>IFERROR(_xlfn.AGGREGATE(7,6,Calc!$AD$3:$AD$182),"")</f>
        <v>2.954837671796318E-2</v>
      </c>
      <c r="E8" s="49">
        <f>IF(OR($C8="",$C8=0,$D8=""),"",$D8/$C8*100)</f>
        <v>0.67596870648771568</v>
      </c>
      <c r="F8" s="49">
        <f>IFERROR(INDEX(Analitos!$R$4:$R$43,MATCH(selAnalito,Analitos!$A$4:$A$43,0)),"")</f>
        <v>4</v>
      </c>
      <c r="G8" s="49">
        <f>IFERROR(INDEX(Estatística!$J$7:$J$130,MATCH(selAnalito,Estatística!$A$7:$A$130,0)),"")</f>
        <v>0.86239034496887113</v>
      </c>
      <c r="H8" s="49">
        <f>IF($E8="","",$E8*1.65+IF(ISNUMBER($G8),$G8,0))</f>
        <v>1.9777387106736017</v>
      </c>
      <c r="I8" s="50">
        <f>IF(OR($E8="",$E8=0,$F8=""),"",($F8-IF(ISNUMBER($G8),$G8,0))/$E8)</f>
        <v>4.6416492729876815</v>
      </c>
      <c r="J8" s="47" t="str">
        <f>IF(SUMPRODUCT((Calc!$D$3:$D$182=1)*(Calc!$AL$3:$AL$182="REJEITADO"))&gt;0,"REJEITADO","OK")</f>
        <v>OK</v>
      </c>
      <c r="L8" s="46" t="s">
        <v>299</v>
      </c>
      <c r="M8" s="47">
        <f>SUMPRODUCT(Calc!$AG$3:$AG$182,Calc!$D$3:$D$182)</f>
        <v>0</v>
      </c>
      <c r="N8" s="47">
        <f>SUMPRODUCT(Calc!$AH$3:$AH$182,Calc!$D$3:$D$182)</f>
        <v>0</v>
      </c>
      <c r="O8" s="47">
        <f>SUMPRODUCT(Calc!$AI$3:$AI$182,Calc!$D$3:$D$182)</f>
        <v>0</v>
      </c>
      <c r="P8" s="47">
        <f>SUMPRODUCT(Calc!$AJ$3:$AJ$182,Calc!$D$3:$D$182)</f>
        <v>0</v>
      </c>
      <c r="Q8" s="47">
        <f>SUMPRODUCT(Calc!$AK$3:$AK$182,Calc!$D$3:$D$182)</f>
        <v>0</v>
      </c>
      <c r="R8" s="47">
        <f>SUM(M8:Q8)</f>
        <v>0</v>
      </c>
    </row>
    <row r="9" spans="1:18" x14ac:dyDescent="0.3">
      <c r="A9" s="46" t="s">
        <v>300</v>
      </c>
      <c r="B9" s="47">
        <f>_xlfn.AGGREGATE(2,6,Calc!$AZ$3:$AZ$182)</f>
        <v>25</v>
      </c>
      <c r="C9" s="48">
        <f>IFERROR(_xlfn.AGGREGATE(1,6,Calc!$AZ$3:$AZ$182),"")</f>
        <v>5.1196200000000003</v>
      </c>
      <c r="D9" s="48">
        <f>IFERROR(_xlfn.AGGREGATE(7,6,Calc!$AZ$3:$AZ$182),"")</f>
        <v>3.4443298816073623E-2</v>
      </c>
      <c r="E9" s="49">
        <f>IF(OR($C9="",$C9=0,$D9=""),"",$D9/$C9*100)</f>
        <v>0.67277061219531176</v>
      </c>
      <c r="F9" s="49">
        <f>IFERROR(INDEX(Analitos!$R$4:$R$43,MATCH(selAnalito,Analitos!$A$4:$A$43,0)),"")</f>
        <v>4</v>
      </c>
      <c r="G9" s="49">
        <f>IFERROR(INDEX(Estatística!$J$7:$J$130,MATCH(selAnalito,Estatística!$A$7:$A$130,0)),"")</f>
        <v>0.86239034496887113</v>
      </c>
      <c r="H9" s="49">
        <f>IF($E9="","",$E9*1.65+IF(ISNUMBER($G9),$G9,0))</f>
        <v>1.9724618550911353</v>
      </c>
      <c r="I9" s="50">
        <f>IF(OR($E9="",$E9=0,$F9=""),"",($F9-IF(ISNUMBER($G9),$G9,0))/$E9)</f>
        <v>4.6637138991443496</v>
      </c>
      <c r="J9" s="47" t="str">
        <f>IF(SUMPRODUCT((Calc!$D$3:$D$182=1)*(Calc!$BH$3:$BH$182="REJEITADO"))&gt;0,"REJEITADO","OK")</f>
        <v>OK</v>
      </c>
      <c r="L9" s="46" t="s">
        <v>300</v>
      </c>
      <c r="M9" s="47">
        <f>SUMPRODUCT(Calc!$BC$3:$BC$182,Calc!$D$3:$D$182)</f>
        <v>0</v>
      </c>
      <c r="N9" s="47">
        <f>SUMPRODUCT(Calc!$BD$3:$BD$182,Calc!$D$3:$D$182)</f>
        <v>0</v>
      </c>
      <c r="O9" s="47">
        <f>SUMPRODUCT(Calc!$BE$3:$BE$182,Calc!$D$3:$D$182)</f>
        <v>0</v>
      </c>
      <c r="P9" s="47">
        <f>SUMPRODUCT(Calc!$BF$3:$BF$182,Calc!$D$3:$D$182)</f>
        <v>0</v>
      </c>
      <c r="Q9" s="47">
        <f>SUMPRODUCT(Calc!$BG$3:$BG$182,Calc!$D$3:$D$182)</f>
        <v>0</v>
      </c>
      <c r="R9" s="47">
        <f>SUM(M9:Q9)</f>
        <v>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9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9">
    <cfRule type="cellIs" dxfId="8" priority="14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45720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175260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95" t="s">
        <v>301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</row>
    <row r="2" spans="1:13" ht="19.95" customHeight="1" x14ac:dyDescent="0.3">
      <c r="A2" s="98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</row>
    <row r="3" spans="1:13" ht="28.05" customHeight="1" x14ac:dyDescent="0.3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303</v>
      </c>
      <c r="F3" s="17" t="s">
        <v>304</v>
      </c>
      <c r="G3" s="17" t="s">
        <v>305</v>
      </c>
      <c r="H3" s="17" t="s">
        <v>306</v>
      </c>
      <c r="I3" s="17" t="s">
        <v>307</v>
      </c>
      <c r="J3" s="17" t="s">
        <v>308</v>
      </c>
      <c r="K3" s="17" t="s">
        <v>309</v>
      </c>
      <c r="L3" s="17" t="s">
        <v>310</v>
      </c>
      <c r="M3" s="17" t="s">
        <v>291</v>
      </c>
    </row>
    <row r="4" spans="1:13" ht="22.05" customHeight="1" x14ac:dyDescent="0.3">
      <c r="A4" s="37">
        <v>1</v>
      </c>
      <c r="B4" s="42">
        <v>45796</v>
      </c>
      <c r="C4" s="54" t="s">
        <v>148</v>
      </c>
      <c r="D4" s="41">
        <v>1</v>
      </c>
      <c r="E4" s="41">
        <v>20</v>
      </c>
      <c r="F4" s="41">
        <v>3.0567000000000002</v>
      </c>
      <c r="G4" s="41">
        <v>3.0249000000000001</v>
      </c>
      <c r="H4" s="41">
        <v>3.0091000000000001</v>
      </c>
      <c r="I4" s="41" t="s">
        <v>382</v>
      </c>
      <c r="J4" s="55" t="s">
        <v>311</v>
      </c>
      <c r="K4" s="56"/>
      <c r="L4" s="56"/>
      <c r="M4" s="39" t="s">
        <v>312</v>
      </c>
    </row>
    <row r="5" spans="1:13" ht="22.05" customHeight="1" x14ac:dyDescent="0.3">
      <c r="A5" s="37">
        <v>2</v>
      </c>
      <c r="B5" s="42">
        <v>45803</v>
      </c>
      <c r="C5" s="54" t="s">
        <v>148</v>
      </c>
      <c r="D5" s="41"/>
      <c r="E5" s="41"/>
      <c r="F5" s="41"/>
      <c r="G5" s="41"/>
      <c r="H5" s="41"/>
      <c r="I5" s="41" t="s">
        <v>313</v>
      </c>
      <c r="J5" s="55" t="s">
        <v>314</v>
      </c>
      <c r="K5" s="56"/>
      <c r="L5" s="56"/>
      <c r="M5" s="39" t="s">
        <v>312</v>
      </c>
    </row>
    <row r="6" spans="1:13" ht="22.05" customHeight="1" x14ac:dyDescent="0.3">
      <c r="A6" s="37">
        <v>3</v>
      </c>
      <c r="B6" s="42"/>
      <c r="C6" s="54"/>
      <c r="D6" s="41"/>
      <c r="E6" s="41"/>
      <c r="F6" s="41"/>
      <c r="G6" s="41"/>
      <c r="H6" s="41"/>
      <c r="I6" s="41"/>
      <c r="J6" s="55"/>
      <c r="K6" s="56"/>
      <c r="L6" s="56"/>
      <c r="M6" s="39"/>
    </row>
    <row r="7" spans="1:13" ht="22.05" customHeight="1" x14ac:dyDescent="0.3">
      <c r="A7" s="37">
        <v>4</v>
      </c>
      <c r="B7" s="42"/>
      <c r="C7" s="54"/>
      <c r="D7" s="41"/>
      <c r="E7" s="41"/>
      <c r="F7" s="41"/>
      <c r="G7" s="41"/>
      <c r="H7" s="41"/>
      <c r="I7" s="41"/>
      <c r="J7" s="55"/>
      <c r="K7" s="56"/>
      <c r="L7" s="56"/>
      <c r="M7" s="39"/>
    </row>
    <row r="8" spans="1:13" ht="22.05" customHeight="1" x14ac:dyDescent="0.3">
      <c r="A8" s="37">
        <v>5</v>
      </c>
      <c r="B8" s="42"/>
      <c r="C8" s="54"/>
      <c r="D8" s="41"/>
      <c r="E8" s="41"/>
      <c r="F8" s="41"/>
      <c r="G8" s="41"/>
      <c r="H8" s="41"/>
      <c r="I8" s="41"/>
      <c r="J8" s="55"/>
      <c r="K8" s="56"/>
      <c r="L8" s="56"/>
      <c r="M8" s="39"/>
    </row>
    <row r="9" spans="1:13" ht="22.05" customHeight="1" x14ac:dyDescent="0.3">
      <c r="A9" s="37">
        <v>6</v>
      </c>
      <c r="B9" s="42"/>
      <c r="C9" s="54"/>
      <c r="D9" s="41"/>
      <c r="E9" s="41"/>
      <c r="F9" s="41"/>
      <c r="G9" s="41"/>
      <c r="H9" s="41"/>
      <c r="I9" s="41"/>
      <c r="J9" s="55"/>
      <c r="K9" s="56"/>
      <c r="L9" s="56"/>
      <c r="M9" s="39"/>
    </row>
    <row r="10" spans="1:13" ht="22.05" customHeight="1" x14ac:dyDescent="0.3">
      <c r="A10" s="37">
        <v>7</v>
      </c>
      <c r="B10" s="42"/>
      <c r="C10" s="54"/>
      <c r="D10" s="41"/>
      <c r="E10" s="41"/>
      <c r="F10" s="41"/>
      <c r="G10" s="41"/>
      <c r="H10" s="41"/>
      <c r="I10" s="41"/>
      <c r="J10" s="55"/>
      <c r="K10" s="56"/>
      <c r="L10" s="56"/>
      <c r="M10" s="39"/>
    </row>
    <row r="11" spans="1:13" ht="22.05" customHeight="1" x14ac:dyDescent="0.3">
      <c r="A11" s="37">
        <v>8</v>
      </c>
      <c r="B11" s="42"/>
      <c r="C11" s="54"/>
      <c r="D11" s="41"/>
      <c r="E11" s="41"/>
      <c r="F11" s="41"/>
      <c r="G11" s="41"/>
      <c r="H11" s="41"/>
      <c r="I11" s="41"/>
      <c r="J11" s="55"/>
      <c r="K11" s="56"/>
      <c r="L11" s="56"/>
      <c r="M11" s="39"/>
    </row>
    <row r="12" spans="1:13" ht="22.05" customHeight="1" x14ac:dyDescent="0.3">
      <c r="A12" s="37">
        <v>9</v>
      </c>
      <c r="B12" s="42"/>
      <c r="C12" s="54"/>
      <c r="D12" s="41"/>
      <c r="E12" s="41"/>
      <c r="F12" s="41"/>
      <c r="G12" s="41"/>
      <c r="H12" s="41"/>
      <c r="I12" s="41"/>
      <c r="J12" s="55"/>
      <c r="K12" s="56"/>
      <c r="L12" s="56"/>
      <c r="M12" s="39"/>
    </row>
    <row r="13" spans="1:13" ht="22.05" customHeight="1" x14ac:dyDescent="0.3">
      <c r="A13" s="37">
        <v>10</v>
      </c>
      <c r="B13" s="42"/>
      <c r="C13" s="54"/>
      <c r="D13" s="41"/>
      <c r="E13" s="41"/>
      <c r="F13" s="41"/>
      <c r="G13" s="41"/>
      <c r="H13" s="41"/>
      <c r="I13" s="41"/>
      <c r="J13" s="55"/>
      <c r="K13" s="56"/>
      <c r="L13" s="56"/>
      <c r="M13" s="39"/>
    </row>
    <row r="14" spans="1:13" ht="22.05" customHeight="1" x14ac:dyDescent="0.3">
      <c r="A14" s="37">
        <v>11</v>
      </c>
      <c r="B14" s="42"/>
      <c r="C14" s="54"/>
      <c r="D14" s="41"/>
      <c r="E14" s="41"/>
      <c r="F14" s="41"/>
      <c r="G14" s="41"/>
      <c r="H14" s="41"/>
      <c r="I14" s="41"/>
      <c r="J14" s="55"/>
      <c r="K14" s="56"/>
      <c r="L14" s="56"/>
      <c r="M14" s="39"/>
    </row>
    <row r="15" spans="1:13" ht="22.05" customHeight="1" x14ac:dyDescent="0.3">
      <c r="A15" s="37">
        <v>12</v>
      </c>
      <c r="B15" s="42"/>
      <c r="C15" s="54"/>
      <c r="D15" s="41"/>
      <c r="E15" s="41"/>
      <c r="F15" s="41"/>
      <c r="G15" s="41"/>
      <c r="H15" s="41"/>
      <c r="I15" s="41"/>
      <c r="J15" s="55"/>
      <c r="K15" s="56"/>
      <c r="L15" s="56"/>
      <c r="M15" s="39"/>
    </row>
    <row r="16" spans="1:13" ht="22.05" customHeight="1" x14ac:dyDescent="0.3">
      <c r="A16" s="37">
        <v>13</v>
      </c>
      <c r="B16" s="42"/>
      <c r="C16" s="54"/>
      <c r="D16" s="41"/>
      <c r="E16" s="41"/>
      <c r="F16" s="41"/>
      <c r="G16" s="41"/>
      <c r="H16" s="41"/>
      <c r="I16" s="41"/>
      <c r="J16" s="55"/>
      <c r="K16" s="56"/>
      <c r="L16" s="56"/>
      <c r="M16" s="39"/>
    </row>
    <row r="17" spans="1:13" ht="22.05" customHeight="1" x14ac:dyDescent="0.3">
      <c r="A17" s="37">
        <v>14</v>
      </c>
      <c r="B17" s="42"/>
      <c r="C17" s="54"/>
      <c r="D17" s="41"/>
      <c r="E17" s="41"/>
      <c r="F17" s="41"/>
      <c r="G17" s="41"/>
      <c r="H17" s="41"/>
      <c r="I17" s="41"/>
      <c r="J17" s="55"/>
      <c r="K17" s="56"/>
      <c r="L17" s="56"/>
      <c r="M17" s="39"/>
    </row>
    <row r="18" spans="1:13" ht="22.05" customHeight="1" x14ac:dyDescent="0.3">
      <c r="A18" s="37">
        <v>15</v>
      </c>
      <c r="B18" s="42"/>
      <c r="C18" s="54"/>
      <c r="D18" s="41"/>
      <c r="E18" s="41"/>
      <c r="F18" s="41"/>
      <c r="G18" s="41"/>
      <c r="H18" s="41"/>
      <c r="I18" s="41"/>
      <c r="J18" s="55"/>
      <c r="K18" s="56"/>
      <c r="L18" s="56"/>
      <c r="M18" s="39"/>
    </row>
    <row r="19" spans="1:13" ht="22.05" customHeight="1" x14ac:dyDescent="0.3">
      <c r="A19" s="37">
        <v>16</v>
      </c>
      <c r="B19" s="42"/>
      <c r="C19" s="54"/>
      <c r="D19" s="41"/>
      <c r="E19" s="41"/>
      <c r="F19" s="41"/>
      <c r="G19" s="41"/>
      <c r="H19" s="41"/>
      <c r="I19" s="41"/>
      <c r="J19" s="55"/>
      <c r="K19" s="56"/>
      <c r="L19" s="56"/>
      <c r="M19" s="39"/>
    </row>
    <row r="20" spans="1:13" ht="22.05" customHeight="1" x14ac:dyDescent="0.3">
      <c r="A20" s="37">
        <v>17</v>
      </c>
      <c r="B20" s="42"/>
      <c r="C20" s="54"/>
      <c r="D20" s="41"/>
      <c r="E20" s="41"/>
      <c r="F20" s="41"/>
      <c r="G20" s="41"/>
      <c r="H20" s="41"/>
      <c r="I20" s="41"/>
      <c r="J20" s="55"/>
      <c r="K20" s="56"/>
      <c r="L20" s="56"/>
      <c r="M20" s="39"/>
    </row>
    <row r="21" spans="1:13" ht="22.05" customHeight="1" x14ac:dyDescent="0.3">
      <c r="A21" s="37">
        <v>18</v>
      </c>
      <c r="B21" s="42"/>
      <c r="C21" s="54"/>
      <c r="D21" s="41"/>
      <c r="E21" s="41"/>
      <c r="F21" s="41"/>
      <c r="G21" s="41"/>
      <c r="H21" s="41"/>
      <c r="I21" s="41"/>
      <c r="J21" s="55"/>
      <c r="K21" s="56"/>
      <c r="L21" s="56"/>
      <c r="M21" s="39"/>
    </row>
    <row r="22" spans="1:13" ht="22.05" customHeight="1" x14ac:dyDescent="0.3">
      <c r="A22" s="37">
        <v>19</v>
      </c>
      <c r="B22" s="42"/>
      <c r="C22" s="54"/>
      <c r="D22" s="41"/>
      <c r="E22" s="41"/>
      <c r="F22" s="41"/>
      <c r="G22" s="41"/>
      <c r="H22" s="41"/>
      <c r="I22" s="41"/>
      <c r="J22" s="55"/>
      <c r="K22" s="56"/>
      <c r="L22" s="56"/>
      <c r="M22" s="39"/>
    </row>
    <row r="23" spans="1:13" ht="22.05" customHeight="1" x14ac:dyDescent="0.3">
      <c r="A23" s="37">
        <v>20</v>
      </c>
      <c r="B23" s="42"/>
      <c r="C23" s="54"/>
      <c r="D23" s="41"/>
      <c r="E23" s="41"/>
      <c r="F23" s="41"/>
      <c r="G23" s="41"/>
      <c r="H23" s="41"/>
      <c r="I23" s="41"/>
      <c r="J23" s="55"/>
      <c r="K23" s="56"/>
      <c r="L23" s="56"/>
      <c r="M23" s="39"/>
    </row>
    <row r="24" spans="1:13" ht="22.05" customHeight="1" x14ac:dyDescent="0.3">
      <c r="A24" s="37">
        <v>21</v>
      </c>
      <c r="B24" s="42"/>
      <c r="C24" s="54"/>
      <c r="D24" s="41"/>
      <c r="E24" s="41"/>
      <c r="F24" s="41"/>
      <c r="G24" s="41"/>
      <c r="H24" s="41"/>
      <c r="I24" s="41"/>
      <c r="J24" s="55"/>
      <c r="K24" s="56"/>
      <c r="L24" s="56"/>
      <c r="M24" s="39"/>
    </row>
    <row r="25" spans="1:13" ht="22.05" customHeight="1" x14ac:dyDescent="0.3">
      <c r="A25" s="37">
        <v>22</v>
      </c>
      <c r="B25" s="42"/>
      <c r="C25" s="54"/>
      <c r="D25" s="41"/>
      <c r="E25" s="41"/>
      <c r="F25" s="41"/>
      <c r="G25" s="41"/>
      <c r="H25" s="41"/>
      <c r="I25" s="41"/>
      <c r="J25" s="55"/>
      <c r="K25" s="56"/>
      <c r="L25" s="56"/>
      <c r="M25" s="39"/>
    </row>
    <row r="26" spans="1:13" ht="22.05" customHeight="1" x14ac:dyDescent="0.3">
      <c r="A26" s="37">
        <v>23</v>
      </c>
      <c r="B26" s="42"/>
      <c r="C26" s="54"/>
      <c r="D26" s="41"/>
      <c r="E26" s="41"/>
      <c r="F26" s="41"/>
      <c r="G26" s="41"/>
      <c r="H26" s="41"/>
      <c r="I26" s="41"/>
      <c r="J26" s="55"/>
      <c r="K26" s="56"/>
      <c r="L26" s="56"/>
      <c r="M26" s="39"/>
    </row>
    <row r="27" spans="1:13" ht="22.05" customHeight="1" x14ac:dyDescent="0.3">
      <c r="A27" s="37">
        <v>24</v>
      </c>
      <c r="B27" s="42"/>
      <c r="C27" s="54"/>
      <c r="D27" s="41"/>
      <c r="E27" s="41"/>
      <c r="F27" s="41"/>
      <c r="G27" s="41"/>
      <c r="H27" s="41"/>
      <c r="I27" s="41"/>
      <c r="J27" s="55"/>
      <c r="K27" s="56"/>
      <c r="L27" s="56"/>
      <c r="M27" s="39"/>
    </row>
    <row r="28" spans="1:13" ht="22.05" customHeight="1" x14ac:dyDescent="0.3">
      <c r="A28" s="37">
        <v>25</v>
      </c>
      <c r="B28" s="42"/>
      <c r="C28" s="54"/>
      <c r="D28" s="41"/>
      <c r="E28" s="41"/>
      <c r="F28" s="41"/>
      <c r="G28" s="41"/>
      <c r="H28" s="41"/>
      <c r="I28" s="41"/>
      <c r="J28" s="55"/>
      <c r="K28" s="56"/>
      <c r="L28" s="56"/>
      <c r="M28" s="39"/>
    </row>
    <row r="29" spans="1:13" ht="22.05" customHeight="1" x14ac:dyDescent="0.3">
      <c r="A29" s="37">
        <v>26</v>
      </c>
      <c r="B29" s="42"/>
      <c r="C29" s="54"/>
      <c r="D29" s="41"/>
      <c r="E29" s="41"/>
      <c r="F29" s="41"/>
      <c r="G29" s="41"/>
      <c r="H29" s="41"/>
      <c r="I29" s="41"/>
      <c r="J29" s="55"/>
      <c r="K29" s="56"/>
      <c r="L29" s="56"/>
      <c r="M29" s="39"/>
    </row>
    <row r="30" spans="1:13" ht="22.05" customHeight="1" x14ac:dyDescent="0.3">
      <c r="A30" s="37">
        <v>27</v>
      </c>
      <c r="B30" s="42"/>
      <c r="C30" s="54"/>
      <c r="D30" s="41"/>
      <c r="E30" s="41"/>
      <c r="F30" s="41"/>
      <c r="G30" s="41"/>
      <c r="H30" s="41"/>
      <c r="I30" s="41"/>
      <c r="J30" s="55"/>
      <c r="K30" s="56"/>
      <c r="L30" s="56"/>
      <c r="M30" s="39"/>
    </row>
    <row r="31" spans="1:13" ht="22.05" customHeight="1" x14ac:dyDescent="0.3">
      <c r="A31" s="37">
        <v>28</v>
      </c>
      <c r="B31" s="42"/>
      <c r="C31" s="54"/>
      <c r="D31" s="41"/>
      <c r="E31" s="41"/>
      <c r="F31" s="41"/>
      <c r="G31" s="41"/>
      <c r="H31" s="41"/>
      <c r="I31" s="41"/>
      <c r="J31" s="55"/>
      <c r="K31" s="56"/>
      <c r="L31" s="56"/>
      <c r="M31" s="39"/>
    </row>
    <row r="32" spans="1:13" ht="22.05" customHeight="1" x14ac:dyDescent="0.3">
      <c r="A32" s="37">
        <v>29</v>
      </c>
      <c r="B32" s="42"/>
      <c r="C32" s="54"/>
      <c r="D32" s="41"/>
      <c r="E32" s="41"/>
      <c r="F32" s="41"/>
      <c r="G32" s="41"/>
      <c r="H32" s="41"/>
      <c r="I32" s="41"/>
      <c r="J32" s="55"/>
      <c r="K32" s="56"/>
      <c r="L32" s="56"/>
      <c r="M32" s="39"/>
    </row>
    <row r="33" spans="1:13" ht="22.05" customHeight="1" x14ac:dyDescent="0.3">
      <c r="A33" s="37">
        <v>30</v>
      </c>
      <c r="B33" s="42"/>
      <c r="C33" s="54"/>
      <c r="D33" s="41"/>
      <c r="E33" s="41"/>
      <c r="F33" s="41"/>
      <c r="G33" s="41"/>
      <c r="H33" s="41"/>
      <c r="I33" s="41"/>
      <c r="J33" s="55"/>
      <c r="K33" s="56"/>
      <c r="L33" s="56"/>
      <c r="M33" s="39"/>
    </row>
    <row r="34" spans="1:13" ht="22.05" customHeight="1" x14ac:dyDescent="0.3">
      <c r="A34" s="37">
        <v>31</v>
      </c>
      <c r="B34" s="42"/>
      <c r="C34" s="54"/>
      <c r="D34" s="41"/>
      <c r="E34" s="41"/>
      <c r="F34" s="41"/>
      <c r="G34" s="41"/>
      <c r="H34" s="41"/>
      <c r="I34" s="41"/>
      <c r="J34" s="55"/>
      <c r="K34" s="56"/>
      <c r="L34" s="56"/>
      <c r="M34" s="39"/>
    </row>
    <row r="35" spans="1:13" ht="22.05" customHeight="1" x14ac:dyDescent="0.3">
      <c r="A35" s="37">
        <v>32</v>
      </c>
      <c r="B35" s="42"/>
      <c r="C35" s="54"/>
      <c r="D35" s="41"/>
      <c r="E35" s="41"/>
      <c r="F35" s="41"/>
      <c r="G35" s="41"/>
      <c r="H35" s="41"/>
      <c r="I35" s="41"/>
      <c r="J35" s="55"/>
      <c r="K35" s="56"/>
      <c r="L35" s="56"/>
      <c r="M35" s="39"/>
    </row>
    <row r="36" spans="1:13" ht="22.05" customHeight="1" x14ac:dyDescent="0.3">
      <c r="A36" s="37">
        <v>33</v>
      </c>
      <c r="B36" s="42"/>
      <c r="C36" s="54"/>
      <c r="D36" s="41"/>
      <c r="E36" s="41"/>
      <c r="F36" s="41"/>
      <c r="G36" s="41"/>
      <c r="H36" s="41"/>
      <c r="I36" s="41"/>
      <c r="J36" s="55"/>
      <c r="K36" s="56"/>
      <c r="L36" s="56"/>
      <c r="M36" s="39"/>
    </row>
    <row r="37" spans="1:13" ht="22.05" customHeight="1" x14ac:dyDescent="0.3">
      <c r="A37" s="37">
        <v>34</v>
      </c>
      <c r="B37" s="42"/>
      <c r="C37" s="54"/>
      <c r="D37" s="41"/>
      <c r="E37" s="41"/>
      <c r="F37" s="41"/>
      <c r="G37" s="41"/>
      <c r="H37" s="41"/>
      <c r="I37" s="41"/>
      <c r="J37" s="55"/>
      <c r="K37" s="56"/>
      <c r="L37" s="56"/>
      <c r="M37" s="39"/>
    </row>
    <row r="38" spans="1:13" ht="22.05" customHeight="1" x14ac:dyDescent="0.3">
      <c r="A38" s="37">
        <v>35</v>
      </c>
      <c r="B38" s="42"/>
      <c r="C38" s="54"/>
      <c r="D38" s="41"/>
      <c r="E38" s="41"/>
      <c r="F38" s="41"/>
      <c r="G38" s="41"/>
      <c r="H38" s="41"/>
      <c r="I38" s="41"/>
      <c r="J38" s="55"/>
      <c r="K38" s="56"/>
      <c r="L38" s="56"/>
      <c r="M38" s="39"/>
    </row>
    <row r="39" spans="1:13" ht="22.05" customHeight="1" x14ac:dyDescent="0.3">
      <c r="A39" s="37">
        <v>36</v>
      </c>
      <c r="B39" s="42"/>
      <c r="C39" s="54"/>
      <c r="D39" s="41"/>
      <c r="E39" s="41"/>
      <c r="F39" s="41"/>
      <c r="G39" s="41"/>
      <c r="H39" s="41"/>
      <c r="I39" s="41"/>
      <c r="J39" s="55"/>
      <c r="K39" s="56"/>
      <c r="L39" s="56"/>
      <c r="M39" s="39"/>
    </row>
    <row r="40" spans="1:13" ht="22.05" customHeight="1" x14ac:dyDescent="0.3">
      <c r="A40" s="37">
        <v>37</v>
      </c>
      <c r="B40" s="42"/>
      <c r="C40" s="54"/>
      <c r="D40" s="41"/>
      <c r="E40" s="41"/>
      <c r="F40" s="41"/>
      <c r="G40" s="41"/>
      <c r="H40" s="41"/>
      <c r="I40" s="41"/>
      <c r="J40" s="55"/>
      <c r="K40" s="56"/>
      <c r="L40" s="56"/>
      <c r="M40" s="39"/>
    </row>
    <row r="41" spans="1:13" ht="22.05" customHeight="1" x14ac:dyDescent="0.3">
      <c r="A41" s="37">
        <v>38</v>
      </c>
      <c r="B41" s="42"/>
      <c r="C41" s="54"/>
      <c r="D41" s="41"/>
      <c r="E41" s="41"/>
      <c r="F41" s="41"/>
      <c r="G41" s="41"/>
      <c r="H41" s="41"/>
      <c r="I41" s="41"/>
      <c r="J41" s="55"/>
      <c r="K41" s="56"/>
      <c r="L41" s="56"/>
      <c r="M41" s="39"/>
    </row>
    <row r="42" spans="1:13" ht="22.05" customHeight="1" x14ac:dyDescent="0.3">
      <c r="A42" s="37">
        <v>39</v>
      </c>
      <c r="B42" s="42"/>
      <c r="C42" s="54"/>
      <c r="D42" s="41"/>
      <c r="E42" s="41"/>
      <c r="F42" s="41"/>
      <c r="G42" s="41"/>
      <c r="H42" s="41"/>
      <c r="I42" s="41"/>
      <c r="J42" s="55"/>
      <c r="K42" s="56"/>
      <c r="L42" s="56"/>
      <c r="M42" s="39"/>
    </row>
    <row r="43" spans="1:13" ht="22.05" customHeight="1" x14ac:dyDescent="0.3">
      <c r="A43" s="37">
        <v>40</v>
      </c>
      <c r="B43" s="42"/>
      <c r="C43" s="54"/>
      <c r="D43" s="41"/>
      <c r="E43" s="41"/>
      <c r="F43" s="41"/>
      <c r="G43" s="41"/>
      <c r="H43" s="41"/>
      <c r="I43" s="41"/>
      <c r="J43" s="55"/>
      <c r="K43" s="56"/>
      <c r="L43" s="56"/>
      <c r="M43" s="39"/>
    </row>
    <row r="44" spans="1:13" ht="22.05" customHeight="1" x14ac:dyDescent="0.3">
      <c r="A44" s="37">
        <v>41</v>
      </c>
      <c r="B44" s="42"/>
      <c r="C44" s="54"/>
      <c r="D44" s="41"/>
      <c r="E44" s="41"/>
      <c r="F44" s="41"/>
      <c r="G44" s="41"/>
      <c r="H44" s="41"/>
      <c r="I44" s="41"/>
      <c r="J44" s="55"/>
      <c r="K44" s="56"/>
      <c r="L44" s="56"/>
      <c r="M44" s="39"/>
    </row>
    <row r="45" spans="1:13" ht="22.05" customHeight="1" x14ac:dyDescent="0.3">
      <c r="A45" s="37">
        <v>42</v>
      </c>
      <c r="B45" s="42"/>
      <c r="C45" s="54"/>
      <c r="D45" s="41"/>
      <c r="E45" s="41"/>
      <c r="F45" s="41"/>
      <c r="G45" s="41"/>
      <c r="H45" s="41"/>
      <c r="I45" s="41"/>
      <c r="J45" s="55"/>
      <c r="K45" s="56"/>
      <c r="L45" s="56"/>
      <c r="M45" s="39"/>
    </row>
    <row r="46" spans="1:13" ht="22.05" customHeight="1" x14ac:dyDescent="0.3">
      <c r="A46" s="37">
        <v>43</v>
      </c>
      <c r="B46" s="42"/>
      <c r="C46" s="54"/>
      <c r="D46" s="41"/>
      <c r="E46" s="41"/>
      <c r="F46" s="41"/>
      <c r="G46" s="41"/>
      <c r="H46" s="41"/>
      <c r="I46" s="41"/>
      <c r="J46" s="55"/>
      <c r="K46" s="56"/>
      <c r="L46" s="56"/>
      <c r="M46" s="39"/>
    </row>
    <row r="47" spans="1:13" ht="22.05" customHeight="1" x14ac:dyDescent="0.3">
      <c r="A47" s="37">
        <v>44</v>
      </c>
      <c r="B47" s="42"/>
      <c r="C47" s="54"/>
      <c r="D47" s="41"/>
      <c r="E47" s="41"/>
      <c r="F47" s="41"/>
      <c r="G47" s="41"/>
      <c r="H47" s="41"/>
      <c r="I47" s="41"/>
      <c r="J47" s="55"/>
      <c r="K47" s="56"/>
      <c r="L47" s="56"/>
      <c r="M47" s="39"/>
    </row>
    <row r="48" spans="1:13" ht="22.05" customHeight="1" x14ac:dyDescent="0.3">
      <c r="A48" s="37">
        <v>45</v>
      </c>
      <c r="B48" s="42"/>
      <c r="C48" s="54"/>
      <c r="D48" s="41"/>
      <c r="E48" s="41"/>
      <c r="F48" s="41"/>
      <c r="G48" s="41"/>
      <c r="H48" s="41"/>
      <c r="I48" s="41"/>
      <c r="J48" s="55"/>
      <c r="K48" s="56"/>
      <c r="L48" s="56"/>
      <c r="M48" s="39"/>
    </row>
    <row r="49" spans="1:13" ht="22.05" customHeight="1" x14ac:dyDescent="0.3">
      <c r="A49" s="37">
        <v>46</v>
      </c>
      <c r="B49" s="42"/>
      <c r="C49" s="54"/>
      <c r="D49" s="41"/>
      <c r="E49" s="41"/>
      <c r="F49" s="41"/>
      <c r="G49" s="41"/>
      <c r="H49" s="41"/>
      <c r="I49" s="41"/>
      <c r="J49" s="55"/>
      <c r="K49" s="56"/>
      <c r="L49" s="56"/>
      <c r="M49" s="39"/>
    </row>
    <row r="50" spans="1:13" ht="22.05" customHeight="1" x14ac:dyDescent="0.3">
      <c r="A50" s="37">
        <v>47</v>
      </c>
      <c r="B50" s="42"/>
      <c r="C50" s="54"/>
      <c r="D50" s="41"/>
      <c r="E50" s="41"/>
      <c r="F50" s="41"/>
      <c r="G50" s="41"/>
      <c r="H50" s="41"/>
      <c r="I50" s="41"/>
      <c r="J50" s="55"/>
      <c r="K50" s="56"/>
      <c r="L50" s="56"/>
      <c r="M50" s="39"/>
    </row>
    <row r="51" spans="1:13" ht="22.05" customHeight="1" x14ac:dyDescent="0.3">
      <c r="A51" s="37">
        <v>48</v>
      </c>
      <c r="B51" s="42"/>
      <c r="C51" s="54"/>
      <c r="D51" s="41"/>
      <c r="E51" s="41"/>
      <c r="F51" s="41"/>
      <c r="G51" s="41"/>
      <c r="H51" s="41"/>
      <c r="I51" s="41"/>
      <c r="J51" s="55"/>
      <c r="K51" s="56"/>
      <c r="L51" s="56"/>
      <c r="M51" s="39"/>
    </row>
    <row r="52" spans="1:13" ht="22.05" customHeight="1" x14ac:dyDescent="0.3">
      <c r="A52" s="37">
        <v>49</v>
      </c>
      <c r="B52" s="42"/>
      <c r="C52" s="54"/>
      <c r="D52" s="41"/>
      <c r="E52" s="41"/>
      <c r="F52" s="41"/>
      <c r="G52" s="41"/>
      <c r="H52" s="41"/>
      <c r="I52" s="41"/>
      <c r="J52" s="55"/>
      <c r="K52" s="56"/>
      <c r="L52" s="56"/>
      <c r="M52" s="39"/>
    </row>
    <row r="53" spans="1:13" ht="22.05" customHeight="1" x14ac:dyDescent="0.3">
      <c r="A53" s="37">
        <v>50</v>
      </c>
      <c r="B53" s="42"/>
      <c r="C53" s="54"/>
      <c r="D53" s="41"/>
      <c r="E53" s="41"/>
      <c r="F53" s="41"/>
      <c r="G53" s="41"/>
      <c r="H53" s="41"/>
      <c r="I53" s="41"/>
      <c r="J53" s="55"/>
      <c r="K53" s="56"/>
      <c r="L53" s="56"/>
      <c r="M53" s="39"/>
    </row>
    <row r="54" spans="1:13" ht="22.05" customHeight="1" x14ac:dyDescent="0.3">
      <c r="A54" s="37">
        <v>51</v>
      </c>
      <c r="B54" s="42"/>
      <c r="C54" s="54"/>
      <c r="D54" s="41"/>
      <c r="E54" s="41"/>
      <c r="F54" s="41"/>
      <c r="G54" s="41"/>
      <c r="H54" s="41"/>
      <c r="I54" s="41"/>
      <c r="J54" s="55"/>
      <c r="K54" s="56"/>
      <c r="L54" s="56"/>
      <c r="M54" s="39"/>
    </row>
    <row r="55" spans="1:13" ht="22.05" customHeight="1" x14ac:dyDescent="0.3">
      <c r="A55" s="37">
        <v>52</v>
      </c>
      <c r="B55" s="42"/>
      <c r="C55" s="54"/>
      <c r="D55" s="41"/>
      <c r="E55" s="41"/>
      <c r="F55" s="41"/>
      <c r="G55" s="41"/>
      <c r="H55" s="41"/>
      <c r="I55" s="41"/>
      <c r="J55" s="55"/>
      <c r="K55" s="56"/>
      <c r="L55" s="56"/>
      <c r="M55" s="39"/>
    </row>
    <row r="56" spans="1:13" ht="22.05" customHeight="1" x14ac:dyDescent="0.3">
      <c r="A56" s="37">
        <v>53</v>
      </c>
      <c r="B56" s="42"/>
      <c r="C56" s="54"/>
      <c r="D56" s="41"/>
      <c r="E56" s="41"/>
      <c r="F56" s="41"/>
      <c r="G56" s="41"/>
      <c r="H56" s="41"/>
      <c r="I56" s="41"/>
      <c r="J56" s="55"/>
      <c r="K56" s="56"/>
      <c r="L56" s="56"/>
      <c r="M56" s="39"/>
    </row>
    <row r="57" spans="1:13" ht="22.05" customHeight="1" x14ac:dyDescent="0.3">
      <c r="A57" s="37">
        <v>54</v>
      </c>
      <c r="B57" s="42"/>
      <c r="C57" s="54"/>
      <c r="D57" s="41"/>
      <c r="E57" s="41"/>
      <c r="F57" s="41"/>
      <c r="G57" s="41"/>
      <c r="H57" s="41"/>
      <c r="I57" s="41"/>
      <c r="J57" s="55"/>
      <c r="K57" s="56"/>
      <c r="L57" s="56"/>
      <c r="M57" s="39"/>
    </row>
    <row r="58" spans="1:13" ht="22.05" customHeight="1" x14ac:dyDescent="0.3">
      <c r="A58" s="37">
        <v>55</v>
      </c>
      <c r="B58" s="42"/>
      <c r="C58" s="54"/>
      <c r="D58" s="41"/>
      <c r="E58" s="41"/>
      <c r="F58" s="41"/>
      <c r="G58" s="41"/>
      <c r="H58" s="41"/>
      <c r="I58" s="41"/>
      <c r="J58" s="55"/>
      <c r="K58" s="56"/>
      <c r="L58" s="56"/>
      <c r="M58" s="39"/>
    </row>
    <row r="59" spans="1:13" ht="22.05" customHeight="1" x14ac:dyDescent="0.3">
      <c r="A59" s="37">
        <v>56</v>
      </c>
      <c r="B59" s="42"/>
      <c r="C59" s="54"/>
      <c r="D59" s="41"/>
      <c r="E59" s="41"/>
      <c r="F59" s="41"/>
      <c r="G59" s="41"/>
      <c r="H59" s="41"/>
      <c r="I59" s="41"/>
      <c r="J59" s="55"/>
      <c r="K59" s="56"/>
      <c r="L59" s="56"/>
      <c r="M59" s="39"/>
    </row>
    <row r="60" spans="1:13" ht="22.05" customHeight="1" x14ac:dyDescent="0.3">
      <c r="A60" s="37">
        <v>57</v>
      </c>
      <c r="B60" s="42"/>
      <c r="C60" s="54"/>
      <c r="D60" s="41"/>
      <c r="E60" s="41"/>
      <c r="F60" s="41"/>
      <c r="G60" s="41"/>
      <c r="H60" s="41"/>
      <c r="I60" s="41"/>
      <c r="J60" s="55"/>
      <c r="K60" s="56"/>
      <c r="L60" s="56"/>
      <c r="M60" s="39"/>
    </row>
    <row r="61" spans="1:13" ht="22.05" customHeight="1" x14ac:dyDescent="0.3">
      <c r="A61" s="37">
        <v>58</v>
      </c>
      <c r="B61" s="42"/>
      <c r="C61" s="54"/>
      <c r="D61" s="41"/>
      <c r="E61" s="41"/>
      <c r="F61" s="41"/>
      <c r="G61" s="41"/>
      <c r="H61" s="41"/>
      <c r="I61" s="41"/>
      <c r="J61" s="55"/>
      <c r="K61" s="56"/>
      <c r="L61" s="56"/>
      <c r="M61" s="39"/>
    </row>
    <row r="62" spans="1:13" ht="22.05" customHeight="1" x14ac:dyDescent="0.3">
      <c r="A62" s="37">
        <v>59</v>
      </c>
      <c r="B62" s="42"/>
      <c r="C62" s="54"/>
      <c r="D62" s="41"/>
      <c r="E62" s="41"/>
      <c r="F62" s="41"/>
      <c r="G62" s="41"/>
      <c r="H62" s="41"/>
      <c r="I62" s="41"/>
      <c r="J62" s="55"/>
      <c r="K62" s="56"/>
      <c r="L62" s="56"/>
      <c r="M62" s="39"/>
    </row>
    <row r="63" spans="1:13" ht="22.05" customHeight="1" x14ac:dyDescent="0.3">
      <c r="A63" s="37">
        <v>60</v>
      </c>
      <c r="B63" s="42"/>
      <c r="C63" s="54"/>
      <c r="D63" s="41"/>
      <c r="E63" s="41"/>
      <c r="F63" s="41"/>
      <c r="G63" s="41"/>
      <c r="H63" s="41"/>
      <c r="I63" s="41"/>
      <c r="J63" s="55"/>
      <c r="K63" s="56"/>
      <c r="L63" s="56"/>
      <c r="M63" s="39"/>
    </row>
    <row r="64" spans="1:13" ht="22.05" customHeight="1" x14ac:dyDescent="0.3">
      <c r="A64" s="37">
        <v>61</v>
      </c>
      <c r="B64" s="42"/>
      <c r="C64" s="54"/>
      <c r="D64" s="41"/>
      <c r="E64" s="41"/>
      <c r="F64" s="41"/>
      <c r="G64" s="41"/>
      <c r="H64" s="41"/>
      <c r="I64" s="41"/>
      <c r="J64" s="55"/>
      <c r="K64" s="56"/>
      <c r="L64" s="56"/>
      <c r="M64" s="39"/>
    </row>
    <row r="65" spans="1:13" ht="22.05" customHeight="1" x14ac:dyDescent="0.3">
      <c r="A65" s="37">
        <v>62</v>
      </c>
      <c r="B65" s="42"/>
      <c r="C65" s="54"/>
      <c r="D65" s="41"/>
      <c r="E65" s="41"/>
      <c r="F65" s="41"/>
      <c r="G65" s="41"/>
      <c r="H65" s="41"/>
      <c r="I65" s="41"/>
      <c r="J65" s="55"/>
      <c r="K65" s="56"/>
      <c r="L65" s="56"/>
      <c r="M65" s="39"/>
    </row>
    <row r="66" spans="1:13" ht="22.05" customHeight="1" x14ac:dyDescent="0.3">
      <c r="A66" s="37">
        <v>63</v>
      </c>
      <c r="B66" s="42"/>
      <c r="C66" s="54"/>
      <c r="D66" s="41"/>
      <c r="E66" s="41"/>
      <c r="F66" s="41"/>
      <c r="G66" s="41"/>
      <c r="H66" s="41"/>
      <c r="I66" s="41"/>
      <c r="J66" s="55"/>
      <c r="K66" s="56"/>
      <c r="L66" s="56"/>
      <c r="M66" s="39"/>
    </row>
    <row r="67" spans="1:13" ht="22.05" customHeight="1" x14ac:dyDescent="0.3">
      <c r="A67" s="37">
        <v>64</v>
      </c>
      <c r="B67" s="42"/>
      <c r="C67" s="54"/>
      <c r="D67" s="41"/>
      <c r="E67" s="41"/>
      <c r="F67" s="41"/>
      <c r="G67" s="41"/>
      <c r="H67" s="41"/>
      <c r="I67" s="41"/>
      <c r="J67" s="55"/>
      <c r="K67" s="56"/>
      <c r="L67" s="56"/>
      <c r="M67" s="39"/>
    </row>
    <row r="68" spans="1:13" ht="22.05" customHeight="1" x14ac:dyDescent="0.3">
      <c r="A68" s="37">
        <v>65</v>
      </c>
      <c r="B68" s="42"/>
      <c r="C68" s="54"/>
      <c r="D68" s="41"/>
      <c r="E68" s="41"/>
      <c r="F68" s="41"/>
      <c r="G68" s="41"/>
      <c r="H68" s="41"/>
      <c r="I68" s="41"/>
      <c r="J68" s="55"/>
      <c r="K68" s="56"/>
      <c r="L68" s="56"/>
      <c r="M68" s="39"/>
    </row>
    <row r="69" spans="1:13" ht="22.05" customHeight="1" x14ac:dyDescent="0.3">
      <c r="A69" s="37">
        <v>66</v>
      </c>
      <c r="B69" s="42"/>
      <c r="C69" s="54"/>
      <c r="D69" s="41"/>
      <c r="E69" s="41"/>
      <c r="F69" s="41"/>
      <c r="G69" s="41"/>
      <c r="H69" s="41"/>
      <c r="I69" s="41"/>
      <c r="J69" s="55"/>
      <c r="K69" s="56"/>
      <c r="L69" s="56"/>
      <c r="M69" s="39"/>
    </row>
    <row r="70" spans="1:13" ht="22.05" customHeight="1" x14ac:dyDescent="0.3">
      <c r="A70" s="37">
        <v>67</v>
      </c>
      <c r="B70" s="42"/>
      <c r="C70" s="54"/>
      <c r="D70" s="41"/>
      <c r="E70" s="41"/>
      <c r="F70" s="41"/>
      <c r="G70" s="41"/>
      <c r="H70" s="41"/>
      <c r="I70" s="41"/>
      <c r="J70" s="55"/>
      <c r="K70" s="56"/>
      <c r="L70" s="56"/>
      <c r="M70" s="39"/>
    </row>
    <row r="71" spans="1:13" ht="22.05" customHeight="1" x14ac:dyDescent="0.3">
      <c r="A71" s="37">
        <v>68</v>
      </c>
      <c r="B71" s="42"/>
      <c r="C71" s="54"/>
      <c r="D71" s="41"/>
      <c r="E71" s="41"/>
      <c r="F71" s="41"/>
      <c r="G71" s="41"/>
      <c r="H71" s="41"/>
      <c r="I71" s="41"/>
      <c r="J71" s="55"/>
      <c r="K71" s="56"/>
      <c r="L71" s="56"/>
      <c r="M71" s="39"/>
    </row>
    <row r="72" spans="1:13" ht="22.05" customHeight="1" x14ac:dyDescent="0.3">
      <c r="A72" s="37">
        <v>69</v>
      </c>
      <c r="B72" s="42"/>
      <c r="C72" s="54"/>
      <c r="D72" s="41"/>
      <c r="E72" s="41"/>
      <c r="F72" s="41"/>
      <c r="G72" s="41"/>
      <c r="H72" s="41"/>
      <c r="I72" s="41"/>
      <c r="J72" s="55"/>
      <c r="K72" s="56"/>
      <c r="L72" s="56"/>
      <c r="M72" s="39"/>
    </row>
    <row r="73" spans="1:13" ht="22.05" customHeight="1" x14ac:dyDescent="0.3">
      <c r="A73" s="37">
        <v>70</v>
      </c>
      <c r="B73" s="42"/>
      <c r="C73" s="54"/>
      <c r="D73" s="41"/>
      <c r="E73" s="41"/>
      <c r="F73" s="41"/>
      <c r="G73" s="41"/>
      <c r="H73" s="41"/>
      <c r="I73" s="41"/>
      <c r="J73" s="55"/>
      <c r="K73" s="56"/>
      <c r="L73" s="56"/>
      <c r="M73" s="39"/>
    </row>
    <row r="74" spans="1:13" ht="22.05" customHeight="1" x14ac:dyDescent="0.3">
      <c r="A74" s="37">
        <v>71</v>
      </c>
      <c r="B74" s="42"/>
      <c r="C74" s="54"/>
      <c r="D74" s="41"/>
      <c r="E74" s="41"/>
      <c r="F74" s="41"/>
      <c r="G74" s="41"/>
      <c r="H74" s="41"/>
      <c r="I74" s="41"/>
      <c r="J74" s="55"/>
      <c r="K74" s="56"/>
      <c r="L74" s="56"/>
      <c r="M74" s="39"/>
    </row>
    <row r="75" spans="1:13" ht="22.05" customHeight="1" x14ac:dyDescent="0.3">
      <c r="A75" s="37">
        <v>72</v>
      </c>
      <c r="B75" s="42"/>
      <c r="C75" s="54"/>
      <c r="D75" s="41"/>
      <c r="E75" s="41"/>
      <c r="F75" s="41"/>
      <c r="G75" s="41"/>
      <c r="H75" s="41"/>
      <c r="I75" s="41"/>
      <c r="J75" s="55"/>
      <c r="K75" s="56"/>
      <c r="L75" s="56"/>
      <c r="M75" s="39"/>
    </row>
    <row r="76" spans="1:13" ht="22.05" customHeight="1" x14ac:dyDescent="0.3">
      <c r="A76" s="37">
        <v>73</v>
      </c>
      <c r="B76" s="42"/>
      <c r="C76" s="54"/>
      <c r="D76" s="41"/>
      <c r="E76" s="41"/>
      <c r="F76" s="41"/>
      <c r="G76" s="41"/>
      <c r="H76" s="41"/>
      <c r="I76" s="41"/>
      <c r="J76" s="55"/>
      <c r="K76" s="56"/>
      <c r="L76" s="56"/>
      <c r="M76" s="39"/>
    </row>
    <row r="77" spans="1:13" ht="22.05" customHeight="1" x14ac:dyDescent="0.3">
      <c r="A77" s="37">
        <v>74</v>
      </c>
      <c r="B77" s="42"/>
      <c r="C77" s="54"/>
      <c r="D77" s="41"/>
      <c r="E77" s="41"/>
      <c r="F77" s="41"/>
      <c r="G77" s="41"/>
      <c r="H77" s="41"/>
      <c r="I77" s="41"/>
      <c r="J77" s="55"/>
      <c r="K77" s="56"/>
      <c r="L77" s="56"/>
      <c r="M77" s="39"/>
    </row>
    <row r="78" spans="1:13" ht="22.05" customHeight="1" x14ac:dyDescent="0.3">
      <c r="A78" s="37">
        <v>75</v>
      </c>
      <c r="B78" s="42"/>
      <c r="C78" s="54"/>
      <c r="D78" s="41"/>
      <c r="E78" s="41"/>
      <c r="F78" s="41"/>
      <c r="G78" s="41"/>
      <c r="H78" s="41"/>
      <c r="I78" s="41"/>
      <c r="J78" s="55"/>
      <c r="K78" s="56"/>
      <c r="L78" s="56"/>
      <c r="M78" s="39"/>
    </row>
    <row r="79" spans="1:13" ht="22.05" customHeight="1" x14ac:dyDescent="0.3">
      <c r="A79" s="37">
        <v>76</v>
      </c>
      <c r="B79" s="42"/>
      <c r="C79" s="54"/>
      <c r="D79" s="41"/>
      <c r="E79" s="41"/>
      <c r="F79" s="41"/>
      <c r="G79" s="41"/>
      <c r="H79" s="41"/>
      <c r="I79" s="41"/>
      <c r="J79" s="55"/>
      <c r="K79" s="56"/>
      <c r="L79" s="56"/>
      <c r="M79" s="39"/>
    </row>
    <row r="80" spans="1:13" ht="22.05" customHeight="1" x14ac:dyDescent="0.3">
      <c r="A80" s="37">
        <v>77</v>
      </c>
      <c r="B80" s="42"/>
      <c r="C80" s="54"/>
      <c r="D80" s="41"/>
      <c r="E80" s="41"/>
      <c r="F80" s="41"/>
      <c r="G80" s="41"/>
      <c r="H80" s="41"/>
      <c r="I80" s="41"/>
      <c r="J80" s="55"/>
      <c r="K80" s="56"/>
      <c r="L80" s="56"/>
      <c r="M80" s="39"/>
    </row>
    <row r="81" spans="1:13" ht="22.05" customHeight="1" x14ac:dyDescent="0.3">
      <c r="A81" s="37">
        <v>78</v>
      </c>
      <c r="B81" s="42"/>
      <c r="C81" s="54"/>
      <c r="D81" s="41"/>
      <c r="E81" s="41"/>
      <c r="F81" s="41"/>
      <c r="G81" s="41"/>
      <c r="H81" s="41"/>
      <c r="I81" s="41"/>
      <c r="J81" s="55"/>
      <c r="K81" s="56"/>
      <c r="L81" s="56"/>
      <c r="M81" s="39"/>
    </row>
    <row r="82" spans="1:13" ht="22.05" customHeight="1" x14ac:dyDescent="0.3">
      <c r="A82" s="37">
        <v>79</v>
      </c>
      <c r="B82" s="42"/>
      <c r="C82" s="54"/>
      <c r="D82" s="41"/>
      <c r="E82" s="41"/>
      <c r="F82" s="41"/>
      <c r="G82" s="41"/>
      <c r="H82" s="41"/>
      <c r="I82" s="41"/>
      <c r="J82" s="55"/>
      <c r="K82" s="56"/>
      <c r="L82" s="56"/>
      <c r="M82" s="39"/>
    </row>
    <row r="83" spans="1:13" ht="22.05" customHeight="1" x14ac:dyDescent="0.3">
      <c r="A83" s="37">
        <v>80</v>
      </c>
      <c r="B83" s="42"/>
      <c r="C83" s="54"/>
      <c r="D83" s="41"/>
      <c r="E83" s="41"/>
      <c r="F83" s="41"/>
      <c r="G83" s="41"/>
      <c r="H83" s="41"/>
      <c r="I83" s="41"/>
      <c r="J83" s="55"/>
      <c r="K83" s="56"/>
      <c r="L83" s="56"/>
      <c r="M83" s="39"/>
    </row>
    <row r="84" spans="1:13" ht="22.05" customHeight="1" x14ac:dyDescent="0.3">
      <c r="A84" s="37">
        <v>81</v>
      </c>
      <c r="B84" s="42"/>
      <c r="C84" s="54"/>
      <c r="D84" s="41"/>
      <c r="E84" s="41"/>
      <c r="F84" s="41"/>
      <c r="G84" s="41"/>
      <c r="H84" s="41"/>
      <c r="I84" s="41"/>
      <c r="J84" s="55"/>
      <c r="K84" s="56"/>
      <c r="L84" s="56"/>
      <c r="M84" s="39"/>
    </row>
    <row r="85" spans="1:13" ht="22.05" customHeight="1" x14ac:dyDescent="0.3">
      <c r="A85" s="37">
        <v>82</v>
      </c>
      <c r="B85" s="42"/>
      <c r="C85" s="54"/>
      <c r="D85" s="41"/>
      <c r="E85" s="41"/>
      <c r="F85" s="41"/>
      <c r="G85" s="41"/>
      <c r="H85" s="41"/>
      <c r="I85" s="41"/>
      <c r="J85" s="55"/>
      <c r="K85" s="56"/>
      <c r="L85" s="56"/>
      <c r="M85" s="39"/>
    </row>
    <row r="86" spans="1:13" ht="22.05" customHeight="1" x14ac:dyDescent="0.3">
      <c r="A86" s="37">
        <v>83</v>
      </c>
      <c r="B86" s="42"/>
      <c r="C86" s="54"/>
      <c r="D86" s="41"/>
      <c r="E86" s="41"/>
      <c r="F86" s="41"/>
      <c r="G86" s="41"/>
      <c r="H86" s="41"/>
      <c r="I86" s="41"/>
      <c r="J86" s="55"/>
      <c r="K86" s="56"/>
      <c r="L86" s="56"/>
      <c r="M86" s="39"/>
    </row>
    <row r="87" spans="1:13" ht="22.05" customHeight="1" x14ac:dyDescent="0.3">
      <c r="A87" s="37">
        <v>84</v>
      </c>
      <c r="B87" s="42"/>
      <c r="C87" s="54"/>
      <c r="D87" s="41"/>
      <c r="E87" s="41"/>
      <c r="F87" s="41"/>
      <c r="G87" s="41"/>
      <c r="H87" s="41"/>
      <c r="I87" s="41"/>
      <c r="J87" s="55"/>
      <c r="K87" s="56"/>
      <c r="L87" s="56"/>
      <c r="M87" s="39"/>
    </row>
    <row r="88" spans="1:13" ht="22.05" customHeight="1" x14ac:dyDescent="0.3">
      <c r="A88" s="37">
        <v>85</v>
      </c>
      <c r="B88" s="42"/>
      <c r="C88" s="54"/>
      <c r="D88" s="41"/>
      <c r="E88" s="41"/>
      <c r="F88" s="41"/>
      <c r="G88" s="41"/>
      <c r="H88" s="41"/>
      <c r="I88" s="41"/>
      <c r="J88" s="55"/>
      <c r="K88" s="56"/>
      <c r="L88" s="56"/>
      <c r="M88" s="39"/>
    </row>
    <row r="89" spans="1:13" ht="22.05" customHeight="1" x14ac:dyDescent="0.3">
      <c r="A89" s="37">
        <v>86</v>
      </c>
      <c r="B89" s="42"/>
      <c r="C89" s="54"/>
      <c r="D89" s="41"/>
      <c r="E89" s="41"/>
      <c r="F89" s="41"/>
      <c r="G89" s="41"/>
      <c r="H89" s="41"/>
      <c r="I89" s="41"/>
      <c r="J89" s="55"/>
      <c r="K89" s="56"/>
      <c r="L89" s="56"/>
      <c r="M89" s="39"/>
    </row>
    <row r="90" spans="1:13" ht="22.05" customHeight="1" x14ac:dyDescent="0.3">
      <c r="A90" s="37">
        <v>87</v>
      </c>
      <c r="B90" s="42"/>
      <c r="C90" s="54"/>
      <c r="D90" s="41"/>
      <c r="E90" s="41"/>
      <c r="F90" s="41"/>
      <c r="G90" s="41"/>
      <c r="H90" s="41"/>
      <c r="I90" s="41"/>
      <c r="J90" s="55"/>
      <c r="K90" s="56"/>
      <c r="L90" s="56"/>
      <c r="M90" s="39"/>
    </row>
    <row r="91" spans="1:13" ht="22.05" customHeight="1" x14ac:dyDescent="0.3">
      <c r="A91" s="37">
        <v>88</v>
      </c>
      <c r="B91" s="42"/>
      <c r="C91" s="54"/>
      <c r="D91" s="41"/>
      <c r="E91" s="41"/>
      <c r="F91" s="41"/>
      <c r="G91" s="41"/>
      <c r="H91" s="41"/>
      <c r="I91" s="41"/>
      <c r="J91" s="55"/>
      <c r="K91" s="56"/>
      <c r="L91" s="56"/>
      <c r="M91" s="39"/>
    </row>
    <row r="92" spans="1:13" ht="22.05" customHeight="1" x14ac:dyDescent="0.3">
      <c r="A92" s="37">
        <v>89</v>
      </c>
      <c r="B92" s="42"/>
      <c r="C92" s="54"/>
      <c r="D92" s="41"/>
      <c r="E92" s="41"/>
      <c r="F92" s="41"/>
      <c r="G92" s="41"/>
      <c r="H92" s="41"/>
      <c r="I92" s="41"/>
      <c r="J92" s="55"/>
      <c r="K92" s="56"/>
      <c r="L92" s="56"/>
      <c r="M92" s="39"/>
    </row>
    <row r="93" spans="1:13" ht="22.05" customHeight="1" x14ac:dyDescent="0.3">
      <c r="A93" s="37">
        <v>90</v>
      </c>
      <c r="B93" s="42"/>
      <c r="C93" s="54"/>
      <c r="D93" s="41"/>
      <c r="E93" s="41"/>
      <c r="F93" s="41"/>
      <c r="G93" s="41"/>
      <c r="H93" s="41"/>
      <c r="I93" s="41"/>
      <c r="J93" s="55"/>
      <c r="K93" s="56"/>
      <c r="L93" s="56"/>
      <c r="M93" s="39"/>
    </row>
    <row r="94" spans="1:13" ht="22.05" customHeight="1" x14ac:dyDescent="0.3">
      <c r="A94" s="37">
        <v>91</v>
      </c>
      <c r="B94" s="42"/>
      <c r="C94" s="54"/>
      <c r="D94" s="41"/>
      <c r="E94" s="41"/>
      <c r="F94" s="41"/>
      <c r="G94" s="41"/>
      <c r="H94" s="41"/>
      <c r="I94" s="41"/>
      <c r="J94" s="55"/>
      <c r="K94" s="56"/>
      <c r="L94" s="56"/>
      <c r="M94" s="39"/>
    </row>
    <row r="95" spans="1:13" ht="22.05" customHeight="1" x14ac:dyDescent="0.3">
      <c r="A95" s="37">
        <v>92</v>
      </c>
      <c r="B95" s="42"/>
      <c r="C95" s="54"/>
      <c r="D95" s="41"/>
      <c r="E95" s="41"/>
      <c r="F95" s="41"/>
      <c r="G95" s="41"/>
      <c r="H95" s="41"/>
      <c r="I95" s="41"/>
      <c r="J95" s="55"/>
      <c r="K95" s="56"/>
      <c r="L95" s="56"/>
      <c r="M95" s="39"/>
    </row>
    <row r="96" spans="1:13" ht="22.05" customHeight="1" x14ac:dyDescent="0.3">
      <c r="A96" s="37">
        <v>93</v>
      </c>
      <c r="B96" s="42"/>
      <c r="C96" s="54"/>
      <c r="D96" s="41"/>
      <c r="E96" s="41"/>
      <c r="F96" s="41"/>
      <c r="G96" s="41"/>
      <c r="H96" s="41"/>
      <c r="I96" s="41"/>
      <c r="J96" s="55"/>
      <c r="K96" s="56"/>
      <c r="L96" s="56"/>
      <c r="M96" s="39"/>
    </row>
    <row r="97" spans="1:13" ht="22.05" customHeight="1" x14ac:dyDescent="0.3">
      <c r="A97" s="37">
        <v>94</v>
      </c>
      <c r="B97" s="42"/>
      <c r="C97" s="54"/>
      <c r="D97" s="41"/>
      <c r="E97" s="41"/>
      <c r="F97" s="41"/>
      <c r="G97" s="41"/>
      <c r="H97" s="41"/>
      <c r="I97" s="41"/>
      <c r="J97" s="55"/>
      <c r="K97" s="56"/>
      <c r="L97" s="56"/>
      <c r="M97" s="39"/>
    </row>
    <row r="98" spans="1:13" ht="22.05" customHeight="1" x14ac:dyDescent="0.3">
      <c r="A98" s="37">
        <v>95</v>
      </c>
      <c r="B98" s="42"/>
      <c r="C98" s="54"/>
      <c r="D98" s="41"/>
      <c r="E98" s="41"/>
      <c r="F98" s="41"/>
      <c r="G98" s="41"/>
      <c r="H98" s="41"/>
      <c r="I98" s="41"/>
      <c r="J98" s="55"/>
      <c r="K98" s="56"/>
      <c r="L98" s="56"/>
      <c r="M98" s="39"/>
    </row>
    <row r="99" spans="1:13" ht="22.05" customHeight="1" x14ac:dyDescent="0.3">
      <c r="A99" s="37">
        <v>96</v>
      </c>
      <c r="B99" s="42"/>
      <c r="C99" s="54"/>
      <c r="D99" s="41"/>
      <c r="E99" s="41"/>
      <c r="F99" s="41"/>
      <c r="G99" s="41"/>
      <c r="H99" s="41"/>
      <c r="I99" s="41"/>
      <c r="J99" s="55"/>
      <c r="K99" s="56"/>
      <c r="L99" s="56"/>
      <c r="M99" s="39"/>
    </row>
    <row r="100" spans="1:13" ht="22.05" customHeight="1" x14ac:dyDescent="0.3">
      <c r="A100" s="37">
        <v>97</v>
      </c>
      <c r="B100" s="42"/>
      <c r="C100" s="54"/>
      <c r="D100" s="41"/>
      <c r="E100" s="41"/>
      <c r="F100" s="41"/>
      <c r="G100" s="41"/>
      <c r="H100" s="41"/>
      <c r="I100" s="41"/>
      <c r="J100" s="55"/>
      <c r="K100" s="56"/>
      <c r="L100" s="56"/>
      <c r="M100" s="39"/>
    </row>
    <row r="101" spans="1:13" ht="22.05" customHeight="1" x14ac:dyDescent="0.3">
      <c r="A101" s="37">
        <v>98</v>
      </c>
      <c r="B101" s="42"/>
      <c r="C101" s="54"/>
      <c r="D101" s="41"/>
      <c r="E101" s="41"/>
      <c r="F101" s="41"/>
      <c r="G101" s="41"/>
      <c r="H101" s="41"/>
      <c r="I101" s="41"/>
      <c r="J101" s="55"/>
      <c r="K101" s="56"/>
      <c r="L101" s="56"/>
      <c r="M101" s="39"/>
    </row>
    <row r="102" spans="1:13" ht="22.05" customHeight="1" x14ac:dyDescent="0.3">
      <c r="A102" s="37">
        <v>99</v>
      </c>
      <c r="B102" s="42"/>
      <c r="C102" s="54"/>
      <c r="D102" s="41"/>
      <c r="E102" s="41"/>
      <c r="F102" s="41"/>
      <c r="G102" s="41"/>
      <c r="H102" s="41"/>
      <c r="I102" s="41"/>
      <c r="J102" s="55"/>
      <c r="K102" s="56"/>
      <c r="L102" s="56"/>
      <c r="M102" s="39"/>
    </row>
    <row r="103" spans="1:13" ht="22.05" customHeight="1" x14ac:dyDescent="0.3">
      <c r="A103" s="37">
        <v>100</v>
      </c>
      <c r="B103" s="42"/>
      <c r="C103" s="54"/>
      <c r="D103" s="41"/>
      <c r="E103" s="41"/>
      <c r="F103" s="41"/>
      <c r="G103" s="41"/>
      <c r="H103" s="41"/>
      <c r="I103" s="41"/>
      <c r="J103" s="55"/>
      <c r="K103" s="56"/>
      <c r="L103" s="56"/>
      <c r="M103" s="39"/>
    </row>
    <row r="104" spans="1:13" ht="22.05" customHeight="1" x14ac:dyDescent="0.3">
      <c r="A104" s="37">
        <v>101</v>
      </c>
      <c r="B104" s="42"/>
      <c r="C104" s="54"/>
      <c r="D104" s="41"/>
      <c r="E104" s="41"/>
      <c r="F104" s="41"/>
      <c r="G104" s="41"/>
      <c r="H104" s="41"/>
      <c r="I104" s="41"/>
      <c r="J104" s="55"/>
      <c r="K104" s="56"/>
      <c r="L104" s="56"/>
      <c r="M104" s="39"/>
    </row>
    <row r="105" spans="1:13" ht="22.05" customHeight="1" x14ac:dyDescent="0.3">
      <c r="A105" s="37">
        <v>102</v>
      </c>
      <c r="B105" s="42"/>
      <c r="C105" s="54"/>
      <c r="D105" s="41"/>
      <c r="E105" s="41"/>
      <c r="F105" s="41"/>
      <c r="G105" s="41"/>
      <c r="H105" s="41"/>
      <c r="I105" s="41"/>
      <c r="J105" s="55"/>
      <c r="K105" s="56"/>
      <c r="L105" s="56"/>
      <c r="M105" s="39"/>
    </row>
    <row r="106" spans="1:13" ht="22.05" customHeight="1" x14ac:dyDescent="0.3">
      <c r="A106" s="37">
        <v>103</v>
      </c>
      <c r="B106" s="42"/>
      <c r="C106" s="54"/>
      <c r="D106" s="41"/>
      <c r="E106" s="41"/>
      <c r="F106" s="41"/>
      <c r="G106" s="41"/>
      <c r="H106" s="41"/>
      <c r="I106" s="41"/>
      <c r="J106" s="55"/>
      <c r="K106" s="56"/>
      <c r="L106" s="56"/>
      <c r="M106" s="39"/>
    </row>
    <row r="107" spans="1:13" ht="22.05" customHeight="1" x14ac:dyDescent="0.3">
      <c r="A107" s="37">
        <v>104</v>
      </c>
      <c r="B107" s="42"/>
      <c r="C107" s="54"/>
      <c r="D107" s="41"/>
      <c r="E107" s="41"/>
      <c r="F107" s="41"/>
      <c r="G107" s="41"/>
      <c r="H107" s="41"/>
      <c r="I107" s="41"/>
      <c r="J107" s="55"/>
      <c r="K107" s="56"/>
      <c r="L107" s="56"/>
      <c r="M107" s="39"/>
    </row>
    <row r="108" spans="1:13" ht="22.05" customHeight="1" x14ac:dyDescent="0.3">
      <c r="A108" s="37">
        <v>105</v>
      </c>
      <c r="B108" s="42"/>
      <c r="C108" s="54"/>
      <c r="D108" s="41"/>
      <c r="E108" s="41"/>
      <c r="F108" s="41"/>
      <c r="G108" s="41"/>
      <c r="H108" s="41"/>
      <c r="I108" s="41"/>
      <c r="J108" s="55"/>
      <c r="K108" s="56"/>
      <c r="L108" s="56"/>
      <c r="M108" s="39"/>
    </row>
    <row r="109" spans="1:13" ht="22.05" customHeight="1" x14ac:dyDescent="0.3">
      <c r="A109" s="37">
        <v>106</v>
      </c>
      <c r="B109" s="42"/>
      <c r="C109" s="54"/>
      <c r="D109" s="41"/>
      <c r="E109" s="41"/>
      <c r="F109" s="41"/>
      <c r="G109" s="41"/>
      <c r="H109" s="41"/>
      <c r="I109" s="41"/>
      <c r="J109" s="55"/>
      <c r="K109" s="56"/>
      <c r="L109" s="56"/>
      <c r="M109" s="39"/>
    </row>
    <row r="110" spans="1:13" ht="22.05" customHeight="1" x14ac:dyDescent="0.3">
      <c r="A110" s="37">
        <v>107</v>
      </c>
      <c r="B110" s="42"/>
      <c r="C110" s="54"/>
      <c r="D110" s="41"/>
      <c r="E110" s="41"/>
      <c r="F110" s="41"/>
      <c r="G110" s="41"/>
      <c r="H110" s="41"/>
      <c r="I110" s="41"/>
      <c r="J110" s="55"/>
      <c r="K110" s="56"/>
      <c r="L110" s="56"/>
      <c r="M110" s="39"/>
    </row>
    <row r="111" spans="1:13" ht="22.05" customHeight="1" x14ac:dyDescent="0.3">
      <c r="A111" s="37">
        <v>108</v>
      </c>
      <c r="B111" s="42"/>
      <c r="C111" s="54"/>
      <c r="D111" s="41"/>
      <c r="E111" s="41"/>
      <c r="F111" s="41"/>
      <c r="G111" s="41"/>
      <c r="H111" s="41"/>
      <c r="I111" s="41"/>
      <c r="J111" s="55"/>
      <c r="K111" s="56"/>
      <c r="L111" s="56"/>
      <c r="M111" s="39"/>
    </row>
    <row r="112" spans="1:13" ht="22.05" customHeight="1" x14ac:dyDescent="0.3">
      <c r="A112" s="37">
        <v>109</v>
      </c>
      <c r="B112" s="42"/>
      <c r="C112" s="54"/>
      <c r="D112" s="41"/>
      <c r="E112" s="41"/>
      <c r="F112" s="41"/>
      <c r="G112" s="41"/>
      <c r="H112" s="41"/>
      <c r="I112" s="41"/>
      <c r="J112" s="55"/>
      <c r="K112" s="56"/>
      <c r="L112" s="56"/>
      <c r="M112" s="39"/>
    </row>
    <row r="113" spans="1:13" ht="22.05" customHeight="1" x14ac:dyDescent="0.3">
      <c r="A113" s="37">
        <v>110</v>
      </c>
      <c r="B113" s="42"/>
      <c r="C113" s="54"/>
      <c r="D113" s="41"/>
      <c r="E113" s="41"/>
      <c r="F113" s="41"/>
      <c r="G113" s="41"/>
      <c r="H113" s="41"/>
      <c r="I113" s="41"/>
      <c r="J113" s="55"/>
      <c r="K113" s="56"/>
      <c r="L113" s="56"/>
      <c r="M113" s="39"/>
    </row>
    <row r="114" spans="1:13" ht="22.05" customHeight="1" x14ac:dyDescent="0.3">
      <c r="A114" s="37">
        <v>111</v>
      </c>
      <c r="B114" s="42"/>
      <c r="C114" s="54"/>
      <c r="D114" s="41"/>
      <c r="E114" s="41"/>
      <c r="F114" s="41"/>
      <c r="G114" s="41"/>
      <c r="H114" s="41"/>
      <c r="I114" s="41"/>
      <c r="J114" s="55"/>
      <c r="K114" s="56"/>
      <c r="L114" s="56"/>
      <c r="M114" s="39"/>
    </row>
    <row r="115" spans="1:13" ht="22.05" customHeight="1" x14ac:dyDescent="0.3">
      <c r="A115" s="37">
        <v>112</v>
      </c>
      <c r="B115" s="42"/>
      <c r="C115" s="54"/>
      <c r="D115" s="41"/>
      <c r="E115" s="41"/>
      <c r="F115" s="41"/>
      <c r="G115" s="41"/>
      <c r="H115" s="41"/>
      <c r="I115" s="41"/>
      <c r="J115" s="55"/>
      <c r="K115" s="56"/>
      <c r="L115" s="56"/>
      <c r="M115" s="39"/>
    </row>
    <row r="116" spans="1:13" ht="22.05" customHeight="1" x14ac:dyDescent="0.3">
      <c r="A116" s="37">
        <v>113</v>
      </c>
      <c r="B116" s="42"/>
      <c r="C116" s="54"/>
      <c r="D116" s="41"/>
      <c r="E116" s="41"/>
      <c r="F116" s="41"/>
      <c r="G116" s="41"/>
      <c r="H116" s="41"/>
      <c r="I116" s="41"/>
      <c r="J116" s="55"/>
      <c r="K116" s="56"/>
      <c r="L116" s="56"/>
      <c r="M116" s="39"/>
    </row>
    <row r="117" spans="1:13" ht="22.05" customHeight="1" x14ac:dyDescent="0.3">
      <c r="A117" s="37">
        <v>114</v>
      </c>
      <c r="B117" s="42"/>
      <c r="C117" s="54"/>
      <c r="D117" s="41"/>
      <c r="E117" s="41"/>
      <c r="F117" s="41"/>
      <c r="G117" s="41"/>
      <c r="H117" s="41"/>
      <c r="I117" s="41"/>
      <c r="J117" s="55"/>
      <c r="K117" s="56"/>
      <c r="L117" s="56"/>
      <c r="M117" s="39"/>
    </row>
    <row r="118" spans="1:13" ht="22.05" customHeight="1" x14ac:dyDescent="0.3">
      <c r="A118" s="37">
        <v>115</v>
      </c>
      <c r="B118" s="42"/>
      <c r="C118" s="54"/>
      <c r="D118" s="41"/>
      <c r="E118" s="41"/>
      <c r="F118" s="41"/>
      <c r="G118" s="41"/>
      <c r="H118" s="41"/>
      <c r="I118" s="41"/>
      <c r="J118" s="55"/>
      <c r="K118" s="56"/>
      <c r="L118" s="56"/>
      <c r="M118" s="39"/>
    </row>
    <row r="119" spans="1:13" ht="22.05" customHeight="1" x14ac:dyDescent="0.3">
      <c r="A119" s="37">
        <v>116</v>
      </c>
      <c r="B119" s="42"/>
      <c r="C119" s="54"/>
      <c r="D119" s="41"/>
      <c r="E119" s="41"/>
      <c r="F119" s="41"/>
      <c r="G119" s="41"/>
      <c r="H119" s="41"/>
      <c r="I119" s="41"/>
      <c r="J119" s="55"/>
      <c r="K119" s="56"/>
      <c r="L119" s="56"/>
      <c r="M119" s="39"/>
    </row>
    <row r="120" spans="1:13" ht="22.05" customHeight="1" x14ac:dyDescent="0.3">
      <c r="A120" s="37">
        <v>117</v>
      </c>
      <c r="B120" s="42"/>
      <c r="C120" s="54"/>
      <c r="D120" s="41"/>
      <c r="E120" s="41"/>
      <c r="F120" s="41"/>
      <c r="G120" s="41"/>
      <c r="H120" s="41"/>
      <c r="I120" s="41"/>
      <c r="J120" s="55"/>
      <c r="K120" s="56"/>
      <c r="L120" s="56"/>
      <c r="M120" s="39"/>
    </row>
    <row r="121" spans="1:13" ht="22.05" customHeight="1" x14ac:dyDescent="0.3">
      <c r="A121" s="37">
        <v>118</v>
      </c>
      <c r="B121" s="42"/>
      <c r="C121" s="54"/>
      <c r="D121" s="41"/>
      <c r="E121" s="41"/>
      <c r="F121" s="41"/>
      <c r="G121" s="41"/>
      <c r="H121" s="41"/>
      <c r="I121" s="41"/>
      <c r="J121" s="55"/>
      <c r="K121" s="56"/>
      <c r="L121" s="56"/>
      <c r="M121" s="39"/>
    </row>
    <row r="122" spans="1:13" ht="22.05" customHeight="1" x14ac:dyDescent="0.3">
      <c r="A122" s="37">
        <v>119</v>
      </c>
      <c r="B122" s="42"/>
      <c r="C122" s="54"/>
      <c r="D122" s="41"/>
      <c r="E122" s="41"/>
      <c r="F122" s="41"/>
      <c r="G122" s="41"/>
      <c r="H122" s="41"/>
      <c r="I122" s="41"/>
      <c r="J122" s="55"/>
      <c r="K122" s="56"/>
      <c r="L122" s="56"/>
      <c r="M122" s="39"/>
    </row>
    <row r="123" spans="1:13" ht="22.05" customHeight="1" x14ac:dyDescent="0.3">
      <c r="A123" s="37">
        <v>120</v>
      </c>
      <c r="B123" s="42"/>
      <c r="C123" s="54"/>
      <c r="D123" s="41"/>
      <c r="E123" s="41"/>
      <c r="F123" s="41"/>
      <c r="G123" s="41"/>
      <c r="H123" s="41"/>
      <c r="I123" s="41"/>
      <c r="J123" s="55"/>
      <c r="K123" s="56"/>
      <c r="L123" s="56"/>
      <c r="M123" s="39"/>
    </row>
    <row r="124" spans="1:13" ht="22.05" customHeight="1" x14ac:dyDescent="0.3">
      <c r="A124" s="37">
        <v>121</v>
      </c>
      <c r="B124" s="42"/>
      <c r="C124" s="54"/>
      <c r="D124" s="41"/>
      <c r="E124" s="41"/>
      <c r="F124" s="41"/>
      <c r="G124" s="41"/>
      <c r="H124" s="41"/>
      <c r="I124" s="41"/>
      <c r="J124" s="55"/>
      <c r="K124" s="56"/>
      <c r="L124" s="56"/>
      <c r="M124" s="39"/>
    </row>
    <row r="125" spans="1:13" ht="22.05" customHeight="1" x14ac:dyDescent="0.3">
      <c r="A125" s="37">
        <v>122</v>
      </c>
      <c r="B125" s="42"/>
      <c r="C125" s="54"/>
      <c r="D125" s="41"/>
      <c r="E125" s="41"/>
      <c r="F125" s="41"/>
      <c r="G125" s="41"/>
      <c r="H125" s="41"/>
      <c r="I125" s="41"/>
      <c r="J125" s="55"/>
      <c r="K125" s="56"/>
      <c r="L125" s="56"/>
      <c r="M125" s="39"/>
    </row>
    <row r="126" spans="1:13" ht="22.05" customHeight="1" x14ac:dyDescent="0.3">
      <c r="A126" s="37">
        <v>123</v>
      </c>
      <c r="B126" s="42"/>
      <c r="C126" s="54"/>
      <c r="D126" s="41"/>
      <c r="E126" s="41"/>
      <c r="F126" s="41"/>
      <c r="G126" s="41"/>
      <c r="H126" s="41"/>
      <c r="I126" s="41"/>
      <c r="J126" s="55"/>
      <c r="K126" s="56"/>
      <c r="L126" s="56"/>
      <c r="M126" s="39"/>
    </row>
    <row r="127" spans="1:13" ht="22.05" customHeight="1" x14ac:dyDescent="0.3">
      <c r="A127" s="37">
        <v>124</v>
      </c>
      <c r="B127" s="42"/>
      <c r="C127" s="54"/>
      <c r="D127" s="41"/>
      <c r="E127" s="41"/>
      <c r="F127" s="41"/>
      <c r="G127" s="41"/>
      <c r="H127" s="41"/>
      <c r="I127" s="41"/>
      <c r="J127" s="55"/>
      <c r="K127" s="56"/>
      <c r="L127" s="56"/>
      <c r="M127" s="39"/>
    </row>
    <row r="128" spans="1:13" ht="22.05" customHeight="1" x14ac:dyDescent="0.3">
      <c r="A128" s="37">
        <v>125</v>
      </c>
      <c r="B128" s="42"/>
      <c r="C128" s="54"/>
      <c r="D128" s="41"/>
      <c r="E128" s="41"/>
      <c r="F128" s="41"/>
      <c r="G128" s="41"/>
      <c r="H128" s="41"/>
      <c r="I128" s="41"/>
      <c r="J128" s="55"/>
      <c r="K128" s="56"/>
      <c r="L128" s="56"/>
      <c r="M128" s="39"/>
    </row>
    <row r="129" spans="1:13" ht="22.05" customHeight="1" x14ac:dyDescent="0.3">
      <c r="A129" s="37">
        <v>126</v>
      </c>
      <c r="B129" s="42"/>
      <c r="C129" s="54"/>
      <c r="D129" s="41"/>
      <c r="E129" s="41"/>
      <c r="F129" s="41"/>
      <c r="G129" s="41"/>
      <c r="H129" s="41"/>
      <c r="I129" s="41"/>
      <c r="J129" s="55"/>
      <c r="K129" s="56"/>
      <c r="L129" s="56"/>
      <c r="M129" s="39"/>
    </row>
    <row r="130" spans="1:13" ht="22.05" customHeight="1" x14ac:dyDescent="0.3">
      <c r="A130" s="37">
        <v>127</v>
      </c>
      <c r="B130" s="42"/>
      <c r="C130" s="54"/>
      <c r="D130" s="41"/>
      <c r="E130" s="41"/>
      <c r="F130" s="41"/>
      <c r="G130" s="41"/>
      <c r="H130" s="41"/>
      <c r="I130" s="41"/>
      <c r="J130" s="55"/>
      <c r="K130" s="56"/>
      <c r="L130" s="56"/>
      <c r="M130" s="39"/>
    </row>
    <row r="131" spans="1:13" ht="22.05" customHeight="1" x14ac:dyDescent="0.3">
      <c r="A131" s="37">
        <v>128</v>
      </c>
      <c r="B131" s="42"/>
      <c r="C131" s="54"/>
      <c r="D131" s="41"/>
      <c r="E131" s="41"/>
      <c r="F131" s="41"/>
      <c r="G131" s="41"/>
      <c r="H131" s="41"/>
      <c r="I131" s="41"/>
      <c r="J131" s="55"/>
      <c r="K131" s="56"/>
      <c r="L131" s="56"/>
      <c r="M131" s="39"/>
    </row>
    <row r="132" spans="1:13" ht="22.05" customHeight="1" x14ac:dyDescent="0.3">
      <c r="A132" s="37">
        <v>129</v>
      </c>
      <c r="B132" s="42"/>
      <c r="C132" s="54"/>
      <c r="D132" s="41"/>
      <c r="E132" s="41"/>
      <c r="F132" s="41"/>
      <c r="G132" s="41"/>
      <c r="H132" s="41"/>
      <c r="I132" s="41"/>
      <c r="J132" s="55"/>
      <c r="K132" s="56"/>
      <c r="L132" s="56"/>
      <c r="M132" s="39"/>
    </row>
    <row r="133" spans="1:13" ht="22.05" customHeight="1" x14ac:dyDescent="0.3">
      <c r="A133" s="37">
        <v>130</v>
      </c>
      <c r="B133" s="42"/>
      <c r="C133" s="54"/>
      <c r="D133" s="41"/>
      <c r="E133" s="41"/>
      <c r="F133" s="41"/>
      <c r="G133" s="41"/>
      <c r="H133" s="41"/>
      <c r="I133" s="41"/>
      <c r="J133" s="55"/>
      <c r="K133" s="56"/>
      <c r="L133" s="56"/>
      <c r="M133" s="39"/>
    </row>
    <row r="134" spans="1:13" ht="22.05" customHeight="1" x14ac:dyDescent="0.3">
      <c r="A134" s="37">
        <v>131</v>
      </c>
      <c r="B134" s="42"/>
      <c r="C134" s="54"/>
      <c r="D134" s="41"/>
      <c r="E134" s="41"/>
      <c r="F134" s="41"/>
      <c r="G134" s="41"/>
      <c r="H134" s="41"/>
      <c r="I134" s="41"/>
      <c r="J134" s="55"/>
      <c r="K134" s="56"/>
      <c r="L134" s="56"/>
      <c r="M134" s="39"/>
    </row>
    <row r="135" spans="1:13" ht="22.05" customHeight="1" x14ac:dyDescent="0.3">
      <c r="A135" s="37">
        <v>132</v>
      </c>
      <c r="B135" s="42"/>
      <c r="C135" s="54"/>
      <c r="D135" s="41"/>
      <c r="E135" s="41"/>
      <c r="F135" s="41"/>
      <c r="G135" s="41"/>
      <c r="H135" s="41"/>
      <c r="I135" s="41"/>
      <c r="J135" s="55"/>
      <c r="K135" s="56"/>
      <c r="L135" s="56"/>
      <c r="M135" s="39"/>
    </row>
    <row r="136" spans="1:13" ht="22.05" customHeight="1" x14ac:dyDescent="0.3">
      <c r="A136" s="37">
        <v>133</v>
      </c>
      <c r="B136" s="42"/>
      <c r="C136" s="54"/>
      <c r="D136" s="41"/>
      <c r="E136" s="41"/>
      <c r="F136" s="41"/>
      <c r="G136" s="41"/>
      <c r="H136" s="41"/>
      <c r="I136" s="41"/>
      <c r="J136" s="55"/>
      <c r="K136" s="56"/>
      <c r="L136" s="56"/>
      <c r="M136" s="39"/>
    </row>
    <row r="137" spans="1:13" ht="22.05" customHeight="1" x14ac:dyDescent="0.3">
      <c r="A137" s="37">
        <v>134</v>
      </c>
      <c r="B137" s="42"/>
      <c r="C137" s="54"/>
      <c r="D137" s="41"/>
      <c r="E137" s="41"/>
      <c r="F137" s="41"/>
      <c r="G137" s="41"/>
      <c r="H137" s="41"/>
      <c r="I137" s="41"/>
      <c r="J137" s="55"/>
      <c r="K137" s="56"/>
      <c r="L137" s="56"/>
      <c r="M137" s="39"/>
    </row>
    <row r="138" spans="1:13" ht="22.05" customHeight="1" x14ac:dyDescent="0.3">
      <c r="A138" s="37">
        <v>135</v>
      </c>
      <c r="B138" s="42"/>
      <c r="C138" s="54"/>
      <c r="D138" s="41"/>
      <c r="E138" s="41"/>
      <c r="F138" s="41"/>
      <c r="G138" s="41"/>
      <c r="H138" s="41"/>
      <c r="I138" s="41"/>
      <c r="J138" s="55"/>
      <c r="K138" s="56"/>
      <c r="L138" s="56"/>
      <c r="M138" s="39"/>
    </row>
    <row r="139" spans="1:13" ht="22.05" customHeight="1" x14ac:dyDescent="0.3">
      <c r="A139" s="37">
        <v>136</v>
      </c>
      <c r="B139" s="42"/>
      <c r="C139" s="54"/>
      <c r="D139" s="41"/>
      <c r="E139" s="41"/>
      <c r="F139" s="41"/>
      <c r="G139" s="41"/>
      <c r="H139" s="41"/>
      <c r="I139" s="41"/>
      <c r="J139" s="55"/>
      <c r="K139" s="56"/>
      <c r="L139" s="56"/>
      <c r="M139" s="39"/>
    </row>
    <row r="140" spans="1:13" ht="22.05" customHeight="1" x14ac:dyDescent="0.3">
      <c r="A140" s="37">
        <v>137</v>
      </c>
      <c r="B140" s="42"/>
      <c r="C140" s="54"/>
      <c r="D140" s="41"/>
      <c r="E140" s="41"/>
      <c r="F140" s="41"/>
      <c r="G140" s="41"/>
      <c r="H140" s="41"/>
      <c r="I140" s="41"/>
      <c r="J140" s="55"/>
      <c r="K140" s="56"/>
      <c r="L140" s="56"/>
      <c r="M140" s="39"/>
    </row>
    <row r="141" spans="1:13" ht="22.05" customHeight="1" x14ac:dyDescent="0.3">
      <c r="A141" s="37">
        <v>138</v>
      </c>
      <c r="B141" s="42"/>
      <c r="C141" s="54"/>
      <c r="D141" s="41"/>
      <c r="E141" s="41"/>
      <c r="F141" s="41"/>
      <c r="G141" s="41"/>
      <c r="H141" s="41"/>
      <c r="I141" s="41"/>
      <c r="J141" s="55"/>
      <c r="K141" s="56"/>
      <c r="L141" s="56"/>
      <c r="M141" s="39"/>
    </row>
    <row r="142" spans="1:13" ht="22.05" customHeight="1" x14ac:dyDescent="0.3">
      <c r="A142" s="37">
        <v>139</v>
      </c>
      <c r="B142" s="42"/>
      <c r="C142" s="54"/>
      <c r="D142" s="41"/>
      <c r="E142" s="41"/>
      <c r="F142" s="41"/>
      <c r="G142" s="41"/>
      <c r="H142" s="41"/>
      <c r="I142" s="41"/>
      <c r="J142" s="55"/>
      <c r="K142" s="56"/>
      <c r="L142" s="56"/>
      <c r="M142" s="39"/>
    </row>
    <row r="143" spans="1:13" ht="22.05" customHeight="1" x14ac:dyDescent="0.3">
      <c r="A143" s="37">
        <v>140</v>
      </c>
      <c r="B143" s="42"/>
      <c r="C143" s="54"/>
      <c r="D143" s="41"/>
      <c r="E143" s="41"/>
      <c r="F143" s="41"/>
      <c r="G143" s="41"/>
      <c r="H143" s="41"/>
      <c r="I143" s="41"/>
      <c r="J143" s="55"/>
      <c r="K143" s="56"/>
      <c r="L143" s="56"/>
      <c r="M143" s="39"/>
    </row>
    <row r="144" spans="1:13" ht="22.05" customHeight="1" x14ac:dyDescent="0.3">
      <c r="A144" s="37">
        <v>141</v>
      </c>
      <c r="B144" s="42"/>
      <c r="C144" s="54"/>
      <c r="D144" s="41"/>
      <c r="E144" s="41"/>
      <c r="F144" s="41"/>
      <c r="G144" s="41"/>
      <c r="H144" s="41"/>
      <c r="I144" s="41"/>
      <c r="J144" s="55"/>
      <c r="K144" s="56"/>
      <c r="L144" s="56"/>
      <c r="M144" s="39"/>
    </row>
    <row r="145" spans="1:13" ht="22.05" customHeight="1" x14ac:dyDescent="0.3">
      <c r="A145" s="37">
        <v>142</v>
      </c>
      <c r="B145" s="42"/>
      <c r="C145" s="54"/>
      <c r="D145" s="41"/>
      <c r="E145" s="41"/>
      <c r="F145" s="41"/>
      <c r="G145" s="41"/>
      <c r="H145" s="41"/>
      <c r="I145" s="41"/>
      <c r="J145" s="55"/>
      <c r="K145" s="56"/>
      <c r="L145" s="56"/>
      <c r="M145" s="39"/>
    </row>
    <row r="146" spans="1:13" ht="22.05" customHeight="1" x14ac:dyDescent="0.3">
      <c r="A146" s="37">
        <v>143</v>
      </c>
      <c r="B146" s="42"/>
      <c r="C146" s="54"/>
      <c r="D146" s="41"/>
      <c r="E146" s="41"/>
      <c r="F146" s="41"/>
      <c r="G146" s="41"/>
      <c r="H146" s="41"/>
      <c r="I146" s="41"/>
      <c r="J146" s="55"/>
      <c r="K146" s="56"/>
      <c r="L146" s="56"/>
      <c r="M146" s="39"/>
    </row>
    <row r="147" spans="1:13" ht="22.05" customHeight="1" x14ac:dyDescent="0.3">
      <c r="A147" s="37">
        <v>144</v>
      </c>
      <c r="B147" s="42"/>
      <c r="C147" s="54"/>
      <c r="D147" s="41"/>
      <c r="E147" s="41"/>
      <c r="F147" s="41"/>
      <c r="G147" s="41"/>
      <c r="H147" s="41"/>
      <c r="I147" s="41"/>
      <c r="J147" s="55"/>
      <c r="K147" s="56"/>
      <c r="L147" s="56"/>
      <c r="M147" s="39"/>
    </row>
    <row r="148" spans="1:13" ht="22.05" customHeight="1" x14ac:dyDescent="0.3">
      <c r="A148" s="37">
        <v>145</v>
      </c>
      <c r="B148" s="42"/>
      <c r="C148" s="54"/>
      <c r="D148" s="41"/>
      <c r="E148" s="41"/>
      <c r="F148" s="41"/>
      <c r="G148" s="41"/>
      <c r="H148" s="41"/>
      <c r="I148" s="41"/>
      <c r="J148" s="55"/>
      <c r="K148" s="56"/>
      <c r="L148" s="56"/>
      <c r="M148" s="39"/>
    </row>
    <row r="149" spans="1:13" ht="22.05" customHeight="1" x14ac:dyDescent="0.3">
      <c r="A149" s="37">
        <v>146</v>
      </c>
      <c r="B149" s="42"/>
      <c r="C149" s="54"/>
      <c r="D149" s="41"/>
      <c r="E149" s="41"/>
      <c r="F149" s="41"/>
      <c r="G149" s="41"/>
      <c r="H149" s="41"/>
      <c r="I149" s="41"/>
      <c r="J149" s="55"/>
      <c r="K149" s="56"/>
      <c r="L149" s="56"/>
      <c r="M149" s="39"/>
    </row>
    <row r="150" spans="1:13" ht="22.05" customHeight="1" x14ac:dyDescent="0.3">
      <c r="A150" s="37">
        <v>147</v>
      </c>
      <c r="B150" s="42"/>
      <c r="C150" s="54"/>
      <c r="D150" s="41"/>
      <c r="E150" s="41"/>
      <c r="F150" s="41"/>
      <c r="G150" s="41"/>
      <c r="H150" s="41"/>
      <c r="I150" s="41"/>
      <c r="J150" s="55"/>
      <c r="K150" s="56"/>
      <c r="L150" s="56"/>
      <c r="M150" s="39"/>
    </row>
    <row r="151" spans="1:13" ht="22.05" customHeight="1" x14ac:dyDescent="0.3">
      <c r="A151" s="37">
        <v>148</v>
      </c>
      <c r="B151" s="42"/>
      <c r="C151" s="54"/>
      <c r="D151" s="41"/>
      <c r="E151" s="41"/>
      <c r="F151" s="41"/>
      <c r="G151" s="41"/>
      <c r="H151" s="41"/>
      <c r="I151" s="41"/>
      <c r="J151" s="55"/>
      <c r="K151" s="56"/>
      <c r="L151" s="56"/>
      <c r="M151" s="39"/>
    </row>
    <row r="152" spans="1:13" ht="22.05" customHeight="1" x14ac:dyDescent="0.3">
      <c r="A152" s="37">
        <v>149</v>
      </c>
      <c r="B152" s="42"/>
      <c r="C152" s="54"/>
      <c r="D152" s="41"/>
      <c r="E152" s="41"/>
      <c r="F152" s="41"/>
      <c r="G152" s="41"/>
      <c r="H152" s="41"/>
      <c r="I152" s="41"/>
      <c r="J152" s="55"/>
      <c r="K152" s="56"/>
      <c r="L152" s="56"/>
      <c r="M152" s="39"/>
    </row>
    <row r="153" spans="1:13" ht="22.05" customHeight="1" x14ac:dyDescent="0.3">
      <c r="A153" s="37">
        <v>150</v>
      </c>
      <c r="B153" s="42"/>
      <c r="C153" s="54"/>
      <c r="D153" s="41"/>
      <c r="E153" s="41"/>
      <c r="F153" s="41"/>
      <c r="G153" s="41"/>
      <c r="H153" s="41"/>
      <c r="I153" s="41"/>
      <c r="J153" s="55"/>
      <c r="K153" s="56"/>
      <c r="L153" s="56"/>
      <c r="M153" s="39"/>
    </row>
    <row r="154" spans="1:13" ht="22.05" customHeight="1" x14ac:dyDescent="0.3">
      <c r="A154" s="37">
        <v>151</v>
      </c>
      <c r="B154" s="42"/>
      <c r="C154" s="54"/>
      <c r="D154" s="41"/>
      <c r="E154" s="41"/>
      <c r="F154" s="41"/>
      <c r="G154" s="41"/>
      <c r="H154" s="41"/>
      <c r="I154" s="41"/>
      <c r="J154" s="55"/>
      <c r="K154" s="56"/>
      <c r="L154" s="56"/>
      <c r="M154" s="39"/>
    </row>
    <row r="155" spans="1:13" ht="22.05" customHeight="1" x14ac:dyDescent="0.3">
      <c r="A155" s="37">
        <v>152</v>
      </c>
      <c r="B155" s="42"/>
      <c r="C155" s="54"/>
      <c r="D155" s="41"/>
      <c r="E155" s="41"/>
      <c r="F155" s="41"/>
      <c r="G155" s="41"/>
      <c r="H155" s="41"/>
      <c r="I155" s="41"/>
      <c r="J155" s="55"/>
      <c r="K155" s="56"/>
      <c r="L155" s="56"/>
      <c r="M155" s="39"/>
    </row>
    <row r="156" spans="1:13" ht="22.05" customHeight="1" x14ac:dyDescent="0.3">
      <c r="A156" s="37">
        <v>153</v>
      </c>
      <c r="B156" s="42"/>
      <c r="C156" s="54"/>
      <c r="D156" s="41"/>
      <c r="E156" s="41"/>
      <c r="F156" s="41"/>
      <c r="G156" s="41"/>
      <c r="H156" s="41"/>
      <c r="I156" s="41"/>
      <c r="J156" s="55"/>
      <c r="K156" s="56"/>
      <c r="L156" s="56"/>
      <c r="M156" s="39"/>
    </row>
    <row r="157" spans="1:13" ht="22.05" customHeight="1" x14ac:dyDescent="0.3">
      <c r="A157" s="37">
        <v>154</v>
      </c>
      <c r="B157" s="42"/>
      <c r="C157" s="54"/>
      <c r="D157" s="41"/>
      <c r="E157" s="41"/>
      <c r="F157" s="41"/>
      <c r="G157" s="41"/>
      <c r="H157" s="41"/>
      <c r="I157" s="41"/>
      <c r="J157" s="55"/>
      <c r="K157" s="56"/>
      <c r="L157" s="56"/>
      <c r="M157" s="39"/>
    </row>
    <row r="158" spans="1:13" ht="22.05" customHeight="1" x14ac:dyDescent="0.3">
      <c r="A158" s="37">
        <v>155</v>
      </c>
      <c r="B158" s="42"/>
      <c r="C158" s="54"/>
      <c r="D158" s="41"/>
      <c r="E158" s="41"/>
      <c r="F158" s="41"/>
      <c r="G158" s="41"/>
      <c r="H158" s="41"/>
      <c r="I158" s="41"/>
      <c r="J158" s="55"/>
      <c r="K158" s="56"/>
      <c r="L158" s="56"/>
      <c r="M158" s="39"/>
    </row>
    <row r="159" spans="1:13" ht="22.05" customHeight="1" x14ac:dyDescent="0.3">
      <c r="A159" s="37">
        <v>156</v>
      </c>
      <c r="B159" s="42"/>
      <c r="C159" s="54"/>
      <c r="D159" s="41"/>
      <c r="E159" s="41"/>
      <c r="F159" s="41"/>
      <c r="G159" s="41"/>
      <c r="H159" s="41"/>
      <c r="I159" s="41"/>
      <c r="J159" s="55"/>
      <c r="K159" s="56"/>
      <c r="L159" s="56"/>
      <c r="M159" s="39"/>
    </row>
    <row r="160" spans="1:13" ht="22.05" customHeight="1" x14ac:dyDescent="0.3">
      <c r="A160" s="37">
        <v>157</v>
      </c>
      <c r="B160" s="42"/>
      <c r="C160" s="54"/>
      <c r="D160" s="41"/>
      <c r="E160" s="41"/>
      <c r="F160" s="41"/>
      <c r="G160" s="41"/>
      <c r="H160" s="41"/>
      <c r="I160" s="41"/>
      <c r="J160" s="55"/>
      <c r="K160" s="56"/>
      <c r="L160" s="56"/>
      <c r="M160" s="39"/>
    </row>
    <row r="161" spans="1:13" ht="22.05" customHeight="1" x14ac:dyDescent="0.3">
      <c r="A161" s="37">
        <v>158</v>
      </c>
      <c r="B161" s="42"/>
      <c r="C161" s="54"/>
      <c r="D161" s="41"/>
      <c r="E161" s="41"/>
      <c r="F161" s="41"/>
      <c r="G161" s="41"/>
      <c r="H161" s="41"/>
      <c r="I161" s="41"/>
      <c r="J161" s="55"/>
      <c r="K161" s="56"/>
      <c r="L161" s="56"/>
      <c r="M161" s="39"/>
    </row>
    <row r="162" spans="1:13" ht="22.05" customHeight="1" x14ac:dyDescent="0.3">
      <c r="A162" s="37">
        <v>159</v>
      </c>
      <c r="B162" s="42"/>
      <c r="C162" s="54"/>
      <c r="D162" s="41"/>
      <c r="E162" s="41"/>
      <c r="F162" s="41"/>
      <c r="G162" s="41"/>
      <c r="H162" s="41"/>
      <c r="I162" s="41"/>
      <c r="J162" s="55"/>
      <c r="K162" s="56"/>
      <c r="L162" s="56"/>
      <c r="M162" s="39"/>
    </row>
    <row r="163" spans="1:13" ht="22.05" customHeight="1" x14ac:dyDescent="0.3">
      <c r="A163" s="37">
        <v>160</v>
      </c>
      <c r="B163" s="42"/>
      <c r="C163" s="54"/>
      <c r="D163" s="41"/>
      <c r="E163" s="41"/>
      <c r="F163" s="41"/>
      <c r="G163" s="41"/>
      <c r="H163" s="41"/>
      <c r="I163" s="41"/>
      <c r="J163" s="55"/>
      <c r="K163" s="56"/>
      <c r="L163" s="56"/>
      <c r="M163" s="39"/>
    </row>
    <row r="164" spans="1:13" ht="22.05" customHeight="1" x14ac:dyDescent="0.3">
      <c r="A164" s="37">
        <v>161</v>
      </c>
      <c r="B164" s="42"/>
      <c r="C164" s="54"/>
      <c r="D164" s="41"/>
      <c r="E164" s="41"/>
      <c r="F164" s="41"/>
      <c r="G164" s="41"/>
      <c r="H164" s="41"/>
      <c r="I164" s="41"/>
      <c r="J164" s="55"/>
      <c r="K164" s="56"/>
      <c r="L164" s="56"/>
      <c r="M164" s="39"/>
    </row>
    <row r="165" spans="1:13" ht="22.05" customHeight="1" x14ac:dyDescent="0.3">
      <c r="A165" s="37">
        <v>162</v>
      </c>
      <c r="B165" s="42"/>
      <c r="C165" s="54"/>
      <c r="D165" s="41"/>
      <c r="E165" s="41"/>
      <c r="F165" s="41"/>
      <c r="G165" s="41"/>
      <c r="H165" s="41"/>
      <c r="I165" s="41"/>
      <c r="J165" s="55"/>
      <c r="K165" s="56"/>
      <c r="L165" s="56"/>
      <c r="M165" s="39"/>
    </row>
    <row r="166" spans="1:13" ht="22.05" customHeight="1" x14ac:dyDescent="0.3">
      <c r="A166" s="37">
        <v>163</v>
      </c>
      <c r="B166" s="42"/>
      <c r="C166" s="54"/>
      <c r="D166" s="41"/>
      <c r="E166" s="41"/>
      <c r="F166" s="41"/>
      <c r="G166" s="41"/>
      <c r="H166" s="41"/>
      <c r="I166" s="41"/>
      <c r="J166" s="55"/>
      <c r="K166" s="56"/>
      <c r="L166" s="56"/>
      <c r="M166" s="39"/>
    </row>
    <row r="167" spans="1:13" ht="22.05" customHeight="1" x14ac:dyDescent="0.3">
      <c r="A167" s="37">
        <v>164</v>
      </c>
      <c r="B167" s="42"/>
      <c r="C167" s="54"/>
      <c r="D167" s="41"/>
      <c r="E167" s="41"/>
      <c r="F167" s="41"/>
      <c r="G167" s="41"/>
      <c r="H167" s="41"/>
      <c r="I167" s="41"/>
      <c r="J167" s="55"/>
      <c r="K167" s="56"/>
      <c r="L167" s="56"/>
      <c r="M167" s="39"/>
    </row>
    <row r="168" spans="1:13" ht="22.05" customHeight="1" x14ac:dyDescent="0.3">
      <c r="A168" s="37">
        <v>165</v>
      </c>
      <c r="B168" s="42"/>
      <c r="C168" s="54"/>
      <c r="D168" s="41"/>
      <c r="E168" s="41"/>
      <c r="F168" s="41"/>
      <c r="G168" s="41"/>
      <c r="H168" s="41"/>
      <c r="I168" s="41"/>
      <c r="J168" s="55"/>
      <c r="K168" s="56"/>
      <c r="L168" s="56"/>
      <c r="M168" s="39"/>
    </row>
    <row r="169" spans="1:13" ht="22.05" customHeight="1" x14ac:dyDescent="0.3">
      <c r="A169" s="37">
        <v>166</v>
      </c>
      <c r="B169" s="42"/>
      <c r="C169" s="54"/>
      <c r="D169" s="41"/>
      <c r="E169" s="41"/>
      <c r="F169" s="41"/>
      <c r="G169" s="41"/>
      <c r="H169" s="41"/>
      <c r="I169" s="41"/>
      <c r="J169" s="55"/>
      <c r="K169" s="56"/>
      <c r="L169" s="56"/>
      <c r="M169" s="39"/>
    </row>
    <row r="170" spans="1:13" ht="22.05" customHeight="1" x14ac:dyDescent="0.3">
      <c r="A170" s="37">
        <v>167</v>
      </c>
      <c r="B170" s="42"/>
      <c r="C170" s="54"/>
      <c r="D170" s="41"/>
      <c r="E170" s="41"/>
      <c r="F170" s="41"/>
      <c r="G170" s="41"/>
      <c r="H170" s="41"/>
      <c r="I170" s="41"/>
      <c r="J170" s="55"/>
      <c r="K170" s="56"/>
      <c r="L170" s="56"/>
      <c r="M170" s="39"/>
    </row>
    <row r="171" spans="1:13" ht="22.05" customHeight="1" x14ac:dyDescent="0.3">
      <c r="A171" s="37">
        <v>168</v>
      </c>
      <c r="B171" s="42"/>
      <c r="C171" s="54"/>
      <c r="D171" s="41"/>
      <c r="E171" s="41"/>
      <c r="F171" s="41"/>
      <c r="G171" s="41"/>
      <c r="H171" s="41"/>
      <c r="I171" s="41"/>
      <c r="J171" s="55"/>
      <c r="K171" s="56"/>
      <c r="L171" s="56"/>
      <c r="M171" s="39"/>
    </row>
    <row r="172" spans="1:13" ht="22.05" customHeight="1" x14ac:dyDescent="0.3">
      <c r="A172" s="37">
        <v>169</v>
      </c>
      <c r="B172" s="42"/>
      <c r="C172" s="54"/>
      <c r="D172" s="41"/>
      <c r="E172" s="41"/>
      <c r="F172" s="41"/>
      <c r="G172" s="41"/>
      <c r="H172" s="41"/>
      <c r="I172" s="41"/>
      <c r="J172" s="55"/>
      <c r="K172" s="56"/>
      <c r="L172" s="56"/>
      <c r="M172" s="39"/>
    </row>
    <row r="173" spans="1:13" ht="22.05" customHeight="1" x14ac:dyDescent="0.3">
      <c r="A173" s="37">
        <v>170</v>
      </c>
      <c r="B173" s="42"/>
      <c r="C173" s="54"/>
      <c r="D173" s="41"/>
      <c r="E173" s="41"/>
      <c r="F173" s="41"/>
      <c r="G173" s="41"/>
      <c r="H173" s="41"/>
      <c r="I173" s="41"/>
      <c r="J173" s="55"/>
      <c r="K173" s="56"/>
      <c r="L173" s="56"/>
      <c r="M173" s="39"/>
    </row>
    <row r="174" spans="1:13" ht="22.05" customHeight="1" x14ac:dyDescent="0.3">
      <c r="A174" s="37">
        <v>171</v>
      </c>
      <c r="B174" s="42"/>
      <c r="C174" s="54"/>
      <c r="D174" s="41"/>
      <c r="E174" s="41"/>
      <c r="F174" s="41"/>
      <c r="G174" s="41"/>
      <c r="H174" s="41"/>
      <c r="I174" s="41"/>
      <c r="J174" s="55"/>
      <c r="K174" s="56"/>
      <c r="L174" s="56"/>
      <c r="M174" s="39"/>
    </row>
    <row r="175" spans="1:13" ht="22.05" customHeight="1" x14ac:dyDescent="0.3">
      <c r="A175" s="37">
        <v>172</v>
      </c>
      <c r="B175" s="42"/>
      <c r="C175" s="54"/>
      <c r="D175" s="41"/>
      <c r="E175" s="41"/>
      <c r="F175" s="41"/>
      <c r="G175" s="41"/>
      <c r="H175" s="41"/>
      <c r="I175" s="41"/>
      <c r="J175" s="55"/>
      <c r="K175" s="56"/>
      <c r="L175" s="56"/>
      <c r="M175" s="39"/>
    </row>
    <row r="176" spans="1:13" ht="22.05" customHeight="1" x14ac:dyDescent="0.3">
      <c r="A176" s="37">
        <v>173</v>
      </c>
      <c r="B176" s="42"/>
      <c r="C176" s="54"/>
      <c r="D176" s="41"/>
      <c r="E176" s="41"/>
      <c r="F176" s="41"/>
      <c r="G176" s="41"/>
      <c r="H176" s="41"/>
      <c r="I176" s="41"/>
      <c r="J176" s="55"/>
      <c r="K176" s="56"/>
      <c r="L176" s="56"/>
      <c r="M176" s="39"/>
    </row>
    <row r="177" spans="1:13" ht="22.05" customHeight="1" x14ac:dyDescent="0.3">
      <c r="A177" s="37">
        <v>174</v>
      </c>
      <c r="B177" s="42"/>
      <c r="C177" s="54"/>
      <c r="D177" s="41"/>
      <c r="E177" s="41"/>
      <c r="F177" s="41"/>
      <c r="G177" s="41"/>
      <c r="H177" s="41"/>
      <c r="I177" s="41"/>
      <c r="J177" s="55"/>
      <c r="K177" s="56"/>
      <c r="L177" s="56"/>
      <c r="M177" s="39"/>
    </row>
    <row r="178" spans="1:13" ht="22.05" customHeight="1" x14ac:dyDescent="0.3">
      <c r="A178" s="37">
        <v>175</v>
      </c>
      <c r="B178" s="42"/>
      <c r="C178" s="54"/>
      <c r="D178" s="41"/>
      <c r="E178" s="41"/>
      <c r="F178" s="41"/>
      <c r="G178" s="41"/>
      <c r="H178" s="41"/>
      <c r="I178" s="41"/>
      <c r="J178" s="55"/>
      <c r="K178" s="56"/>
      <c r="L178" s="56"/>
      <c r="M178" s="39"/>
    </row>
    <row r="179" spans="1:13" ht="22.05" customHeight="1" x14ac:dyDescent="0.3">
      <c r="A179" s="37">
        <v>176</v>
      </c>
      <c r="B179" s="42"/>
      <c r="C179" s="54"/>
      <c r="D179" s="41"/>
      <c r="E179" s="41"/>
      <c r="F179" s="41"/>
      <c r="G179" s="41"/>
      <c r="H179" s="41"/>
      <c r="I179" s="41"/>
      <c r="J179" s="55"/>
      <c r="K179" s="56"/>
      <c r="L179" s="56"/>
      <c r="M179" s="39"/>
    </row>
    <row r="180" spans="1:13" ht="22.05" customHeight="1" x14ac:dyDescent="0.3">
      <c r="A180" s="37">
        <v>177</v>
      </c>
      <c r="B180" s="42"/>
      <c r="C180" s="54"/>
      <c r="D180" s="41"/>
      <c r="E180" s="41"/>
      <c r="F180" s="41"/>
      <c r="G180" s="41"/>
      <c r="H180" s="41"/>
      <c r="I180" s="41"/>
      <c r="J180" s="55"/>
      <c r="K180" s="56"/>
      <c r="L180" s="56"/>
      <c r="M180" s="39"/>
    </row>
    <row r="181" spans="1:13" ht="22.05" customHeight="1" x14ac:dyDescent="0.3">
      <c r="A181" s="37">
        <v>178</v>
      </c>
      <c r="B181" s="42"/>
      <c r="C181" s="54"/>
      <c r="D181" s="41"/>
      <c r="E181" s="41"/>
      <c r="F181" s="41"/>
      <c r="G181" s="41"/>
      <c r="H181" s="41"/>
      <c r="I181" s="41"/>
      <c r="J181" s="55"/>
      <c r="K181" s="56"/>
      <c r="L181" s="56"/>
      <c r="M181" s="39"/>
    </row>
    <row r="182" spans="1:13" ht="22.05" customHeight="1" x14ac:dyDescent="0.3">
      <c r="A182" s="37">
        <v>179</v>
      </c>
      <c r="B182" s="42"/>
      <c r="C182" s="54"/>
      <c r="D182" s="41"/>
      <c r="E182" s="41"/>
      <c r="F182" s="41"/>
      <c r="G182" s="41"/>
      <c r="H182" s="41"/>
      <c r="I182" s="41"/>
      <c r="J182" s="55"/>
      <c r="K182" s="56"/>
      <c r="L182" s="56"/>
      <c r="M182" s="39"/>
    </row>
    <row r="183" spans="1:13" ht="22.05" customHeight="1" x14ac:dyDescent="0.3">
      <c r="A183" s="37">
        <v>180</v>
      </c>
      <c r="B183" s="42"/>
      <c r="C183" s="54"/>
      <c r="D183" s="41"/>
      <c r="E183" s="41"/>
      <c r="F183" s="41"/>
      <c r="G183" s="41"/>
      <c r="H183" s="41"/>
      <c r="I183" s="41"/>
      <c r="J183" s="55"/>
      <c r="K183" s="56"/>
      <c r="L183" s="56"/>
      <c r="M183" s="39"/>
    </row>
    <row r="184" spans="1:13" ht="22.05" customHeight="1" x14ac:dyDescent="0.3">
      <c r="A184" s="37">
        <v>181</v>
      </c>
      <c r="B184" s="42"/>
      <c r="C184" s="54"/>
      <c r="D184" s="41"/>
      <c r="E184" s="41"/>
      <c r="F184" s="41"/>
      <c r="G184" s="41"/>
      <c r="H184" s="41"/>
      <c r="I184" s="41"/>
      <c r="J184" s="55"/>
      <c r="K184" s="56"/>
      <c r="L184" s="56"/>
      <c r="M184" s="39"/>
    </row>
    <row r="185" spans="1:13" ht="22.05" customHeight="1" x14ac:dyDescent="0.3">
      <c r="A185" s="37">
        <v>182</v>
      </c>
      <c r="B185" s="42"/>
      <c r="C185" s="54"/>
      <c r="D185" s="41"/>
      <c r="E185" s="41"/>
      <c r="F185" s="41"/>
      <c r="G185" s="41"/>
      <c r="H185" s="41"/>
      <c r="I185" s="41"/>
      <c r="J185" s="55"/>
      <c r="K185" s="56"/>
      <c r="L185" s="56"/>
      <c r="M185" s="39"/>
    </row>
    <row r="186" spans="1:13" ht="22.05" customHeight="1" x14ac:dyDescent="0.3">
      <c r="A186" s="37">
        <v>183</v>
      </c>
      <c r="B186" s="42"/>
      <c r="C186" s="54"/>
      <c r="D186" s="41"/>
      <c r="E186" s="41"/>
      <c r="F186" s="41"/>
      <c r="G186" s="41"/>
      <c r="H186" s="41"/>
      <c r="I186" s="41"/>
      <c r="J186" s="55"/>
      <c r="K186" s="56"/>
      <c r="L186" s="56"/>
      <c r="M186" s="39"/>
    </row>
    <row r="187" spans="1:13" ht="22.05" customHeight="1" x14ac:dyDescent="0.3">
      <c r="A187" s="37">
        <v>184</v>
      </c>
      <c r="B187" s="42"/>
      <c r="C187" s="54"/>
      <c r="D187" s="41"/>
      <c r="E187" s="41"/>
      <c r="F187" s="41"/>
      <c r="G187" s="41"/>
      <c r="H187" s="41"/>
      <c r="I187" s="41"/>
      <c r="J187" s="55"/>
      <c r="K187" s="56"/>
      <c r="L187" s="56"/>
      <c r="M187" s="39"/>
    </row>
    <row r="188" spans="1:13" ht="22.05" customHeight="1" x14ac:dyDescent="0.3">
      <c r="A188" s="37">
        <v>185</v>
      </c>
      <c r="B188" s="42"/>
      <c r="C188" s="54"/>
      <c r="D188" s="41"/>
      <c r="E188" s="41"/>
      <c r="F188" s="41"/>
      <c r="G188" s="41"/>
      <c r="H188" s="41"/>
      <c r="I188" s="41"/>
      <c r="J188" s="55"/>
      <c r="K188" s="56"/>
      <c r="L188" s="56"/>
      <c r="M188" s="39"/>
    </row>
    <row r="189" spans="1:13" ht="22.05" customHeight="1" x14ac:dyDescent="0.3">
      <c r="A189" s="37">
        <v>186</v>
      </c>
      <c r="B189" s="42"/>
      <c r="C189" s="54"/>
      <c r="D189" s="41"/>
      <c r="E189" s="41"/>
      <c r="F189" s="41"/>
      <c r="G189" s="41"/>
      <c r="H189" s="41"/>
      <c r="I189" s="41"/>
      <c r="J189" s="55"/>
      <c r="K189" s="56"/>
      <c r="L189" s="56"/>
      <c r="M189" s="39"/>
    </row>
    <row r="190" spans="1:13" ht="22.05" customHeight="1" x14ac:dyDescent="0.3">
      <c r="A190" s="37">
        <v>187</v>
      </c>
      <c r="B190" s="42"/>
      <c r="C190" s="54"/>
      <c r="D190" s="41"/>
      <c r="E190" s="41"/>
      <c r="F190" s="41"/>
      <c r="G190" s="41"/>
      <c r="H190" s="41"/>
      <c r="I190" s="41"/>
      <c r="J190" s="55"/>
      <c r="K190" s="56"/>
      <c r="L190" s="56"/>
      <c r="M190" s="39"/>
    </row>
    <row r="191" spans="1:13" ht="22.05" customHeight="1" x14ac:dyDescent="0.3">
      <c r="A191" s="37">
        <v>188</v>
      </c>
      <c r="B191" s="42"/>
      <c r="C191" s="54"/>
      <c r="D191" s="41"/>
      <c r="E191" s="41"/>
      <c r="F191" s="41"/>
      <c r="G191" s="41"/>
      <c r="H191" s="41"/>
      <c r="I191" s="41"/>
      <c r="J191" s="55"/>
      <c r="K191" s="56"/>
      <c r="L191" s="56"/>
      <c r="M191" s="39"/>
    </row>
    <row r="192" spans="1:13" ht="22.05" customHeight="1" x14ac:dyDescent="0.3">
      <c r="A192" s="37">
        <v>189</v>
      </c>
      <c r="B192" s="42"/>
      <c r="C192" s="54"/>
      <c r="D192" s="41"/>
      <c r="E192" s="41"/>
      <c r="F192" s="41"/>
      <c r="G192" s="41"/>
      <c r="H192" s="41"/>
      <c r="I192" s="41"/>
      <c r="J192" s="55"/>
      <c r="K192" s="56"/>
      <c r="L192" s="56"/>
      <c r="M192" s="39"/>
    </row>
    <row r="193" spans="1:13" ht="22.05" customHeight="1" x14ac:dyDescent="0.3">
      <c r="A193" s="37">
        <v>190</v>
      </c>
      <c r="B193" s="42"/>
      <c r="C193" s="54"/>
      <c r="D193" s="41"/>
      <c r="E193" s="41"/>
      <c r="F193" s="41"/>
      <c r="G193" s="41"/>
      <c r="H193" s="41"/>
      <c r="I193" s="41"/>
      <c r="J193" s="55"/>
      <c r="K193" s="56"/>
      <c r="L193" s="56"/>
      <c r="M193" s="39"/>
    </row>
    <row r="194" spans="1:13" ht="22.05" customHeight="1" x14ac:dyDescent="0.3">
      <c r="A194" s="37">
        <v>191</v>
      </c>
      <c r="B194" s="42"/>
      <c r="C194" s="54"/>
      <c r="D194" s="41"/>
      <c r="E194" s="41"/>
      <c r="F194" s="41"/>
      <c r="G194" s="41"/>
      <c r="H194" s="41"/>
      <c r="I194" s="41"/>
      <c r="J194" s="55"/>
      <c r="K194" s="56"/>
      <c r="L194" s="56"/>
      <c r="M194" s="39"/>
    </row>
    <row r="195" spans="1:13" ht="22.05" customHeight="1" x14ac:dyDescent="0.3">
      <c r="A195" s="37">
        <v>192</v>
      </c>
      <c r="B195" s="42"/>
      <c r="C195" s="54"/>
      <c r="D195" s="41"/>
      <c r="E195" s="41"/>
      <c r="F195" s="41"/>
      <c r="G195" s="41"/>
      <c r="H195" s="41"/>
      <c r="I195" s="41"/>
      <c r="J195" s="55"/>
      <c r="K195" s="56"/>
      <c r="L195" s="56"/>
      <c r="M195" s="39"/>
    </row>
    <row r="196" spans="1:13" ht="22.05" customHeight="1" x14ac:dyDescent="0.3">
      <c r="A196" s="37">
        <v>193</v>
      </c>
      <c r="B196" s="42"/>
      <c r="C196" s="54"/>
      <c r="D196" s="41"/>
      <c r="E196" s="41"/>
      <c r="F196" s="41"/>
      <c r="G196" s="41"/>
      <c r="H196" s="41"/>
      <c r="I196" s="41"/>
      <c r="J196" s="55"/>
      <c r="K196" s="56"/>
      <c r="L196" s="56"/>
      <c r="M196" s="39"/>
    </row>
    <row r="197" spans="1:13" ht="22.05" customHeight="1" x14ac:dyDescent="0.3">
      <c r="A197" s="37">
        <v>194</v>
      </c>
      <c r="B197" s="42"/>
      <c r="C197" s="54"/>
      <c r="D197" s="41"/>
      <c r="E197" s="41"/>
      <c r="F197" s="41"/>
      <c r="G197" s="41"/>
      <c r="H197" s="41"/>
      <c r="I197" s="41"/>
      <c r="J197" s="55"/>
      <c r="K197" s="56"/>
      <c r="L197" s="56"/>
      <c r="M197" s="39"/>
    </row>
    <row r="198" spans="1:13" ht="22.05" customHeight="1" x14ac:dyDescent="0.3">
      <c r="A198" s="37">
        <v>195</v>
      </c>
      <c r="B198" s="42"/>
      <c r="C198" s="54"/>
      <c r="D198" s="41"/>
      <c r="E198" s="41"/>
      <c r="F198" s="41"/>
      <c r="G198" s="41"/>
      <c r="H198" s="41"/>
      <c r="I198" s="41"/>
      <c r="J198" s="55"/>
      <c r="K198" s="56"/>
      <c r="L198" s="56"/>
      <c r="M198" s="39"/>
    </row>
    <row r="199" spans="1:13" ht="22.05" customHeight="1" x14ac:dyDescent="0.3">
      <c r="A199" s="37">
        <v>196</v>
      </c>
      <c r="B199" s="42"/>
      <c r="C199" s="54"/>
      <c r="D199" s="41"/>
      <c r="E199" s="41"/>
      <c r="F199" s="41"/>
      <c r="G199" s="41"/>
      <c r="H199" s="41"/>
      <c r="I199" s="41"/>
      <c r="J199" s="55"/>
      <c r="K199" s="56"/>
      <c r="L199" s="56"/>
      <c r="M199" s="39"/>
    </row>
    <row r="200" spans="1:13" ht="22.05" customHeight="1" x14ac:dyDescent="0.3">
      <c r="A200" s="37">
        <v>197</v>
      </c>
      <c r="B200" s="42"/>
      <c r="C200" s="54"/>
      <c r="D200" s="41"/>
      <c r="E200" s="41"/>
      <c r="F200" s="41"/>
      <c r="G200" s="41"/>
      <c r="H200" s="41"/>
      <c r="I200" s="41"/>
      <c r="J200" s="55"/>
      <c r="K200" s="56"/>
      <c r="L200" s="56"/>
      <c r="M200" s="39"/>
    </row>
    <row r="201" spans="1:13" ht="22.05" customHeight="1" x14ac:dyDescent="0.3">
      <c r="A201" s="37">
        <v>198</v>
      </c>
      <c r="B201" s="42"/>
      <c r="C201" s="54"/>
      <c r="D201" s="41"/>
      <c r="E201" s="41"/>
      <c r="F201" s="41"/>
      <c r="G201" s="41"/>
      <c r="H201" s="41"/>
      <c r="I201" s="41"/>
      <c r="J201" s="55"/>
      <c r="K201" s="56"/>
      <c r="L201" s="56"/>
      <c r="M201" s="39"/>
    </row>
    <row r="202" spans="1:13" ht="22.05" customHeight="1" x14ac:dyDescent="0.3">
      <c r="A202" s="37">
        <v>199</v>
      </c>
      <c r="B202" s="42"/>
      <c r="C202" s="54"/>
      <c r="D202" s="41"/>
      <c r="E202" s="41"/>
      <c r="F202" s="41"/>
      <c r="G202" s="41"/>
      <c r="H202" s="41"/>
      <c r="I202" s="41"/>
      <c r="J202" s="55"/>
      <c r="K202" s="56"/>
      <c r="L202" s="56"/>
      <c r="M202" s="39"/>
    </row>
    <row r="203" spans="1:13" ht="22.05" customHeight="1" x14ac:dyDescent="0.3">
      <c r="A203" s="37">
        <v>200</v>
      </c>
      <c r="B203" s="42"/>
      <c r="C203" s="54"/>
      <c r="D203" s="41"/>
      <c r="E203" s="41"/>
      <c r="F203" s="41"/>
      <c r="G203" s="41"/>
      <c r="H203" s="41"/>
      <c r="I203" s="41"/>
      <c r="J203" s="55"/>
      <c r="K203" s="56"/>
      <c r="L203" s="56"/>
      <c r="M203" s="39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95" t="s">
        <v>315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</row>
    <row r="2" spans="1:15" ht="19.95" customHeight="1" x14ac:dyDescent="0.3">
      <c r="A2" s="96" t="s">
        <v>316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</row>
    <row r="3" spans="1:15" ht="28.05" customHeight="1" x14ac:dyDescent="0.3">
      <c r="A3" s="17" t="s">
        <v>114</v>
      </c>
      <c r="B3" s="17" t="s">
        <v>317</v>
      </c>
      <c r="C3" s="17" t="s">
        <v>318</v>
      </c>
      <c r="D3" s="17" t="s">
        <v>199</v>
      </c>
      <c r="E3" s="17" t="s">
        <v>319</v>
      </c>
      <c r="F3" s="17" t="s">
        <v>320</v>
      </c>
      <c r="G3" s="17" t="s">
        <v>321</v>
      </c>
      <c r="H3" s="17" t="s">
        <v>322</v>
      </c>
      <c r="I3" s="17" t="s">
        <v>323</v>
      </c>
      <c r="J3" s="17" t="s">
        <v>324</v>
      </c>
      <c r="K3" s="17" t="s">
        <v>325</v>
      </c>
      <c r="L3" s="17" t="s">
        <v>326</v>
      </c>
      <c r="M3" s="17" t="s">
        <v>291</v>
      </c>
      <c r="N3" s="17" t="s">
        <v>288</v>
      </c>
      <c r="O3" s="17" t="s">
        <v>327</v>
      </c>
    </row>
    <row r="4" spans="1:15" x14ac:dyDescent="0.3">
      <c r="A4" s="61" t="s">
        <v>148</v>
      </c>
      <c r="B4" s="41">
        <v>2025</v>
      </c>
      <c r="C4" s="41">
        <v>1</v>
      </c>
      <c r="D4" s="38">
        <v>45726</v>
      </c>
      <c r="E4" s="25" t="s">
        <v>328</v>
      </c>
      <c r="F4" s="39" t="s">
        <v>329</v>
      </c>
      <c r="G4" s="41">
        <v>16.810099999999998</v>
      </c>
      <c r="H4" s="41">
        <v>16.529399999999999</v>
      </c>
      <c r="I4" s="41">
        <v>0.49590000000000001</v>
      </c>
      <c r="J4" s="58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9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0">
        <f t="shared" ref="N4:N35" si="2">IF(OR($G4="",$H4="",$H4=0),"",($G4-$H4)/$H4*100)</f>
        <v>1.698186262054276</v>
      </c>
      <c r="O4" s="60">
        <f t="shared" ref="O4:O35" si="3">IF($N4="","",ABS($N4))</f>
        <v>1.698186262054276</v>
      </c>
    </row>
    <row r="5" spans="1:15" x14ac:dyDescent="0.3">
      <c r="A5" s="61" t="s">
        <v>148</v>
      </c>
      <c r="B5" s="41">
        <v>2025</v>
      </c>
      <c r="C5" s="41">
        <v>1</v>
      </c>
      <c r="D5" s="38">
        <v>45726</v>
      </c>
      <c r="E5" s="25" t="s">
        <v>328</v>
      </c>
      <c r="F5" s="39" t="s">
        <v>330</v>
      </c>
      <c r="G5" s="41">
        <v>16.872599999999998</v>
      </c>
      <c r="H5" s="41">
        <v>16.726199999999999</v>
      </c>
      <c r="I5" s="41">
        <v>0.50180000000000002</v>
      </c>
      <c r="J5" s="58">
        <f t="shared" si="0"/>
        <v>0.29174970107612563</v>
      </c>
      <c r="K5" s="41">
        <v>15.220800000000001</v>
      </c>
      <c r="L5" s="41">
        <v>18.2316</v>
      </c>
      <c r="M5" s="59" t="str">
        <f t="shared" si="1"/>
        <v>OK</v>
      </c>
      <c r="N5" s="60">
        <f t="shared" si="2"/>
        <v>0.8752735229759292</v>
      </c>
      <c r="O5" s="60">
        <f t="shared" si="3"/>
        <v>0.8752735229759292</v>
      </c>
    </row>
    <row r="6" spans="1:15" x14ac:dyDescent="0.3">
      <c r="A6" s="61" t="s">
        <v>148</v>
      </c>
      <c r="B6" s="41">
        <v>2025</v>
      </c>
      <c r="C6" s="41">
        <v>1</v>
      </c>
      <c r="D6" s="38">
        <v>45726</v>
      </c>
      <c r="E6" s="25" t="s">
        <v>328</v>
      </c>
      <c r="F6" s="39" t="s">
        <v>331</v>
      </c>
      <c r="G6" s="41">
        <v>16.617599999999999</v>
      </c>
      <c r="H6" s="41">
        <v>16.474599999999999</v>
      </c>
      <c r="I6" s="41">
        <v>0.49419999999999997</v>
      </c>
      <c r="J6" s="58">
        <f t="shared" si="0"/>
        <v>0.28935653581546072</v>
      </c>
      <c r="K6" s="41">
        <v>14.992000000000001</v>
      </c>
      <c r="L6" s="41">
        <v>17.9572</v>
      </c>
      <c r="M6" s="59" t="str">
        <f t="shared" si="1"/>
        <v>OK</v>
      </c>
      <c r="N6" s="60">
        <f t="shared" si="2"/>
        <v>0.86800286501645374</v>
      </c>
      <c r="O6" s="60">
        <f t="shared" si="3"/>
        <v>0.86800286501645374</v>
      </c>
    </row>
    <row r="7" spans="1:15" x14ac:dyDescent="0.3">
      <c r="A7" s="61" t="s">
        <v>148</v>
      </c>
      <c r="B7" s="41">
        <v>2025</v>
      </c>
      <c r="C7" s="41">
        <v>1</v>
      </c>
      <c r="D7" s="38">
        <v>45726</v>
      </c>
      <c r="E7" s="25" t="s">
        <v>328</v>
      </c>
      <c r="F7" s="39" t="s">
        <v>332</v>
      </c>
      <c r="G7" s="41">
        <v>16.796600000000002</v>
      </c>
      <c r="H7" s="41">
        <v>16.617899999999999</v>
      </c>
      <c r="I7" s="41">
        <v>0.4985</v>
      </c>
      <c r="J7" s="58">
        <f t="shared" si="0"/>
        <v>0.35847542627884199</v>
      </c>
      <c r="K7" s="41">
        <v>15.122400000000001</v>
      </c>
      <c r="L7" s="41">
        <v>18.113399999999999</v>
      </c>
      <c r="M7" s="59" t="str">
        <f t="shared" si="1"/>
        <v>OK</v>
      </c>
      <c r="N7" s="60">
        <f t="shared" si="2"/>
        <v>1.0753464637529577</v>
      </c>
      <c r="O7" s="60">
        <f t="shared" si="3"/>
        <v>1.0753464637529577</v>
      </c>
    </row>
    <row r="8" spans="1:15" x14ac:dyDescent="0.3">
      <c r="A8" s="61" t="s">
        <v>148</v>
      </c>
      <c r="B8" s="41">
        <v>2025</v>
      </c>
      <c r="C8" s="41">
        <v>1</v>
      </c>
      <c r="D8" s="38">
        <v>45726</v>
      </c>
      <c r="E8" s="25" t="s">
        <v>328</v>
      </c>
      <c r="F8" s="39" t="s">
        <v>333</v>
      </c>
      <c r="G8" s="41">
        <v>16.695</v>
      </c>
      <c r="H8" s="41">
        <v>16.647200000000002</v>
      </c>
      <c r="I8" s="41">
        <v>0.49940000000000001</v>
      </c>
      <c r="J8" s="58">
        <f t="shared" si="0"/>
        <v>9.5714857829392735E-2</v>
      </c>
      <c r="K8" s="41">
        <v>15.148999999999999</v>
      </c>
      <c r="L8" s="41">
        <v>18.145399999999999</v>
      </c>
      <c r="M8" s="59" t="str">
        <f t="shared" si="1"/>
        <v>OK</v>
      </c>
      <c r="N8" s="60">
        <f t="shared" si="2"/>
        <v>0.287135374116961</v>
      </c>
      <c r="O8" s="60">
        <f t="shared" si="3"/>
        <v>0.287135374116961</v>
      </c>
    </row>
    <row r="9" spans="1:15" x14ac:dyDescent="0.3">
      <c r="A9" s="61" t="s">
        <v>148</v>
      </c>
      <c r="B9" s="41">
        <v>2025</v>
      </c>
      <c r="C9" s="41">
        <v>2</v>
      </c>
      <c r="D9" s="38">
        <v>45818</v>
      </c>
      <c r="E9" s="25" t="s">
        <v>328</v>
      </c>
      <c r="F9" s="39" t="s">
        <v>329</v>
      </c>
      <c r="G9" s="41">
        <v>16.960100000000001</v>
      </c>
      <c r="H9" s="41">
        <v>16.782599999999999</v>
      </c>
      <c r="I9" s="41">
        <v>0.50349999999999995</v>
      </c>
      <c r="J9" s="58">
        <f t="shared" si="0"/>
        <v>0.35253227408143401</v>
      </c>
      <c r="K9" s="41">
        <v>15.2721</v>
      </c>
      <c r="L9" s="41">
        <v>18.293099999999999</v>
      </c>
      <c r="M9" s="59" t="str">
        <f t="shared" si="1"/>
        <v>OK</v>
      </c>
      <c r="N9" s="60">
        <f t="shared" si="2"/>
        <v>1.0576430350482167</v>
      </c>
      <c r="O9" s="60">
        <f t="shared" si="3"/>
        <v>1.0576430350482167</v>
      </c>
    </row>
    <row r="10" spans="1:15" x14ac:dyDescent="0.3">
      <c r="A10" s="61" t="s">
        <v>148</v>
      </c>
      <c r="B10" s="41">
        <v>2025</v>
      </c>
      <c r="C10" s="41">
        <v>2</v>
      </c>
      <c r="D10" s="38">
        <v>45818</v>
      </c>
      <c r="E10" s="25" t="s">
        <v>328</v>
      </c>
      <c r="F10" s="39" t="s">
        <v>330</v>
      </c>
      <c r="G10" s="41">
        <v>16.809200000000001</v>
      </c>
      <c r="H10" s="41">
        <v>16.636199999999999</v>
      </c>
      <c r="I10" s="41">
        <v>0.49909999999999999</v>
      </c>
      <c r="J10" s="58">
        <f t="shared" si="0"/>
        <v>0.34662392306151435</v>
      </c>
      <c r="K10" s="41">
        <v>15.1389</v>
      </c>
      <c r="L10" s="41">
        <v>18.133500000000002</v>
      </c>
      <c r="M10" s="59" t="str">
        <f t="shared" si="1"/>
        <v>OK</v>
      </c>
      <c r="N10" s="60">
        <f t="shared" si="2"/>
        <v>1.03990093891635</v>
      </c>
      <c r="O10" s="60">
        <f t="shared" si="3"/>
        <v>1.03990093891635</v>
      </c>
    </row>
    <row r="11" spans="1:15" x14ac:dyDescent="0.3">
      <c r="A11" s="61" t="s">
        <v>148</v>
      </c>
      <c r="B11" s="41">
        <v>2025</v>
      </c>
      <c r="C11" s="41">
        <v>2</v>
      </c>
      <c r="D11" s="38">
        <v>45818</v>
      </c>
      <c r="E11" s="25" t="s">
        <v>328</v>
      </c>
      <c r="F11" s="39" t="s">
        <v>331</v>
      </c>
      <c r="G11" s="41">
        <v>16.675799999999999</v>
      </c>
      <c r="H11" s="41">
        <v>16.461200000000002</v>
      </c>
      <c r="I11" s="41">
        <v>0.49380000000000002</v>
      </c>
      <c r="J11" s="58">
        <f t="shared" si="0"/>
        <v>0.43458890238962583</v>
      </c>
      <c r="K11" s="41">
        <v>14.979799999999999</v>
      </c>
      <c r="L11" s="41">
        <v>17.942599999999999</v>
      </c>
      <c r="M11" s="59" t="str">
        <f t="shared" si="1"/>
        <v>OK</v>
      </c>
      <c r="N11" s="60">
        <f t="shared" si="2"/>
        <v>1.3036716642771924</v>
      </c>
      <c r="O11" s="60">
        <f t="shared" si="3"/>
        <v>1.3036716642771924</v>
      </c>
    </row>
    <row r="12" spans="1:15" x14ac:dyDescent="0.3">
      <c r="A12" s="61" t="s">
        <v>148</v>
      </c>
      <c r="B12" s="41">
        <v>2025</v>
      </c>
      <c r="C12" s="41">
        <v>2</v>
      </c>
      <c r="D12" s="38">
        <v>45818</v>
      </c>
      <c r="E12" s="25" t="s">
        <v>328</v>
      </c>
      <c r="F12" s="39" t="s">
        <v>332</v>
      </c>
      <c r="G12" s="41">
        <v>16.828399999999998</v>
      </c>
      <c r="H12" s="41">
        <v>16.66</v>
      </c>
      <c r="I12" s="41">
        <v>0.49980000000000002</v>
      </c>
      <c r="J12" s="58">
        <f t="shared" si="0"/>
        <v>0.33693477390956045</v>
      </c>
      <c r="K12" s="41">
        <v>15.160600000000001</v>
      </c>
      <c r="L12" s="41">
        <v>18.159400000000002</v>
      </c>
      <c r="M12" s="59" t="str">
        <f t="shared" si="1"/>
        <v>OK</v>
      </c>
      <c r="N12" s="60">
        <f t="shared" si="2"/>
        <v>1.0108043217286815</v>
      </c>
      <c r="O12" s="60">
        <f t="shared" si="3"/>
        <v>1.0108043217286815</v>
      </c>
    </row>
    <row r="13" spans="1:15" x14ac:dyDescent="0.3">
      <c r="A13" s="61" t="s">
        <v>148</v>
      </c>
      <c r="B13" s="41">
        <v>2025</v>
      </c>
      <c r="C13" s="41">
        <v>2</v>
      </c>
      <c r="D13" s="38">
        <v>45818</v>
      </c>
      <c r="E13" s="25" t="s">
        <v>328</v>
      </c>
      <c r="F13" s="39" t="s">
        <v>333</v>
      </c>
      <c r="G13" s="41">
        <v>16.729800000000001</v>
      </c>
      <c r="H13" s="41">
        <v>16.4985</v>
      </c>
      <c r="I13" s="41">
        <v>0.495</v>
      </c>
      <c r="J13" s="58">
        <f t="shared" si="0"/>
        <v>0.46727272727272917</v>
      </c>
      <c r="K13" s="41">
        <v>15.013500000000001</v>
      </c>
      <c r="L13" s="41">
        <v>17.983499999999999</v>
      </c>
      <c r="M13" s="59" t="str">
        <f t="shared" si="1"/>
        <v>OK</v>
      </c>
      <c r="N13" s="60">
        <f t="shared" si="2"/>
        <v>1.4019456314210441</v>
      </c>
      <c r="O13" s="60">
        <f t="shared" si="3"/>
        <v>1.4019456314210441</v>
      </c>
    </row>
    <row r="14" spans="1:15" x14ac:dyDescent="0.3">
      <c r="A14" s="61" t="s">
        <v>148</v>
      </c>
      <c r="B14" s="41">
        <v>2025</v>
      </c>
      <c r="C14" s="41">
        <v>3</v>
      </c>
      <c r="D14" s="38">
        <v>45910</v>
      </c>
      <c r="E14" s="25" t="s">
        <v>328</v>
      </c>
      <c r="F14" s="39" t="s">
        <v>329</v>
      </c>
      <c r="G14" s="41">
        <v>16.451000000000001</v>
      </c>
      <c r="H14" s="41">
        <v>16.38</v>
      </c>
      <c r="I14" s="41">
        <v>0.4914</v>
      </c>
      <c r="J14" s="58">
        <f t="shared" si="0"/>
        <v>0.14448514448514754</v>
      </c>
      <c r="K14" s="41">
        <v>14.905799999999999</v>
      </c>
      <c r="L14" s="41">
        <v>17.854199999999999</v>
      </c>
      <c r="M14" s="59" t="str">
        <f t="shared" si="1"/>
        <v>OK</v>
      </c>
      <c r="N14" s="60">
        <f t="shared" si="2"/>
        <v>0.43345543345544268</v>
      </c>
      <c r="O14" s="60">
        <f t="shared" si="3"/>
        <v>0.43345543345544268</v>
      </c>
    </row>
    <row r="15" spans="1:15" x14ac:dyDescent="0.3">
      <c r="A15" s="61" t="s">
        <v>148</v>
      </c>
      <c r="B15" s="41">
        <v>2025</v>
      </c>
      <c r="C15" s="41">
        <v>3</v>
      </c>
      <c r="D15" s="38">
        <v>45910</v>
      </c>
      <c r="E15" s="25" t="s">
        <v>328</v>
      </c>
      <c r="F15" s="39" t="s">
        <v>330</v>
      </c>
      <c r="G15" s="41">
        <v>16.7226</v>
      </c>
      <c r="H15" s="41">
        <v>16.589099999999998</v>
      </c>
      <c r="I15" s="41">
        <v>0.49769999999999998</v>
      </c>
      <c r="J15" s="58">
        <f t="shared" si="0"/>
        <v>0.26823387582881558</v>
      </c>
      <c r="K15" s="41">
        <v>15.096</v>
      </c>
      <c r="L15" s="41">
        <v>18.0822</v>
      </c>
      <c r="M15" s="59" t="str">
        <f t="shared" si="1"/>
        <v>OK</v>
      </c>
      <c r="N15" s="60">
        <f t="shared" si="2"/>
        <v>0.80474528455432504</v>
      </c>
      <c r="O15" s="60">
        <f t="shared" si="3"/>
        <v>0.80474528455432504</v>
      </c>
    </row>
    <row r="16" spans="1:15" x14ac:dyDescent="0.3">
      <c r="A16" s="61" t="s">
        <v>148</v>
      </c>
      <c r="B16" s="41">
        <v>2025</v>
      </c>
      <c r="C16" s="41">
        <v>3</v>
      </c>
      <c r="D16" s="38">
        <v>45910</v>
      </c>
      <c r="E16" s="25" t="s">
        <v>328</v>
      </c>
      <c r="F16" s="39" t="s">
        <v>331</v>
      </c>
      <c r="G16" s="41">
        <v>16.326699999999999</v>
      </c>
      <c r="H16" s="41">
        <v>16.206499999999998</v>
      </c>
      <c r="I16" s="41">
        <v>0.48620000000000002</v>
      </c>
      <c r="J16" s="58">
        <f t="shared" si="0"/>
        <v>0.24722336487042476</v>
      </c>
      <c r="K16" s="41">
        <v>14.7479</v>
      </c>
      <c r="L16" s="41">
        <v>17.665099999999999</v>
      </c>
      <c r="M16" s="59" t="str">
        <f t="shared" si="1"/>
        <v>OK</v>
      </c>
      <c r="N16" s="60">
        <f t="shared" si="2"/>
        <v>0.74167772190170944</v>
      </c>
      <c r="O16" s="60">
        <f t="shared" si="3"/>
        <v>0.74167772190170944</v>
      </c>
    </row>
    <row r="17" spans="1:15" x14ac:dyDescent="0.3">
      <c r="A17" s="61" t="s">
        <v>148</v>
      </c>
      <c r="B17" s="41">
        <v>2025</v>
      </c>
      <c r="C17" s="41">
        <v>3</v>
      </c>
      <c r="D17" s="38">
        <v>45910</v>
      </c>
      <c r="E17" s="25" t="s">
        <v>328</v>
      </c>
      <c r="F17" s="39" t="s">
        <v>332</v>
      </c>
      <c r="G17" s="41">
        <v>16.5411</v>
      </c>
      <c r="H17" s="41">
        <v>16.4465</v>
      </c>
      <c r="I17" s="41">
        <v>0.49340000000000001</v>
      </c>
      <c r="J17" s="58">
        <f t="shared" si="0"/>
        <v>0.19173084718281272</v>
      </c>
      <c r="K17" s="41">
        <v>14.9663</v>
      </c>
      <c r="L17" s="41">
        <v>17.9267</v>
      </c>
      <c r="M17" s="59" t="str">
        <f t="shared" si="1"/>
        <v>OK</v>
      </c>
      <c r="N17" s="60">
        <f t="shared" si="2"/>
        <v>0.57519837047395983</v>
      </c>
      <c r="O17" s="60">
        <f t="shared" si="3"/>
        <v>0.57519837047395983</v>
      </c>
    </row>
    <row r="18" spans="1:15" x14ac:dyDescent="0.3">
      <c r="A18" s="61" t="s">
        <v>148</v>
      </c>
      <c r="B18" s="41">
        <v>2025</v>
      </c>
      <c r="C18" s="41">
        <v>3</v>
      </c>
      <c r="D18" s="38">
        <v>45910</v>
      </c>
      <c r="E18" s="25" t="s">
        <v>328</v>
      </c>
      <c r="F18" s="39" t="s">
        <v>333</v>
      </c>
      <c r="G18" s="41">
        <v>16.4589</v>
      </c>
      <c r="H18" s="41">
        <v>16.277200000000001</v>
      </c>
      <c r="I18" s="41">
        <v>0.48830000000000001</v>
      </c>
      <c r="J18" s="58">
        <f t="shared" si="0"/>
        <v>0.3721073110792531</v>
      </c>
      <c r="K18" s="41">
        <v>14.8123</v>
      </c>
      <c r="L18" s="41">
        <v>17.742100000000001</v>
      </c>
      <c r="M18" s="59" t="str">
        <f t="shared" si="1"/>
        <v>OK</v>
      </c>
      <c r="N18" s="60">
        <f t="shared" si="2"/>
        <v>1.1162853562037656</v>
      </c>
      <c r="O18" s="60">
        <f t="shared" si="3"/>
        <v>1.1162853562037656</v>
      </c>
    </row>
    <row r="19" spans="1:15" x14ac:dyDescent="0.3">
      <c r="A19" s="61" t="s">
        <v>151</v>
      </c>
      <c r="B19" s="41">
        <v>2025</v>
      </c>
      <c r="C19" s="41">
        <v>1</v>
      </c>
      <c r="D19" s="38">
        <v>45726</v>
      </c>
      <c r="E19" s="25" t="s">
        <v>328</v>
      </c>
      <c r="F19" s="39" t="s">
        <v>329</v>
      </c>
      <c r="G19" s="41">
        <v>5.2108999999999996</v>
      </c>
      <c r="H19" s="41">
        <v>5.1687000000000003</v>
      </c>
      <c r="I19" s="41">
        <v>0.15509999999999999</v>
      </c>
      <c r="J19" s="58">
        <f t="shared" si="0"/>
        <v>0.27208252740167216</v>
      </c>
      <c r="K19" s="41">
        <v>4.7034000000000002</v>
      </c>
      <c r="L19" s="41">
        <v>5.6340000000000003</v>
      </c>
      <c r="M19" s="59" t="str">
        <f t="shared" si="1"/>
        <v>OK</v>
      </c>
      <c r="N19" s="60">
        <f t="shared" si="2"/>
        <v>0.81645287983437509</v>
      </c>
      <c r="O19" s="60">
        <f t="shared" si="3"/>
        <v>0.81645287983437509</v>
      </c>
    </row>
    <row r="20" spans="1:15" x14ac:dyDescent="0.3">
      <c r="A20" s="61" t="s">
        <v>151</v>
      </c>
      <c r="B20" s="41">
        <v>2025</v>
      </c>
      <c r="C20" s="41">
        <v>1</v>
      </c>
      <c r="D20" s="38">
        <v>45726</v>
      </c>
      <c r="E20" s="25" t="s">
        <v>328</v>
      </c>
      <c r="F20" s="39" t="s">
        <v>330</v>
      </c>
      <c r="G20" s="41">
        <v>5.1375000000000002</v>
      </c>
      <c r="H20" s="41">
        <v>5.0846999999999998</v>
      </c>
      <c r="I20" s="41">
        <v>0.1525</v>
      </c>
      <c r="J20" s="58">
        <f t="shared" si="0"/>
        <v>0.34622950819672393</v>
      </c>
      <c r="K20" s="41">
        <v>4.6272000000000002</v>
      </c>
      <c r="L20" s="41">
        <v>5.5422000000000002</v>
      </c>
      <c r="M20" s="59" t="str">
        <f t="shared" si="1"/>
        <v>OK</v>
      </c>
      <c r="N20" s="60">
        <f t="shared" si="2"/>
        <v>1.038409345684119</v>
      </c>
      <c r="O20" s="60">
        <f t="shared" si="3"/>
        <v>1.038409345684119</v>
      </c>
    </row>
    <row r="21" spans="1:15" x14ac:dyDescent="0.3">
      <c r="A21" s="61" t="s">
        <v>151</v>
      </c>
      <c r="B21" s="41">
        <v>2025</v>
      </c>
      <c r="C21" s="41">
        <v>1</v>
      </c>
      <c r="D21" s="38">
        <v>45726</v>
      </c>
      <c r="E21" s="25" t="s">
        <v>328</v>
      </c>
      <c r="F21" s="39" t="s">
        <v>331</v>
      </c>
      <c r="G21" s="41">
        <v>5.2004000000000001</v>
      </c>
      <c r="H21" s="41">
        <v>5.1595000000000004</v>
      </c>
      <c r="I21" s="41">
        <v>0.15479999999999999</v>
      </c>
      <c r="J21" s="58">
        <f t="shared" si="0"/>
        <v>0.26421188630490772</v>
      </c>
      <c r="K21" s="41">
        <v>4.6951000000000001</v>
      </c>
      <c r="L21" s="41">
        <v>5.6238999999999999</v>
      </c>
      <c r="M21" s="59" t="str">
        <f t="shared" si="1"/>
        <v>OK</v>
      </c>
      <c r="N21" s="60">
        <f t="shared" si="2"/>
        <v>0.79271247213876761</v>
      </c>
      <c r="O21" s="60">
        <f t="shared" si="3"/>
        <v>0.79271247213876761</v>
      </c>
    </row>
    <row r="22" spans="1:15" x14ac:dyDescent="0.3">
      <c r="A22" s="61" t="s">
        <v>151</v>
      </c>
      <c r="B22" s="41">
        <v>2025</v>
      </c>
      <c r="C22" s="41">
        <v>1</v>
      </c>
      <c r="D22" s="38">
        <v>45726</v>
      </c>
      <c r="E22" s="25" t="s">
        <v>328</v>
      </c>
      <c r="F22" s="39" t="s">
        <v>332</v>
      </c>
      <c r="G22" s="41">
        <v>5.2164000000000001</v>
      </c>
      <c r="H22" s="41">
        <v>5.1506999999999996</v>
      </c>
      <c r="I22" s="41">
        <v>0.1545</v>
      </c>
      <c r="J22" s="58">
        <f t="shared" si="0"/>
        <v>0.42524271844660544</v>
      </c>
      <c r="K22" s="41">
        <v>4.6871999999999998</v>
      </c>
      <c r="L22" s="41">
        <v>5.6142000000000003</v>
      </c>
      <c r="M22" s="59" t="str">
        <f t="shared" si="1"/>
        <v>OK</v>
      </c>
      <c r="N22" s="60">
        <f t="shared" si="2"/>
        <v>1.2755547789620933</v>
      </c>
      <c r="O22" s="60">
        <f t="shared" si="3"/>
        <v>1.2755547789620933</v>
      </c>
    </row>
    <row r="23" spans="1:15" x14ac:dyDescent="0.3">
      <c r="A23" s="61" t="s">
        <v>151</v>
      </c>
      <c r="B23" s="41">
        <v>2025</v>
      </c>
      <c r="C23" s="41">
        <v>1</v>
      </c>
      <c r="D23" s="38">
        <v>45726</v>
      </c>
      <c r="E23" s="25" t="s">
        <v>328</v>
      </c>
      <c r="F23" s="39" t="s">
        <v>333</v>
      </c>
      <c r="G23" s="41">
        <v>5.1432000000000002</v>
      </c>
      <c r="H23" s="41">
        <v>5.1121999999999996</v>
      </c>
      <c r="I23" s="41">
        <v>0.15340000000000001</v>
      </c>
      <c r="J23" s="58">
        <f t="shared" si="0"/>
        <v>0.20208604954368045</v>
      </c>
      <c r="K23" s="41">
        <v>4.6520000000000001</v>
      </c>
      <c r="L23" s="41">
        <v>5.5724</v>
      </c>
      <c r="M23" s="59" t="str">
        <f t="shared" si="1"/>
        <v>OK</v>
      </c>
      <c r="N23" s="60">
        <f t="shared" si="2"/>
        <v>0.60639255115215729</v>
      </c>
      <c r="O23" s="60">
        <f t="shared" si="3"/>
        <v>0.60639255115215729</v>
      </c>
    </row>
    <row r="24" spans="1:15" x14ac:dyDescent="0.3">
      <c r="A24" s="61" t="s">
        <v>151</v>
      </c>
      <c r="B24" s="41">
        <v>2025</v>
      </c>
      <c r="C24" s="41">
        <v>2</v>
      </c>
      <c r="D24" s="38">
        <v>45818</v>
      </c>
      <c r="E24" s="25" t="s">
        <v>328</v>
      </c>
      <c r="F24" s="39" t="s">
        <v>329</v>
      </c>
      <c r="G24" s="41">
        <v>5.1913999999999998</v>
      </c>
      <c r="H24" s="41">
        <v>5.1406000000000001</v>
      </c>
      <c r="I24" s="41">
        <v>0.1542</v>
      </c>
      <c r="J24" s="58">
        <f t="shared" si="0"/>
        <v>0.32944228274967402</v>
      </c>
      <c r="K24" s="41">
        <v>4.6779999999999999</v>
      </c>
      <c r="L24" s="41">
        <v>5.6032000000000002</v>
      </c>
      <c r="M24" s="59" t="str">
        <f t="shared" si="1"/>
        <v>OK</v>
      </c>
      <c r="N24" s="60">
        <f t="shared" si="2"/>
        <v>0.98821149282184439</v>
      </c>
      <c r="O24" s="60">
        <f t="shared" si="3"/>
        <v>0.98821149282184439</v>
      </c>
    </row>
    <row r="25" spans="1:15" x14ac:dyDescent="0.3">
      <c r="A25" s="61" t="s">
        <v>151</v>
      </c>
      <c r="B25" s="41">
        <v>2025</v>
      </c>
      <c r="C25" s="41">
        <v>2</v>
      </c>
      <c r="D25" s="38">
        <v>45818</v>
      </c>
      <c r="E25" s="25" t="s">
        <v>328</v>
      </c>
      <c r="F25" s="39" t="s">
        <v>330</v>
      </c>
      <c r="G25" s="41">
        <v>5.2016999999999998</v>
      </c>
      <c r="H25" s="41">
        <v>5.1790000000000003</v>
      </c>
      <c r="I25" s="41">
        <v>0.15540000000000001</v>
      </c>
      <c r="J25" s="58">
        <f t="shared" si="0"/>
        <v>0.14607464607464285</v>
      </c>
      <c r="K25" s="41">
        <v>4.7127999999999997</v>
      </c>
      <c r="L25" s="41">
        <v>5.6452</v>
      </c>
      <c r="M25" s="59" t="str">
        <f t="shared" si="1"/>
        <v>OK</v>
      </c>
      <c r="N25" s="60">
        <f t="shared" si="2"/>
        <v>0.43830855377485028</v>
      </c>
      <c r="O25" s="60">
        <f t="shared" si="3"/>
        <v>0.43830855377485028</v>
      </c>
    </row>
    <row r="26" spans="1:15" x14ac:dyDescent="0.3">
      <c r="A26" s="61" t="s">
        <v>151</v>
      </c>
      <c r="B26" s="41">
        <v>2025</v>
      </c>
      <c r="C26" s="41">
        <v>2</v>
      </c>
      <c r="D26" s="38">
        <v>45818</v>
      </c>
      <c r="E26" s="25" t="s">
        <v>328</v>
      </c>
      <c r="F26" s="39" t="s">
        <v>331</v>
      </c>
      <c r="G26" s="41">
        <v>5.1193</v>
      </c>
      <c r="H26" s="41">
        <v>5.0888999999999998</v>
      </c>
      <c r="I26" s="41">
        <v>0.1527</v>
      </c>
      <c r="J26" s="58">
        <f t="shared" si="0"/>
        <v>0.19908316961362282</v>
      </c>
      <c r="K26" s="41">
        <v>4.6307999999999998</v>
      </c>
      <c r="L26" s="41">
        <v>5.5469999999999997</v>
      </c>
      <c r="M26" s="59" t="str">
        <f t="shared" si="1"/>
        <v>OK</v>
      </c>
      <c r="N26" s="60">
        <f t="shared" si="2"/>
        <v>0.59737860834365397</v>
      </c>
      <c r="O26" s="60">
        <f t="shared" si="3"/>
        <v>0.59737860834365397</v>
      </c>
    </row>
    <row r="27" spans="1:15" x14ac:dyDescent="0.3">
      <c r="A27" s="61" t="s">
        <v>151</v>
      </c>
      <c r="B27" s="41">
        <v>2025</v>
      </c>
      <c r="C27" s="41">
        <v>2</v>
      </c>
      <c r="D27" s="38">
        <v>45818</v>
      </c>
      <c r="E27" s="25" t="s">
        <v>328</v>
      </c>
      <c r="F27" s="39" t="s">
        <v>332</v>
      </c>
      <c r="G27" s="41">
        <v>5.0815000000000001</v>
      </c>
      <c r="H27" s="41">
        <v>5.0339</v>
      </c>
      <c r="I27" s="41">
        <v>0.151</v>
      </c>
      <c r="J27" s="58">
        <f t="shared" si="0"/>
        <v>0.31523178807947078</v>
      </c>
      <c r="K27" s="41">
        <v>4.5808999999999997</v>
      </c>
      <c r="L27" s="41">
        <v>5.4869000000000003</v>
      </c>
      <c r="M27" s="59" t="str">
        <f t="shared" si="1"/>
        <v>OK</v>
      </c>
      <c r="N27" s="60">
        <f t="shared" si="2"/>
        <v>0.94558890720912381</v>
      </c>
      <c r="O27" s="60">
        <f t="shared" si="3"/>
        <v>0.94558890720912381</v>
      </c>
    </row>
    <row r="28" spans="1:15" x14ac:dyDescent="0.3">
      <c r="A28" s="61" t="s">
        <v>151</v>
      </c>
      <c r="B28" s="41">
        <v>2025</v>
      </c>
      <c r="C28" s="41">
        <v>2</v>
      </c>
      <c r="D28" s="38">
        <v>45818</v>
      </c>
      <c r="E28" s="25" t="s">
        <v>328</v>
      </c>
      <c r="F28" s="39" t="s">
        <v>333</v>
      </c>
      <c r="G28" s="41">
        <v>5.1825000000000001</v>
      </c>
      <c r="H28" s="41">
        <v>5.1497999999999999</v>
      </c>
      <c r="I28" s="41">
        <v>0.1545</v>
      </c>
      <c r="J28" s="58">
        <f t="shared" si="0"/>
        <v>0.21165048543689433</v>
      </c>
      <c r="K28" s="41">
        <v>4.6863000000000001</v>
      </c>
      <c r="L28" s="41">
        <v>5.6132999999999997</v>
      </c>
      <c r="M28" s="59" t="str">
        <f t="shared" si="1"/>
        <v>OK</v>
      </c>
      <c r="N28" s="60">
        <f t="shared" si="2"/>
        <v>0.63497611557730738</v>
      </c>
      <c r="O28" s="60">
        <f t="shared" si="3"/>
        <v>0.63497611557730738</v>
      </c>
    </row>
    <row r="29" spans="1:15" x14ac:dyDescent="0.3">
      <c r="A29" s="61" t="s">
        <v>151</v>
      </c>
      <c r="B29" s="41">
        <v>2025</v>
      </c>
      <c r="C29" s="41">
        <v>3</v>
      </c>
      <c r="D29" s="38">
        <v>45910</v>
      </c>
      <c r="E29" s="25" t="s">
        <v>328</v>
      </c>
      <c r="F29" s="39" t="s">
        <v>329</v>
      </c>
      <c r="G29" s="41">
        <v>5.2557999999999998</v>
      </c>
      <c r="H29" s="41">
        <v>5.1936999999999998</v>
      </c>
      <c r="I29" s="41">
        <v>0.15579999999999999</v>
      </c>
      <c r="J29" s="58">
        <f t="shared" si="0"/>
        <v>0.39858793324775382</v>
      </c>
      <c r="K29" s="41">
        <v>4.7263000000000002</v>
      </c>
      <c r="L29" s="41">
        <v>5.6611000000000002</v>
      </c>
      <c r="M29" s="59" t="str">
        <f t="shared" si="1"/>
        <v>OK</v>
      </c>
      <c r="N29" s="60">
        <f t="shared" si="2"/>
        <v>1.1956793807882635</v>
      </c>
      <c r="O29" s="60">
        <f t="shared" si="3"/>
        <v>1.1956793807882635</v>
      </c>
    </row>
    <row r="30" spans="1:15" x14ac:dyDescent="0.3">
      <c r="A30" s="61" t="s">
        <v>151</v>
      </c>
      <c r="B30" s="41">
        <v>2025</v>
      </c>
      <c r="C30" s="41">
        <v>3</v>
      </c>
      <c r="D30" s="38">
        <v>45910</v>
      </c>
      <c r="E30" s="25" t="s">
        <v>328</v>
      </c>
      <c r="F30" s="39" t="s">
        <v>330</v>
      </c>
      <c r="G30" s="41">
        <v>5.2087000000000003</v>
      </c>
      <c r="H30" s="41">
        <v>5.1548999999999996</v>
      </c>
      <c r="I30" s="41">
        <v>0.15459999999999999</v>
      </c>
      <c r="J30" s="58">
        <f t="shared" si="0"/>
        <v>0.34799482535576159</v>
      </c>
      <c r="K30" s="41">
        <v>4.6910999999999996</v>
      </c>
      <c r="L30" s="41">
        <v>5.6186999999999996</v>
      </c>
      <c r="M30" s="59" t="str">
        <f t="shared" si="1"/>
        <v>OK</v>
      </c>
      <c r="N30" s="60">
        <f t="shared" si="2"/>
        <v>1.043667190440178</v>
      </c>
      <c r="O30" s="60">
        <f t="shared" si="3"/>
        <v>1.043667190440178</v>
      </c>
    </row>
    <row r="31" spans="1:15" x14ac:dyDescent="0.3">
      <c r="A31" s="61" t="s">
        <v>151</v>
      </c>
      <c r="B31" s="41">
        <v>2025</v>
      </c>
      <c r="C31" s="41">
        <v>3</v>
      </c>
      <c r="D31" s="38">
        <v>45910</v>
      </c>
      <c r="E31" s="25" t="s">
        <v>328</v>
      </c>
      <c r="F31" s="39" t="s">
        <v>331</v>
      </c>
      <c r="G31" s="41">
        <v>5.1933999999999996</v>
      </c>
      <c r="H31" s="41">
        <v>5.1717000000000004</v>
      </c>
      <c r="I31" s="41">
        <v>0.1552</v>
      </c>
      <c r="J31" s="58">
        <f t="shared" si="0"/>
        <v>0.1398195876288606</v>
      </c>
      <c r="K31" s="41">
        <v>4.7061000000000002</v>
      </c>
      <c r="L31" s="41">
        <v>5.6372999999999998</v>
      </c>
      <c r="M31" s="59" t="str">
        <f t="shared" si="1"/>
        <v>OK</v>
      </c>
      <c r="N31" s="60">
        <f t="shared" si="2"/>
        <v>0.41959123692401268</v>
      </c>
      <c r="O31" s="60">
        <f t="shared" si="3"/>
        <v>0.41959123692401268</v>
      </c>
    </row>
    <row r="32" spans="1:15" x14ac:dyDescent="0.3">
      <c r="A32" s="61" t="s">
        <v>151</v>
      </c>
      <c r="B32" s="41">
        <v>2025</v>
      </c>
      <c r="C32" s="41">
        <v>3</v>
      </c>
      <c r="D32" s="38">
        <v>45910</v>
      </c>
      <c r="E32" s="25" t="s">
        <v>328</v>
      </c>
      <c r="F32" s="39" t="s">
        <v>332</v>
      </c>
      <c r="G32" s="41">
        <v>5.2118000000000002</v>
      </c>
      <c r="H32" s="41">
        <v>5.1542000000000003</v>
      </c>
      <c r="I32" s="41">
        <v>0.15459999999999999</v>
      </c>
      <c r="J32" s="58">
        <f t="shared" si="0"/>
        <v>0.37257438551099531</v>
      </c>
      <c r="K32" s="41">
        <v>4.6904000000000003</v>
      </c>
      <c r="L32" s="41">
        <v>5.6180000000000003</v>
      </c>
      <c r="M32" s="59" t="str">
        <f t="shared" si="1"/>
        <v>OK</v>
      </c>
      <c r="N32" s="60">
        <f t="shared" si="2"/>
        <v>1.1175352140002304</v>
      </c>
      <c r="O32" s="60">
        <f t="shared" si="3"/>
        <v>1.1175352140002304</v>
      </c>
    </row>
    <row r="33" spans="1:15" x14ac:dyDescent="0.3">
      <c r="A33" s="61" t="s">
        <v>151</v>
      </c>
      <c r="B33" s="41">
        <v>2025</v>
      </c>
      <c r="C33" s="41">
        <v>3</v>
      </c>
      <c r="D33" s="38">
        <v>45910</v>
      </c>
      <c r="E33" s="25" t="s">
        <v>328</v>
      </c>
      <c r="F33" s="39" t="s">
        <v>333</v>
      </c>
      <c r="G33" s="41">
        <v>5.0838000000000001</v>
      </c>
      <c r="H33" s="41">
        <v>5.0321999999999996</v>
      </c>
      <c r="I33" s="41">
        <v>0.151</v>
      </c>
      <c r="J33" s="58">
        <f t="shared" si="0"/>
        <v>0.34172185430463931</v>
      </c>
      <c r="K33" s="41">
        <v>4.5792000000000002</v>
      </c>
      <c r="L33" s="41">
        <v>5.4851999999999999</v>
      </c>
      <c r="M33" s="59" t="str">
        <f t="shared" si="1"/>
        <v>OK</v>
      </c>
      <c r="N33" s="60">
        <f t="shared" si="2"/>
        <v>1.0253964468820902</v>
      </c>
      <c r="O33" s="60">
        <f t="shared" si="3"/>
        <v>1.0253964468820902</v>
      </c>
    </row>
    <row r="34" spans="1:15" x14ac:dyDescent="0.3">
      <c r="A34" s="61" t="s">
        <v>153</v>
      </c>
      <c r="B34" s="41">
        <v>2025</v>
      </c>
      <c r="C34" s="41">
        <v>1</v>
      </c>
      <c r="D34" s="38">
        <v>45726</v>
      </c>
      <c r="E34" s="25" t="s">
        <v>328</v>
      </c>
      <c r="F34" s="39" t="s">
        <v>329</v>
      </c>
      <c r="G34" s="41">
        <v>15.679399999999999</v>
      </c>
      <c r="H34" s="41">
        <v>15.5265</v>
      </c>
      <c r="I34" s="41">
        <v>0.46579999999999999</v>
      </c>
      <c r="J34" s="58">
        <f t="shared" si="0"/>
        <v>0.32825246887075771</v>
      </c>
      <c r="K34" s="41">
        <v>14.129099999999999</v>
      </c>
      <c r="L34" s="41">
        <v>16.9239</v>
      </c>
      <c r="M34" s="59" t="str">
        <f t="shared" si="1"/>
        <v>OK</v>
      </c>
      <c r="N34" s="60">
        <f t="shared" si="2"/>
        <v>0.98476797732907562</v>
      </c>
      <c r="O34" s="60">
        <f t="shared" si="3"/>
        <v>0.98476797732907562</v>
      </c>
    </row>
    <row r="35" spans="1:15" x14ac:dyDescent="0.3">
      <c r="A35" s="61" t="s">
        <v>153</v>
      </c>
      <c r="B35" s="41">
        <v>2025</v>
      </c>
      <c r="C35" s="41">
        <v>1</v>
      </c>
      <c r="D35" s="38">
        <v>45726</v>
      </c>
      <c r="E35" s="25" t="s">
        <v>328</v>
      </c>
      <c r="F35" s="39" t="s">
        <v>330</v>
      </c>
      <c r="G35" s="41">
        <v>15.6126</v>
      </c>
      <c r="H35" s="41">
        <v>15.497199999999999</v>
      </c>
      <c r="I35" s="41">
        <v>0.46489999999999998</v>
      </c>
      <c r="J35" s="58">
        <f t="shared" si="0"/>
        <v>0.24822542482254475</v>
      </c>
      <c r="K35" s="41">
        <v>14.102499999999999</v>
      </c>
      <c r="L35" s="41">
        <v>16.8919</v>
      </c>
      <c r="M35" s="59" t="str">
        <f t="shared" si="1"/>
        <v>OK</v>
      </c>
      <c r="N35" s="60">
        <f t="shared" si="2"/>
        <v>0.74465064656841917</v>
      </c>
      <c r="O35" s="60">
        <f t="shared" si="3"/>
        <v>0.74465064656841917</v>
      </c>
    </row>
    <row r="36" spans="1:15" x14ac:dyDescent="0.3">
      <c r="A36" s="61" t="s">
        <v>153</v>
      </c>
      <c r="B36" s="41">
        <v>2025</v>
      </c>
      <c r="C36" s="41">
        <v>1</v>
      </c>
      <c r="D36" s="38">
        <v>45726</v>
      </c>
      <c r="E36" s="25" t="s">
        <v>328</v>
      </c>
      <c r="F36" s="39" t="s">
        <v>331</v>
      </c>
      <c r="G36" s="41">
        <v>15.695</v>
      </c>
      <c r="H36" s="41">
        <v>15.6189</v>
      </c>
      <c r="I36" s="41">
        <v>0.46860000000000002</v>
      </c>
      <c r="J36" s="58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9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0">
        <f t="shared" ref="N36:N67" si="6">IF(OR($G36="",$H36="",$H36=0),"",($G36-$H36)/$H36*100)</f>
        <v>0.48723021467581118</v>
      </c>
      <c r="O36" s="60">
        <f t="shared" ref="O36:O67" si="7">IF($N36="","",ABS($N36))</f>
        <v>0.48723021467581118</v>
      </c>
    </row>
    <row r="37" spans="1:15" x14ac:dyDescent="0.3">
      <c r="A37" s="61" t="s">
        <v>153</v>
      </c>
      <c r="B37" s="41">
        <v>2025</v>
      </c>
      <c r="C37" s="41">
        <v>1</v>
      </c>
      <c r="D37" s="38">
        <v>45726</v>
      </c>
      <c r="E37" s="25" t="s">
        <v>328</v>
      </c>
      <c r="F37" s="39" t="s">
        <v>332</v>
      </c>
      <c r="G37" s="41">
        <v>15.7712</v>
      </c>
      <c r="H37" s="41">
        <v>15.6587</v>
      </c>
      <c r="I37" s="41">
        <v>0.4698</v>
      </c>
      <c r="J37" s="58">
        <f t="shared" si="4"/>
        <v>0.23946360153256857</v>
      </c>
      <c r="K37" s="41">
        <v>14.2493</v>
      </c>
      <c r="L37" s="41">
        <v>17.068100000000001</v>
      </c>
      <c r="M37" s="59" t="str">
        <f t="shared" si="5"/>
        <v>OK</v>
      </c>
      <c r="N37" s="60">
        <f t="shared" si="6"/>
        <v>0.71845044607790376</v>
      </c>
      <c r="O37" s="60">
        <f t="shared" si="7"/>
        <v>0.71845044607790376</v>
      </c>
    </row>
    <row r="38" spans="1:15" x14ac:dyDescent="0.3">
      <c r="A38" s="61" t="s">
        <v>153</v>
      </c>
      <c r="B38" s="41">
        <v>2025</v>
      </c>
      <c r="C38" s="41">
        <v>1</v>
      </c>
      <c r="D38" s="38">
        <v>45726</v>
      </c>
      <c r="E38" s="25" t="s">
        <v>328</v>
      </c>
      <c r="F38" s="39" t="s">
        <v>333</v>
      </c>
      <c r="G38" s="41">
        <v>15.734999999999999</v>
      </c>
      <c r="H38" s="41">
        <v>15.642200000000001</v>
      </c>
      <c r="I38" s="41">
        <v>0.46929999999999999</v>
      </c>
      <c r="J38" s="58">
        <f t="shared" si="4"/>
        <v>0.19774131685488741</v>
      </c>
      <c r="K38" s="41">
        <v>14.234299999999999</v>
      </c>
      <c r="L38" s="41">
        <v>17.0501</v>
      </c>
      <c r="M38" s="59" t="str">
        <f t="shared" si="5"/>
        <v>OK</v>
      </c>
      <c r="N38" s="60">
        <f t="shared" si="6"/>
        <v>0.59326693176150835</v>
      </c>
      <c r="O38" s="60">
        <f t="shared" si="7"/>
        <v>0.59326693176150835</v>
      </c>
    </row>
    <row r="39" spans="1:15" x14ac:dyDescent="0.3">
      <c r="A39" s="61" t="s">
        <v>153</v>
      </c>
      <c r="B39" s="41">
        <v>2025</v>
      </c>
      <c r="C39" s="41">
        <v>2</v>
      </c>
      <c r="D39" s="38">
        <v>45818</v>
      </c>
      <c r="E39" s="25" t="s">
        <v>328</v>
      </c>
      <c r="F39" s="39" t="s">
        <v>329</v>
      </c>
      <c r="G39" s="41">
        <v>15.8812</v>
      </c>
      <c r="H39" s="41">
        <v>15.7346</v>
      </c>
      <c r="I39" s="41">
        <v>0.47199999999999998</v>
      </c>
      <c r="J39" s="58">
        <f t="shared" si="4"/>
        <v>0.31059322033898179</v>
      </c>
      <c r="K39" s="41">
        <v>14.3186</v>
      </c>
      <c r="L39" s="41">
        <v>17.150600000000001</v>
      </c>
      <c r="M39" s="59" t="str">
        <f t="shared" si="5"/>
        <v>OK</v>
      </c>
      <c r="N39" s="60">
        <f t="shared" si="6"/>
        <v>0.93170465089674592</v>
      </c>
      <c r="O39" s="60">
        <f t="shared" si="7"/>
        <v>0.93170465089674592</v>
      </c>
    </row>
    <row r="40" spans="1:15" x14ac:dyDescent="0.3">
      <c r="A40" s="61" t="s">
        <v>153</v>
      </c>
      <c r="B40" s="41">
        <v>2025</v>
      </c>
      <c r="C40" s="41">
        <v>2</v>
      </c>
      <c r="D40" s="38">
        <v>45818</v>
      </c>
      <c r="E40" s="25" t="s">
        <v>328</v>
      </c>
      <c r="F40" s="39" t="s">
        <v>330</v>
      </c>
      <c r="G40" s="41">
        <v>15.6838</v>
      </c>
      <c r="H40" s="41">
        <v>15.537800000000001</v>
      </c>
      <c r="I40" s="41">
        <v>0.46610000000000001</v>
      </c>
      <c r="J40" s="58">
        <f t="shared" si="4"/>
        <v>0.31323750268182582</v>
      </c>
      <c r="K40" s="41">
        <v>14.1395</v>
      </c>
      <c r="L40" s="41">
        <v>16.9361</v>
      </c>
      <c r="M40" s="59" t="str">
        <f t="shared" si="5"/>
        <v>OK</v>
      </c>
      <c r="N40" s="60">
        <f t="shared" si="6"/>
        <v>0.9396439650400894</v>
      </c>
      <c r="O40" s="60">
        <f t="shared" si="7"/>
        <v>0.9396439650400894</v>
      </c>
    </row>
    <row r="41" spans="1:15" x14ac:dyDescent="0.3">
      <c r="A41" s="61" t="s">
        <v>153</v>
      </c>
      <c r="B41" s="41">
        <v>2025</v>
      </c>
      <c r="C41" s="41">
        <v>2</v>
      </c>
      <c r="D41" s="38">
        <v>45818</v>
      </c>
      <c r="E41" s="25" t="s">
        <v>328</v>
      </c>
      <c r="F41" s="39" t="s">
        <v>331</v>
      </c>
      <c r="G41" s="41">
        <v>15.964499999999999</v>
      </c>
      <c r="H41" s="41">
        <v>15.7616</v>
      </c>
      <c r="I41" s="41">
        <v>0.4728</v>
      </c>
      <c r="J41" s="58">
        <f t="shared" si="4"/>
        <v>0.42914551607444934</v>
      </c>
      <c r="K41" s="41">
        <v>14.3432</v>
      </c>
      <c r="L41" s="41">
        <v>17.18</v>
      </c>
      <c r="M41" s="59" t="str">
        <f t="shared" si="5"/>
        <v>OK</v>
      </c>
      <c r="N41" s="60">
        <f t="shared" si="6"/>
        <v>1.2873058572733709</v>
      </c>
      <c r="O41" s="60">
        <f t="shared" si="7"/>
        <v>1.2873058572733709</v>
      </c>
    </row>
    <row r="42" spans="1:15" x14ac:dyDescent="0.3">
      <c r="A42" s="61" t="s">
        <v>153</v>
      </c>
      <c r="B42" s="41">
        <v>2025</v>
      </c>
      <c r="C42" s="41">
        <v>2</v>
      </c>
      <c r="D42" s="38">
        <v>45818</v>
      </c>
      <c r="E42" s="25" t="s">
        <v>328</v>
      </c>
      <c r="F42" s="39" t="s">
        <v>332</v>
      </c>
      <c r="G42" s="41">
        <v>15.476100000000001</v>
      </c>
      <c r="H42" s="41">
        <v>15.320600000000001</v>
      </c>
      <c r="I42" s="41">
        <v>0.45960000000000001</v>
      </c>
      <c r="J42" s="58">
        <f t="shared" si="4"/>
        <v>0.33833768494342897</v>
      </c>
      <c r="K42" s="41">
        <v>13.941800000000001</v>
      </c>
      <c r="L42" s="41">
        <v>16.699400000000001</v>
      </c>
      <c r="M42" s="59" t="str">
        <f t="shared" si="5"/>
        <v>OK</v>
      </c>
      <c r="N42" s="60">
        <f t="shared" si="6"/>
        <v>1.014973303917601</v>
      </c>
      <c r="O42" s="60">
        <f t="shared" si="7"/>
        <v>1.014973303917601</v>
      </c>
    </row>
    <row r="43" spans="1:15" x14ac:dyDescent="0.3">
      <c r="A43" s="61" t="s">
        <v>153</v>
      </c>
      <c r="B43" s="41">
        <v>2025</v>
      </c>
      <c r="C43" s="41">
        <v>2</v>
      </c>
      <c r="D43" s="38">
        <v>45818</v>
      </c>
      <c r="E43" s="25" t="s">
        <v>328</v>
      </c>
      <c r="F43" s="39" t="s">
        <v>333</v>
      </c>
      <c r="G43" s="41">
        <v>15.7508</v>
      </c>
      <c r="H43" s="41">
        <v>15.6379</v>
      </c>
      <c r="I43" s="41">
        <v>0.46910000000000002</v>
      </c>
      <c r="J43" s="58">
        <f t="shared" si="4"/>
        <v>0.24067363035600037</v>
      </c>
      <c r="K43" s="41">
        <v>14.230600000000001</v>
      </c>
      <c r="L43" s="41">
        <v>17.045200000000001</v>
      </c>
      <c r="M43" s="59" t="str">
        <f t="shared" si="5"/>
        <v>OK</v>
      </c>
      <c r="N43" s="60">
        <f t="shared" si="6"/>
        <v>0.72196394656571394</v>
      </c>
      <c r="O43" s="60">
        <f t="shared" si="7"/>
        <v>0.72196394656571394</v>
      </c>
    </row>
    <row r="44" spans="1:15" x14ac:dyDescent="0.3">
      <c r="A44" s="61" t="s">
        <v>153</v>
      </c>
      <c r="B44" s="41">
        <v>2025</v>
      </c>
      <c r="C44" s="41">
        <v>3</v>
      </c>
      <c r="D44" s="38">
        <v>45910</v>
      </c>
      <c r="E44" s="25" t="s">
        <v>328</v>
      </c>
      <c r="F44" s="39" t="s">
        <v>329</v>
      </c>
      <c r="G44" s="41">
        <v>15.5825</v>
      </c>
      <c r="H44" s="41">
        <v>15.408799999999999</v>
      </c>
      <c r="I44" s="41">
        <v>0.46229999999999999</v>
      </c>
      <c r="J44" s="58">
        <f t="shared" si="4"/>
        <v>0.37573004542504906</v>
      </c>
      <c r="K44" s="41">
        <v>14.0219</v>
      </c>
      <c r="L44" s="41">
        <v>16.7957</v>
      </c>
      <c r="M44" s="59" t="str">
        <f t="shared" si="5"/>
        <v>OK</v>
      </c>
      <c r="N44" s="60">
        <f t="shared" si="6"/>
        <v>1.1272779191111586</v>
      </c>
      <c r="O44" s="60">
        <f t="shared" si="7"/>
        <v>1.1272779191111586</v>
      </c>
    </row>
    <row r="45" spans="1:15" x14ac:dyDescent="0.3">
      <c r="A45" s="61" t="s">
        <v>153</v>
      </c>
      <c r="B45" s="41">
        <v>2025</v>
      </c>
      <c r="C45" s="41">
        <v>3</v>
      </c>
      <c r="D45" s="38">
        <v>45910</v>
      </c>
      <c r="E45" s="25" t="s">
        <v>328</v>
      </c>
      <c r="F45" s="39" t="s">
        <v>330</v>
      </c>
      <c r="G45" s="41">
        <v>15.5105</v>
      </c>
      <c r="H45" s="41">
        <v>15.3691</v>
      </c>
      <c r="I45" s="41">
        <v>0.46110000000000001</v>
      </c>
      <c r="J45" s="58">
        <f t="shared" si="4"/>
        <v>0.3066579917588394</v>
      </c>
      <c r="K45" s="41">
        <v>13.985799999999999</v>
      </c>
      <c r="L45" s="41">
        <v>16.752400000000002</v>
      </c>
      <c r="M45" s="59" t="str">
        <f t="shared" si="5"/>
        <v>OK</v>
      </c>
      <c r="N45" s="60">
        <f t="shared" si="6"/>
        <v>0.92002784808479909</v>
      </c>
      <c r="O45" s="60">
        <f t="shared" si="7"/>
        <v>0.92002784808479909</v>
      </c>
    </row>
    <row r="46" spans="1:15" x14ac:dyDescent="0.3">
      <c r="A46" s="61" t="s">
        <v>153</v>
      </c>
      <c r="B46" s="41">
        <v>2025</v>
      </c>
      <c r="C46" s="41">
        <v>3</v>
      </c>
      <c r="D46" s="38">
        <v>45910</v>
      </c>
      <c r="E46" s="25" t="s">
        <v>328</v>
      </c>
      <c r="F46" s="39" t="s">
        <v>331</v>
      </c>
      <c r="G46" s="41">
        <v>15.8108</v>
      </c>
      <c r="H46" s="41">
        <v>15.7682</v>
      </c>
      <c r="I46" s="41">
        <v>0.47299999999999998</v>
      </c>
      <c r="J46" s="58">
        <f t="shared" si="4"/>
        <v>9.0063424947146295E-2</v>
      </c>
      <c r="K46" s="41">
        <v>14.3492</v>
      </c>
      <c r="L46" s="41">
        <v>17.187200000000001</v>
      </c>
      <c r="M46" s="59" t="str">
        <f t="shared" si="5"/>
        <v>OK</v>
      </c>
      <c r="N46" s="60">
        <f t="shared" si="6"/>
        <v>0.27016400096396664</v>
      </c>
      <c r="O46" s="60">
        <f t="shared" si="7"/>
        <v>0.27016400096396664</v>
      </c>
    </row>
    <row r="47" spans="1:15" x14ac:dyDescent="0.3">
      <c r="A47" s="61" t="s">
        <v>153</v>
      </c>
      <c r="B47" s="41">
        <v>2025</v>
      </c>
      <c r="C47" s="41">
        <v>3</v>
      </c>
      <c r="D47" s="38">
        <v>45910</v>
      </c>
      <c r="E47" s="25" t="s">
        <v>328</v>
      </c>
      <c r="F47" s="39" t="s">
        <v>332</v>
      </c>
      <c r="G47" s="41">
        <v>15.5738</v>
      </c>
      <c r="H47" s="41">
        <v>15.5184</v>
      </c>
      <c r="I47" s="41">
        <v>0.46560000000000001</v>
      </c>
      <c r="J47" s="58">
        <f t="shared" si="4"/>
        <v>0.11898625429553385</v>
      </c>
      <c r="K47" s="41">
        <v>14.121600000000001</v>
      </c>
      <c r="L47" s="41">
        <v>16.915199999999999</v>
      </c>
      <c r="M47" s="59" t="str">
        <f t="shared" si="5"/>
        <v>OK</v>
      </c>
      <c r="N47" s="60">
        <f t="shared" si="6"/>
        <v>0.35699556655325654</v>
      </c>
      <c r="O47" s="60">
        <f t="shared" si="7"/>
        <v>0.35699556655325654</v>
      </c>
    </row>
    <row r="48" spans="1:15" x14ac:dyDescent="0.3">
      <c r="A48" s="61" t="s">
        <v>153</v>
      </c>
      <c r="B48" s="41">
        <v>2025</v>
      </c>
      <c r="C48" s="41">
        <v>3</v>
      </c>
      <c r="D48" s="38">
        <v>45910</v>
      </c>
      <c r="E48" s="25" t="s">
        <v>328</v>
      </c>
      <c r="F48" s="39" t="s">
        <v>333</v>
      </c>
      <c r="G48" s="41">
        <v>15.791399999999999</v>
      </c>
      <c r="H48" s="41">
        <v>15.6035</v>
      </c>
      <c r="I48" s="41">
        <v>0.46810000000000002</v>
      </c>
      <c r="J48" s="58">
        <f t="shared" si="4"/>
        <v>0.40140995513778904</v>
      </c>
      <c r="K48" s="41">
        <v>14.199199999999999</v>
      </c>
      <c r="L48" s="41">
        <v>17.0078</v>
      </c>
      <c r="M48" s="59" t="str">
        <f t="shared" si="5"/>
        <v>OK</v>
      </c>
      <c r="N48" s="60">
        <f t="shared" si="6"/>
        <v>1.2042170025955656</v>
      </c>
      <c r="O48" s="60">
        <f t="shared" si="7"/>
        <v>1.2042170025955656</v>
      </c>
    </row>
    <row r="49" spans="1:15" x14ac:dyDescent="0.3">
      <c r="A49" s="61" t="s">
        <v>154</v>
      </c>
      <c r="B49" s="41">
        <v>2025</v>
      </c>
      <c r="C49" s="41">
        <v>1</v>
      </c>
      <c r="D49" s="38">
        <v>45726</v>
      </c>
      <c r="E49" s="25" t="s">
        <v>328</v>
      </c>
      <c r="F49" s="39" t="s">
        <v>329</v>
      </c>
      <c r="G49" s="41">
        <v>46.004300000000001</v>
      </c>
      <c r="H49" s="41">
        <v>45.819099999999999</v>
      </c>
      <c r="I49" s="41">
        <v>1.3746</v>
      </c>
      <c r="J49" s="58">
        <f t="shared" si="4"/>
        <v>0.13473010330278029</v>
      </c>
      <c r="K49" s="41">
        <v>41.695300000000003</v>
      </c>
      <c r="L49" s="41">
        <v>49.942900000000002</v>
      </c>
      <c r="M49" s="59" t="str">
        <f t="shared" si="5"/>
        <v>OK</v>
      </c>
      <c r="N49" s="60">
        <f t="shared" si="6"/>
        <v>0.40419824920175607</v>
      </c>
      <c r="O49" s="60">
        <f t="shared" si="7"/>
        <v>0.40419824920175607</v>
      </c>
    </row>
    <row r="50" spans="1:15" x14ac:dyDescent="0.3">
      <c r="A50" s="61" t="s">
        <v>154</v>
      </c>
      <c r="B50" s="41">
        <v>2025</v>
      </c>
      <c r="C50" s="41">
        <v>1</v>
      </c>
      <c r="D50" s="38">
        <v>45726</v>
      </c>
      <c r="E50" s="25" t="s">
        <v>328</v>
      </c>
      <c r="F50" s="39" t="s">
        <v>330</v>
      </c>
      <c r="G50" s="41">
        <v>45.453200000000002</v>
      </c>
      <c r="H50" s="41">
        <v>44.652099999999997</v>
      </c>
      <c r="I50" s="41">
        <v>1.3395999999999999</v>
      </c>
      <c r="J50" s="58">
        <f t="shared" si="4"/>
        <v>0.59801433263661186</v>
      </c>
      <c r="K50" s="41">
        <v>40.633299999999998</v>
      </c>
      <c r="L50" s="41">
        <v>48.670900000000003</v>
      </c>
      <c r="M50" s="59" t="str">
        <f t="shared" si="5"/>
        <v>OK</v>
      </c>
      <c r="N50" s="60">
        <f t="shared" si="6"/>
        <v>1.7940925510782368</v>
      </c>
      <c r="O50" s="60">
        <f t="shared" si="7"/>
        <v>1.7940925510782368</v>
      </c>
    </row>
    <row r="51" spans="1:15" x14ac:dyDescent="0.3">
      <c r="A51" s="61" t="s">
        <v>154</v>
      </c>
      <c r="B51" s="41">
        <v>2025</v>
      </c>
      <c r="C51" s="41">
        <v>1</v>
      </c>
      <c r="D51" s="38">
        <v>45726</v>
      </c>
      <c r="E51" s="25" t="s">
        <v>328</v>
      </c>
      <c r="F51" s="39" t="s">
        <v>331</v>
      </c>
      <c r="G51" s="41">
        <v>46.365900000000003</v>
      </c>
      <c r="H51" s="41">
        <v>45.619599999999998</v>
      </c>
      <c r="I51" s="41">
        <v>1.3686</v>
      </c>
      <c r="J51" s="58">
        <f t="shared" si="4"/>
        <v>0.54530176823031207</v>
      </c>
      <c r="K51" s="41">
        <v>41.513800000000003</v>
      </c>
      <c r="L51" s="41">
        <v>49.7254</v>
      </c>
      <c r="M51" s="59" t="str">
        <f t="shared" si="5"/>
        <v>OK</v>
      </c>
      <c r="N51" s="60">
        <f t="shared" si="6"/>
        <v>1.6359196485721161</v>
      </c>
      <c r="O51" s="60">
        <f t="shared" si="7"/>
        <v>1.6359196485721161</v>
      </c>
    </row>
    <row r="52" spans="1:15" x14ac:dyDescent="0.3">
      <c r="A52" s="61" t="s">
        <v>154</v>
      </c>
      <c r="B52" s="41">
        <v>2025</v>
      </c>
      <c r="C52" s="41">
        <v>1</v>
      </c>
      <c r="D52" s="38">
        <v>45726</v>
      </c>
      <c r="E52" s="25" t="s">
        <v>328</v>
      </c>
      <c r="F52" s="39" t="s">
        <v>332</v>
      </c>
      <c r="G52" s="41">
        <v>45.273400000000002</v>
      </c>
      <c r="H52" s="41">
        <v>44.575200000000002</v>
      </c>
      <c r="I52" s="41">
        <v>1.3372999999999999</v>
      </c>
      <c r="J52" s="58">
        <f t="shared" si="4"/>
        <v>0.52209676213265532</v>
      </c>
      <c r="K52" s="41">
        <v>40.563299999999998</v>
      </c>
      <c r="L52" s="41">
        <v>48.5871</v>
      </c>
      <c r="M52" s="59" t="str">
        <f t="shared" si="5"/>
        <v>OK</v>
      </c>
      <c r="N52" s="60">
        <f t="shared" si="6"/>
        <v>1.5663418223586207</v>
      </c>
      <c r="O52" s="60">
        <f t="shared" si="7"/>
        <v>1.5663418223586207</v>
      </c>
    </row>
    <row r="53" spans="1:15" x14ac:dyDescent="0.3">
      <c r="A53" s="61" t="s">
        <v>154</v>
      </c>
      <c r="B53" s="41">
        <v>2025</v>
      </c>
      <c r="C53" s="41">
        <v>1</v>
      </c>
      <c r="D53" s="38">
        <v>45726</v>
      </c>
      <c r="E53" s="25" t="s">
        <v>328</v>
      </c>
      <c r="F53" s="39" t="s">
        <v>333</v>
      </c>
      <c r="G53" s="41">
        <v>45.4803</v>
      </c>
      <c r="H53" s="41">
        <v>44.902900000000002</v>
      </c>
      <c r="I53" s="41">
        <v>1.3471</v>
      </c>
      <c r="J53" s="58">
        <f t="shared" si="4"/>
        <v>0.42862445252764997</v>
      </c>
      <c r="K53" s="41">
        <v>40.861600000000003</v>
      </c>
      <c r="L53" s="41">
        <v>48.944200000000002</v>
      </c>
      <c r="M53" s="59" t="str">
        <f t="shared" si="5"/>
        <v>OK</v>
      </c>
      <c r="N53" s="60">
        <f t="shared" si="6"/>
        <v>1.2858857668435606</v>
      </c>
      <c r="O53" s="60">
        <f t="shared" si="7"/>
        <v>1.2858857668435606</v>
      </c>
    </row>
    <row r="54" spans="1:15" x14ac:dyDescent="0.3">
      <c r="A54" s="61" t="s">
        <v>154</v>
      </c>
      <c r="B54" s="41">
        <v>2025</v>
      </c>
      <c r="C54" s="41">
        <v>2</v>
      </c>
      <c r="D54" s="38">
        <v>45818</v>
      </c>
      <c r="E54" s="25" t="s">
        <v>328</v>
      </c>
      <c r="F54" s="39" t="s">
        <v>329</v>
      </c>
      <c r="G54" s="41">
        <v>45.301299999999998</v>
      </c>
      <c r="H54" s="41">
        <v>44.580500000000001</v>
      </c>
      <c r="I54" s="41">
        <v>1.3373999999999999</v>
      </c>
      <c r="J54" s="58">
        <f t="shared" si="4"/>
        <v>0.53895618363989606</v>
      </c>
      <c r="K54" s="41">
        <v>40.568300000000001</v>
      </c>
      <c r="L54" s="41">
        <v>48.592700000000001</v>
      </c>
      <c r="M54" s="59" t="str">
        <f t="shared" si="5"/>
        <v>OK</v>
      </c>
      <c r="N54" s="60">
        <f t="shared" si="6"/>
        <v>1.6168504166619868</v>
      </c>
      <c r="O54" s="60">
        <f t="shared" si="7"/>
        <v>1.6168504166619868</v>
      </c>
    </row>
    <row r="55" spans="1:15" x14ac:dyDescent="0.3">
      <c r="A55" s="61" t="s">
        <v>154</v>
      </c>
      <c r="B55" s="41">
        <v>2025</v>
      </c>
      <c r="C55" s="41">
        <v>2</v>
      </c>
      <c r="D55" s="38">
        <v>45818</v>
      </c>
      <c r="E55" s="25" t="s">
        <v>328</v>
      </c>
      <c r="F55" s="39" t="s">
        <v>330</v>
      </c>
      <c r="G55" s="41">
        <v>45.655799999999999</v>
      </c>
      <c r="H55" s="41">
        <v>45.0486</v>
      </c>
      <c r="I55" s="41">
        <v>1.3514999999999999</v>
      </c>
      <c r="J55" s="58">
        <f t="shared" si="4"/>
        <v>0.44927857935626997</v>
      </c>
      <c r="K55" s="41">
        <v>40.994100000000003</v>
      </c>
      <c r="L55" s="41">
        <v>49.103099999999998</v>
      </c>
      <c r="M55" s="59" t="str">
        <f t="shared" si="5"/>
        <v>OK</v>
      </c>
      <c r="N55" s="60">
        <f t="shared" si="6"/>
        <v>1.3478776254977931</v>
      </c>
      <c r="O55" s="60">
        <f t="shared" si="7"/>
        <v>1.3478776254977931</v>
      </c>
    </row>
    <row r="56" spans="1:15" x14ac:dyDescent="0.3">
      <c r="A56" s="61" t="s">
        <v>154</v>
      </c>
      <c r="B56" s="41">
        <v>2025</v>
      </c>
      <c r="C56" s="41">
        <v>2</v>
      </c>
      <c r="D56" s="38">
        <v>45818</v>
      </c>
      <c r="E56" s="25" t="s">
        <v>328</v>
      </c>
      <c r="F56" s="39" t="s">
        <v>331</v>
      </c>
      <c r="G56" s="41">
        <v>45.115699999999997</v>
      </c>
      <c r="H56" s="41">
        <v>44.8108</v>
      </c>
      <c r="I56" s="41">
        <v>1.3443000000000001</v>
      </c>
      <c r="J56" s="58">
        <f t="shared" si="4"/>
        <v>0.22680949192888222</v>
      </c>
      <c r="K56" s="41">
        <v>40.777900000000002</v>
      </c>
      <c r="L56" s="41">
        <v>48.843699999999998</v>
      </c>
      <c r="M56" s="59" t="str">
        <f t="shared" si="5"/>
        <v>OK</v>
      </c>
      <c r="N56" s="60">
        <f t="shared" si="6"/>
        <v>0.68041632820658504</v>
      </c>
      <c r="O56" s="60">
        <f t="shared" si="7"/>
        <v>0.68041632820658504</v>
      </c>
    </row>
    <row r="57" spans="1:15" x14ac:dyDescent="0.3">
      <c r="A57" s="61" t="s">
        <v>154</v>
      </c>
      <c r="B57" s="41">
        <v>2025</v>
      </c>
      <c r="C57" s="41">
        <v>2</v>
      </c>
      <c r="D57" s="38">
        <v>45818</v>
      </c>
      <c r="E57" s="25" t="s">
        <v>328</v>
      </c>
      <c r="F57" s="39" t="s">
        <v>332</v>
      </c>
      <c r="G57" s="41">
        <v>45.619599999999998</v>
      </c>
      <c r="H57" s="41">
        <v>44.692</v>
      </c>
      <c r="I57" s="41">
        <v>1.3408</v>
      </c>
      <c r="J57" s="58">
        <f t="shared" si="4"/>
        <v>0.69182577565632319</v>
      </c>
      <c r="K57" s="41">
        <v>40.669600000000003</v>
      </c>
      <c r="L57" s="41">
        <v>48.714399999999998</v>
      </c>
      <c r="M57" s="59" t="str">
        <f t="shared" si="5"/>
        <v>OK</v>
      </c>
      <c r="N57" s="60">
        <f t="shared" si="6"/>
        <v>2.0755392463975615</v>
      </c>
      <c r="O57" s="60">
        <f t="shared" si="7"/>
        <v>2.0755392463975615</v>
      </c>
    </row>
    <row r="58" spans="1:15" x14ac:dyDescent="0.3">
      <c r="A58" s="61" t="s">
        <v>154</v>
      </c>
      <c r="B58" s="41">
        <v>2025</v>
      </c>
      <c r="C58" s="41">
        <v>2</v>
      </c>
      <c r="D58" s="38">
        <v>45818</v>
      </c>
      <c r="E58" s="25" t="s">
        <v>328</v>
      </c>
      <c r="F58" s="39" t="s">
        <v>333</v>
      </c>
      <c r="G58" s="41">
        <v>45.091000000000001</v>
      </c>
      <c r="H58" s="41">
        <v>44.824800000000003</v>
      </c>
      <c r="I58" s="41">
        <v>1.3447</v>
      </c>
      <c r="J58" s="58">
        <f t="shared" si="4"/>
        <v>0.19796237078902193</v>
      </c>
      <c r="K58" s="41">
        <v>40.790700000000001</v>
      </c>
      <c r="L58" s="41">
        <v>48.858899999999998</v>
      </c>
      <c r="M58" s="59" t="str">
        <f t="shared" si="5"/>
        <v>OK</v>
      </c>
      <c r="N58" s="60">
        <f t="shared" si="6"/>
        <v>0.59386768039120696</v>
      </c>
      <c r="O58" s="60">
        <f t="shared" si="7"/>
        <v>0.59386768039120696</v>
      </c>
    </row>
    <row r="59" spans="1:15" x14ac:dyDescent="0.3">
      <c r="A59" s="61" t="s">
        <v>154</v>
      </c>
      <c r="B59" s="41">
        <v>2025</v>
      </c>
      <c r="C59" s="41">
        <v>3</v>
      </c>
      <c r="D59" s="38">
        <v>45910</v>
      </c>
      <c r="E59" s="25" t="s">
        <v>328</v>
      </c>
      <c r="F59" s="39" t="s">
        <v>329</v>
      </c>
      <c r="G59" s="41">
        <v>46.2819</v>
      </c>
      <c r="H59" s="41">
        <v>45.509599999999999</v>
      </c>
      <c r="I59" s="41">
        <v>1.3653</v>
      </c>
      <c r="J59" s="58">
        <f t="shared" si="4"/>
        <v>0.56566322419981052</v>
      </c>
      <c r="K59" s="41">
        <v>41.413699999999999</v>
      </c>
      <c r="L59" s="41">
        <v>49.605499999999999</v>
      </c>
      <c r="M59" s="59" t="str">
        <f t="shared" si="5"/>
        <v>OK</v>
      </c>
      <c r="N59" s="60">
        <f t="shared" si="6"/>
        <v>1.6970045880429652</v>
      </c>
      <c r="O59" s="60">
        <f t="shared" si="7"/>
        <v>1.6970045880429652</v>
      </c>
    </row>
    <row r="60" spans="1:15" x14ac:dyDescent="0.3">
      <c r="A60" s="61" t="s">
        <v>154</v>
      </c>
      <c r="B60" s="41">
        <v>2025</v>
      </c>
      <c r="C60" s="41">
        <v>3</v>
      </c>
      <c r="D60" s="38">
        <v>45910</v>
      </c>
      <c r="E60" s="25" t="s">
        <v>328</v>
      </c>
      <c r="F60" s="39" t="s">
        <v>330</v>
      </c>
      <c r="G60" s="41">
        <v>46.5152</v>
      </c>
      <c r="H60" s="41">
        <v>45.857100000000003</v>
      </c>
      <c r="I60" s="41">
        <v>1.3756999999999999</v>
      </c>
      <c r="J60" s="58">
        <f t="shared" si="4"/>
        <v>0.47837464563494764</v>
      </c>
      <c r="K60" s="41">
        <v>41.73</v>
      </c>
      <c r="L60" s="41">
        <v>49.984200000000001</v>
      </c>
      <c r="M60" s="59" t="str">
        <f t="shared" si="5"/>
        <v>OK</v>
      </c>
      <c r="N60" s="60">
        <f t="shared" si="6"/>
        <v>1.4351103754925572</v>
      </c>
      <c r="O60" s="60">
        <f t="shared" si="7"/>
        <v>1.4351103754925572</v>
      </c>
    </row>
    <row r="61" spans="1:15" x14ac:dyDescent="0.3">
      <c r="A61" s="61" t="s">
        <v>154</v>
      </c>
      <c r="B61" s="41">
        <v>2025</v>
      </c>
      <c r="C61" s="41">
        <v>3</v>
      </c>
      <c r="D61" s="38">
        <v>45910</v>
      </c>
      <c r="E61" s="25" t="s">
        <v>328</v>
      </c>
      <c r="F61" s="39" t="s">
        <v>331</v>
      </c>
      <c r="G61" s="41">
        <v>44.966500000000003</v>
      </c>
      <c r="H61" s="41">
        <v>44.703099999999999</v>
      </c>
      <c r="I61" s="41">
        <v>1.3411</v>
      </c>
      <c r="J61" s="58">
        <f t="shared" si="4"/>
        <v>0.19640593542614593</v>
      </c>
      <c r="K61" s="41">
        <v>40.6798</v>
      </c>
      <c r="L61" s="41">
        <v>48.726399999999998</v>
      </c>
      <c r="M61" s="59" t="str">
        <f t="shared" si="5"/>
        <v>OK</v>
      </c>
      <c r="N61" s="60">
        <f t="shared" si="6"/>
        <v>0.58922088177330945</v>
      </c>
      <c r="O61" s="60">
        <f t="shared" si="7"/>
        <v>0.58922088177330945</v>
      </c>
    </row>
    <row r="62" spans="1:15" x14ac:dyDescent="0.3">
      <c r="A62" s="61" t="s">
        <v>154</v>
      </c>
      <c r="B62" s="41">
        <v>2025</v>
      </c>
      <c r="C62" s="41">
        <v>3</v>
      </c>
      <c r="D62" s="38">
        <v>45910</v>
      </c>
      <c r="E62" s="25" t="s">
        <v>328</v>
      </c>
      <c r="F62" s="39" t="s">
        <v>332</v>
      </c>
      <c r="G62" s="41">
        <v>46.796799999999998</v>
      </c>
      <c r="H62" s="41">
        <v>45.504899999999999</v>
      </c>
      <c r="I62" s="41">
        <v>1.3651</v>
      </c>
      <c r="J62" s="58">
        <f t="shared" si="4"/>
        <v>0.94637755475789198</v>
      </c>
      <c r="K62" s="41">
        <v>41.409599999999998</v>
      </c>
      <c r="L62" s="41">
        <v>49.600200000000001</v>
      </c>
      <c r="M62" s="59" t="str">
        <f t="shared" si="5"/>
        <v>OK</v>
      </c>
      <c r="N62" s="60">
        <f t="shared" si="6"/>
        <v>2.8390349171188123</v>
      </c>
      <c r="O62" s="60">
        <f t="shared" si="7"/>
        <v>2.8390349171188123</v>
      </c>
    </row>
    <row r="63" spans="1:15" x14ac:dyDescent="0.3">
      <c r="A63" s="61" t="s">
        <v>154</v>
      </c>
      <c r="B63" s="41">
        <v>2025</v>
      </c>
      <c r="C63" s="41">
        <v>3</v>
      </c>
      <c r="D63" s="38">
        <v>45910</v>
      </c>
      <c r="E63" s="25" t="s">
        <v>328</v>
      </c>
      <c r="F63" s="39" t="s">
        <v>333</v>
      </c>
      <c r="G63" s="41">
        <v>45.003900000000002</v>
      </c>
      <c r="H63" s="41">
        <v>44.541699999999999</v>
      </c>
      <c r="I63" s="41">
        <v>1.3363</v>
      </c>
      <c r="J63" s="58">
        <f t="shared" si="4"/>
        <v>0.34588041607423692</v>
      </c>
      <c r="K63" s="41">
        <v>40.532800000000002</v>
      </c>
      <c r="L63" s="41">
        <v>48.550600000000003</v>
      </c>
      <c r="M63" s="59" t="str">
        <f t="shared" si="5"/>
        <v>OK</v>
      </c>
      <c r="N63" s="60">
        <f t="shared" si="6"/>
        <v>1.0376792982755549</v>
      </c>
      <c r="O63" s="60">
        <f t="shared" si="7"/>
        <v>1.0376792982755549</v>
      </c>
    </row>
    <row r="64" spans="1:15" x14ac:dyDescent="0.3">
      <c r="A64" s="61" t="s">
        <v>155</v>
      </c>
      <c r="B64" s="41">
        <v>2025</v>
      </c>
      <c r="C64" s="41">
        <v>1</v>
      </c>
      <c r="D64" s="38">
        <v>45726</v>
      </c>
      <c r="E64" s="25" t="s">
        <v>328</v>
      </c>
      <c r="F64" s="39" t="s">
        <v>329</v>
      </c>
      <c r="G64" s="41">
        <v>88.894999999999996</v>
      </c>
      <c r="H64" s="41">
        <v>88.188199999999995</v>
      </c>
      <c r="I64" s="41">
        <v>2.6456</v>
      </c>
      <c r="J64" s="58">
        <f t="shared" si="4"/>
        <v>0.26716056849108</v>
      </c>
      <c r="K64" s="41">
        <v>80.251400000000004</v>
      </c>
      <c r="L64" s="41">
        <v>96.125</v>
      </c>
      <c r="M64" s="59" t="str">
        <f t="shared" si="5"/>
        <v>OK</v>
      </c>
      <c r="N64" s="60">
        <f t="shared" si="6"/>
        <v>0.80146777006447711</v>
      </c>
      <c r="O64" s="60">
        <f t="shared" si="7"/>
        <v>0.80146777006447711</v>
      </c>
    </row>
    <row r="65" spans="1:15" x14ac:dyDescent="0.3">
      <c r="A65" s="61" t="s">
        <v>155</v>
      </c>
      <c r="B65" s="41">
        <v>2025</v>
      </c>
      <c r="C65" s="41">
        <v>1</v>
      </c>
      <c r="D65" s="38">
        <v>45726</v>
      </c>
      <c r="E65" s="25" t="s">
        <v>328</v>
      </c>
      <c r="F65" s="39" t="s">
        <v>330</v>
      </c>
      <c r="G65" s="41">
        <v>88.330600000000004</v>
      </c>
      <c r="H65" s="41">
        <v>87.428299999999993</v>
      </c>
      <c r="I65" s="41">
        <v>2.6227999999999998</v>
      </c>
      <c r="J65" s="58">
        <f t="shared" si="4"/>
        <v>0.34402165624523834</v>
      </c>
      <c r="K65" s="41">
        <v>79.559899999999999</v>
      </c>
      <c r="L65" s="41">
        <v>95.296700000000001</v>
      </c>
      <c r="M65" s="59" t="str">
        <f t="shared" si="5"/>
        <v>OK</v>
      </c>
      <c r="N65" s="60">
        <f t="shared" si="6"/>
        <v>1.0320456877235529</v>
      </c>
      <c r="O65" s="60">
        <f t="shared" si="7"/>
        <v>1.0320456877235529</v>
      </c>
    </row>
    <row r="66" spans="1:15" x14ac:dyDescent="0.3">
      <c r="A66" s="61" t="s">
        <v>155</v>
      </c>
      <c r="B66" s="41">
        <v>2025</v>
      </c>
      <c r="C66" s="41">
        <v>1</v>
      </c>
      <c r="D66" s="38">
        <v>45726</v>
      </c>
      <c r="E66" s="25" t="s">
        <v>328</v>
      </c>
      <c r="F66" s="39" t="s">
        <v>331</v>
      </c>
      <c r="G66" s="41">
        <v>89.349400000000003</v>
      </c>
      <c r="H66" s="41">
        <v>87.833799999999997</v>
      </c>
      <c r="I66" s="41">
        <v>2.6349999999999998</v>
      </c>
      <c r="J66" s="58">
        <f t="shared" si="4"/>
        <v>0.57518026565465141</v>
      </c>
      <c r="K66" s="41">
        <v>79.928799999999995</v>
      </c>
      <c r="L66" s="41">
        <v>95.738799999999998</v>
      </c>
      <c r="M66" s="59" t="str">
        <f t="shared" si="5"/>
        <v>OK</v>
      </c>
      <c r="N66" s="60">
        <f t="shared" si="6"/>
        <v>1.7255316290539706</v>
      </c>
      <c r="O66" s="60">
        <f t="shared" si="7"/>
        <v>1.7255316290539706</v>
      </c>
    </row>
    <row r="67" spans="1:15" x14ac:dyDescent="0.3">
      <c r="A67" s="61" t="s">
        <v>155</v>
      </c>
      <c r="B67" s="41">
        <v>2025</v>
      </c>
      <c r="C67" s="41">
        <v>1</v>
      </c>
      <c r="D67" s="38">
        <v>45726</v>
      </c>
      <c r="E67" s="25" t="s">
        <v>328</v>
      </c>
      <c r="F67" s="39" t="s">
        <v>332</v>
      </c>
      <c r="G67" s="41">
        <v>89.123900000000006</v>
      </c>
      <c r="H67" s="41">
        <v>87.684899999999999</v>
      </c>
      <c r="I67" s="41">
        <v>2.6305000000000001</v>
      </c>
      <c r="J67" s="58">
        <f t="shared" si="4"/>
        <v>0.54704428815814754</v>
      </c>
      <c r="K67" s="41">
        <v>79.793400000000005</v>
      </c>
      <c r="L67" s="41">
        <v>95.576400000000007</v>
      </c>
      <c r="M67" s="59" t="str">
        <f t="shared" si="5"/>
        <v>OK</v>
      </c>
      <c r="N67" s="60">
        <f t="shared" si="6"/>
        <v>1.6411035423431026</v>
      </c>
      <c r="O67" s="60">
        <f t="shared" si="7"/>
        <v>1.6411035423431026</v>
      </c>
    </row>
    <row r="68" spans="1:15" x14ac:dyDescent="0.3">
      <c r="A68" s="61" t="s">
        <v>155</v>
      </c>
      <c r="B68" s="41">
        <v>2025</v>
      </c>
      <c r="C68" s="41">
        <v>1</v>
      </c>
      <c r="D68" s="38">
        <v>45726</v>
      </c>
      <c r="E68" s="25" t="s">
        <v>328</v>
      </c>
      <c r="F68" s="39" t="s">
        <v>333</v>
      </c>
      <c r="G68" s="41">
        <v>88.482299999999995</v>
      </c>
      <c r="H68" s="41">
        <v>87.297399999999996</v>
      </c>
      <c r="I68" s="41">
        <v>2.6189</v>
      </c>
      <c r="J68" s="58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9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0">
        <f t="shared" ref="N68:N93" si="10">IF(OR($G68="",$H68="",$H68=0),"",($G68-$H68)/$H68*100)</f>
        <v>1.3573141926334564</v>
      </c>
      <c r="O68" s="60">
        <f t="shared" ref="O68:O93" si="11">IF($N68="","",ABS($N68))</f>
        <v>1.3573141926334564</v>
      </c>
    </row>
    <row r="69" spans="1:15" x14ac:dyDescent="0.3">
      <c r="A69" s="61" t="s">
        <v>155</v>
      </c>
      <c r="B69" s="41">
        <v>2025</v>
      </c>
      <c r="C69" s="41">
        <v>2</v>
      </c>
      <c r="D69" s="38">
        <v>45818</v>
      </c>
      <c r="E69" s="25" t="s">
        <v>328</v>
      </c>
      <c r="F69" s="39" t="s">
        <v>329</v>
      </c>
      <c r="G69" s="41">
        <v>86.223399999999998</v>
      </c>
      <c r="H69" s="41">
        <v>85.790999999999997</v>
      </c>
      <c r="I69" s="41">
        <v>2.5737000000000001</v>
      </c>
      <c r="J69" s="58">
        <f t="shared" si="8"/>
        <v>0.16800714924039367</v>
      </c>
      <c r="K69" s="41">
        <v>78.069900000000004</v>
      </c>
      <c r="L69" s="41">
        <v>93.512100000000004</v>
      </c>
      <c r="M69" s="59" t="str">
        <f t="shared" si="9"/>
        <v>OK</v>
      </c>
      <c r="N69" s="60">
        <f t="shared" si="10"/>
        <v>0.5040155727290756</v>
      </c>
      <c r="O69" s="60">
        <f t="shared" si="11"/>
        <v>0.5040155727290756</v>
      </c>
    </row>
    <row r="70" spans="1:15" x14ac:dyDescent="0.3">
      <c r="A70" s="61" t="s">
        <v>155</v>
      </c>
      <c r="B70" s="41">
        <v>2025</v>
      </c>
      <c r="C70" s="41">
        <v>2</v>
      </c>
      <c r="D70" s="38">
        <v>45818</v>
      </c>
      <c r="E70" s="25" t="s">
        <v>328</v>
      </c>
      <c r="F70" s="39" t="s">
        <v>330</v>
      </c>
      <c r="G70" s="41">
        <v>89.173400000000001</v>
      </c>
      <c r="H70" s="41">
        <v>88.363299999999995</v>
      </c>
      <c r="I70" s="41">
        <v>2.6509</v>
      </c>
      <c r="J70" s="58">
        <f t="shared" si="8"/>
        <v>0.30559432645516826</v>
      </c>
      <c r="K70" s="41">
        <v>80.410600000000002</v>
      </c>
      <c r="L70" s="41">
        <v>96.316000000000003</v>
      </c>
      <c r="M70" s="59" t="str">
        <f t="shared" si="9"/>
        <v>OK</v>
      </c>
      <c r="N70" s="60">
        <f t="shared" si="10"/>
        <v>0.91678332520402206</v>
      </c>
      <c r="O70" s="60">
        <f t="shared" si="11"/>
        <v>0.91678332520402206</v>
      </c>
    </row>
    <row r="71" spans="1:15" x14ac:dyDescent="0.3">
      <c r="A71" s="61" t="s">
        <v>155</v>
      </c>
      <c r="B71" s="41">
        <v>2025</v>
      </c>
      <c r="C71" s="41">
        <v>2</v>
      </c>
      <c r="D71" s="38">
        <v>45818</v>
      </c>
      <c r="E71" s="25" t="s">
        <v>328</v>
      </c>
      <c r="F71" s="39" t="s">
        <v>331</v>
      </c>
      <c r="G71" s="41">
        <v>89.461500000000001</v>
      </c>
      <c r="H71" s="41">
        <v>88.173900000000003</v>
      </c>
      <c r="I71" s="41">
        <v>2.6452</v>
      </c>
      <c r="J71" s="58">
        <f t="shared" si="8"/>
        <v>0.48676848631483355</v>
      </c>
      <c r="K71" s="41">
        <v>80.238299999999995</v>
      </c>
      <c r="L71" s="41">
        <v>96.109499999999997</v>
      </c>
      <c r="M71" s="59" t="str">
        <f t="shared" si="9"/>
        <v>OK</v>
      </c>
      <c r="N71" s="60">
        <f t="shared" si="10"/>
        <v>1.4602960740082922</v>
      </c>
      <c r="O71" s="60">
        <f t="shared" si="11"/>
        <v>1.4602960740082922</v>
      </c>
    </row>
    <row r="72" spans="1:15" x14ac:dyDescent="0.3">
      <c r="A72" s="61" t="s">
        <v>155</v>
      </c>
      <c r="B72" s="41">
        <v>2025</v>
      </c>
      <c r="C72" s="41">
        <v>2</v>
      </c>
      <c r="D72" s="38">
        <v>45818</v>
      </c>
      <c r="E72" s="25" t="s">
        <v>328</v>
      </c>
      <c r="F72" s="39" t="s">
        <v>332</v>
      </c>
      <c r="G72" s="41">
        <v>90.236699999999999</v>
      </c>
      <c r="H72" s="41">
        <v>88.824700000000007</v>
      </c>
      <c r="I72" s="41">
        <v>2.6646999999999998</v>
      </c>
      <c r="J72" s="58">
        <f t="shared" si="8"/>
        <v>0.52989079446091192</v>
      </c>
      <c r="K72" s="41">
        <v>80.830600000000004</v>
      </c>
      <c r="L72" s="41">
        <v>96.818799999999996</v>
      </c>
      <c r="M72" s="59" t="str">
        <f t="shared" si="9"/>
        <v>OK</v>
      </c>
      <c r="N72" s="60">
        <f t="shared" si="10"/>
        <v>1.5896479245074757</v>
      </c>
      <c r="O72" s="60">
        <f t="shared" si="11"/>
        <v>1.5896479245074757</v>
      </c>
    </row>
    <row r="73" spans="1:15" x14ac:dyDescent="0.3">
      <c r="A73" s="61" t="s">
        <v>155</v>
      </c>
      <c r="B73" s="41">
        <v>2025</v>
      </c>
      <c r="C73" s="41">
        <v>2</v>
      </c>
      <c r="D73" s="38">
        <v>45818</v>
      </c>
      <c r="E73" s="25" t="s">
        <v>328</v>
      </c>
      <c r="F73" s="39" t="s">
        <v>333</v>
      </c>
      <c r="G73" s="41">
        <v>89.572299999999998</v>
      </c>
      <c r="H73" s="41">
        <v>88.557100000000005</v>
      </c>
      <c r="I73" s="41">
        <v>2.6566999999999998</v>
      </c>
      <c r="J73" s="58">
        <f t="shared" si="8"/>
        <v>0.38212820416305682</v>
      </c>
      <c r="K73" s="41">
        <v>80.587000000000003</v>
      </c>
      <c r="L73" s="41">
        <v>96.527199999999993</v>
      </c>
      <c r="M73" s="59" t="str">
        <f t="shared" si="9"/>
        <v>OK</v>
      </c>
      <c r="N73" s="60">
        <f t="shared" si="10"/>
        <v>1.1463790029257879</v>
      </c>
      <c r="O73" s="60">
        <f t="shared" si="11"/>
        <v>1.1463790029257879</v>
      </c>
    </row>
    <row r="74" spans="1:15" x14ac:dyDescent="0.3">
      <c r="A74" s="61" t="s">
        <v>155</v>
      </c>
      <c r="B74" s="41">
        <v>2025</v>
      </c>
      <c r="C74" s="41">
        <v>3</v>
      </c>
      <c r="D74" s="38">
        <v>45910</v>
      </c>
      <c r="E74" s="25" t="s">
        <v>328</v>
      </c>
      <c r="F74" s="39" t="s">
        <v>329</v>
      </c>
      <c r="G74" s="41">
        <v>87.792400000000001</v>
      </c>
      <c r="H74" s="41">
        <v>87.053399999999996</v>
      </c>
      <c r="I74" s="41">
        <v>2.6116000000000001</v>
      </c>
      <c r="J74" s="58">
        <f t="shared" si="8"/>
        <v>0.28296829529790329</v>
      </c>
      <c r="K74" s="41">
        <v>79.218599999999995</v>
      </c>
      <c r="L74" s="41">
        <v>94.888199999999998</v>
      </c>
      <c r="M74" s="59" t="str">
        <f t="shared" si="9"/>
        <v>OK</v>
      </c>
      <c r="N74" s="60">
        <f t="shared" si="10"/>
        <v>0.84890423579091034</v>
      </c>
      <c r="O74" s="60">
        <f t="shared" si="11"/>
        <v>0.84890423579091034</v>
      </c>
    </row>
    <row r="75" spans="1:15" x14ac:dyDescent="0.3">
      <c r="A75" s="61" t="s">
        <v>155</v>
      </c>
      <c r="B75" s="41">
        <v>2025</v>
      </c>
      <c r="C75" s="41">
        <v>3</v>
      </c>
      <c r="D75" s="38">
        <v>45910</v>
      </c>
      <c r="E75" s="25" t="s">
        <v>328</v>
      </c>
      <c r="F75" s="39" t="s">
        <v>330</v>
      </c>
      <c r="G75" s="41">
        <v>87.811400000000006</v>
      </c>
      <c r="H75" s="41">
        <v>87.237700000000004</v>
      </c>
      <c r="I75" s="41">
        <v>2.6171000000000002</v>
      </c>
      <c r="J75" s="58">
        <f t="shared" si="8"/>
        <v>0.21921210500172034</v>
      </c>
      <c r="K75" s="41">
        <v>79.386399999999995</v>
      </c>
      <c r="L75" s="41">
        <v>95.088999999999999</v>
      </c>
      <c r="M75" s="59" t="str">
        <f t="shared" si="9"/>
        <v>OK</v>
      </c>
      <c r="N75" s="60">
        <f t="shared" si="10"/>
        <v>0.65762852528207683</v>
      </c>
      <c r="O75" s="60">
        <f t="shared" si="11"/>
        <v>0.65762852528207683</v>
      </c>
    </row>
    <row r="76" spans="1:15" x14ac:dyDescent="0.3">
      <c r="A76" s="61" t="s">
        <v>155</v>
      </c>
      <c r="B76" s="41">
        <v>2025</v>
      </c>
      <c r="C76" s="41">
        <v>3</v>
      </c>
      <c r="D76" s="38">
        <v>45910</v>
      </c>
      <c r="E76" s="25" t="s">
        <v>328</v>
      </c>
      <c r="F76" s="39" t="s">
        <v>331</v>
      </c>
      <c r="G76" s="41">
        <v>88.193100000000001</v>
      </c>
      <c r="H76" s="41">
        <v>87.185599999999994</v>
      </c>
      <c r="I76" s="41">
        <v>2.6156000000000001</v>
      </c>
      <c r="J76" s="58">
        <f t="shared" si="8"/>
        <v>0.38518886679920755</v>
      </c>
      <c r="K76" s="41">
        <v>79.338800000000006</v>
      </c>
      <c r="L76" s="41">
        <v>95.032399999999996</v>
      </c>
      <c r="M76" s="59" t="str">
        <f t="shared" si="9"/>
        <v>OK</v>
      </c>
      <c r="N76" s="60">
        <f t="shared" si="10"/>
        <v>1.1555807381035486</v>
      </c>
      <c r="O76" s="60">
        <f t="shared" si="11"/>
        <v>1.1555807381035486</v>
      </c>
    </row>
    <row r="77" spans="1:15" x14ac:dyDescent="0.3">
      <c r="A77" s="61" t="s">
        <v>155</v>
      </c>
      <c r="B77" s="41">
        <v>2025</v>
      </c>
      <c r="C77" s="41">
        <v>3</v>
      </c>
      <c r="D77" s="38">
        <v>45910</v>
      </c>
      <c r="E77" s="25" t="s">
        <v>328</v>
      </c>
      <c r="F77" s="39" t="s">
        <v>332</v>
      </c>
      <c r="G77" s="41">
        <v>88.797799999999995</v>
      </c>
      <c r="H77" s="41">
        <v>87.886099999999999</v>
      </c>
      <c r="I77" s="41">
        <v>2.6366000000000001</v>
      </c>
      <c r="J77" s="58">
        <f t="shared" si="8"/>
        <v>0.34578623985435641</v>
      </c>
      <c r="K77" s="41">
        <v>79.976299999999995</v>
      </c>
      <c r="L77" s="41">
        <v>95.795900000000003</v>
      </c>
      <c r="M77" s="59" t="str">
        <f t="shared" si="9"/>
        <v>OK</v>
      </c>
      <c r="N77" s="60">
        <f t="shared" si="10"/>
        <v>1.0373654081817218</v>
      </c>
      <c r="O77" s="60">
        <f t="shared" si="11"/>
        <v>1.0373654081817218</v>
      </c>
    </row>
    <row r="78" spans="1:15" x14ac:dyDescent="0.3">
      <c r="A78" s="61" t="s">
        <v>155</v>
      </c>
      <c r="B78" s="41">
        <v>2025</v>
      </c>
      <c r="C78" s="41">
        <v>3</v>
      </c>
      <c r="D78" s="38">
        <v>45910</v>
      </c>
      <c r="E78" s="25" t="s">
        <v>328</v>
      </c>
      <c r="F78" s="39" t="s">
        <v>333</v>
      </c>
      <c r="G78" s="41">
        <v>86.980999999999995</v>
      </c>
      <c r="H78" s="41">
        <v>85.979100000000003</v>
      </c>
      <c r="I78" s="41">
        <v>2.5794000000000001</v>
      </c>
      <c r="J78" s="58">
        <f t="shared" si="8"/>
        <v>0.38842366441807863</v>
      </c>
      <c r="K78" s="41">
        <v>78.240899999999996</v>
      </c>
      <c r="L78" s="41">
        <v>93.717299999999994</v>
      </c>
      <c r="M78" s="59" t="str">
        <f t="shared" si="9"/>
        <v>OK</v>
      </c>
      <c r="N78" s="60">
        <f t="shared" si="10"/>
        <v>1.1652831909149921</v>
      </c>
      <c r="O78" s="60">
        <f t="shared" si="11"/>
        <v>1.1652831909149921</v>
      </c>
    </row>
    <row r="79" spans="1:15" x14ac:dyDescent="0.3">
      <c r="A79" s="61" t="s">
        <v>156</v>
      </c>
      <c r="B79" s="41">
        <v>2025</v>
      </c>
      <c r="C79" s="41">
        <v>1</v>
      </c>
      <c r="D79" s="38">
        <v>45726</v>
      </c>
      <c r="E79" s="25" t="s">
        <v>328</v>
      </c>
      <c r="F79" s="39" t="s">
        <v>329</v>
      </c>
      <c r="G79" s="41">
        <v>30.723700000000001</v>
      </c>
      <c r="H79" s="41">
        <v>30.461600000000001</v>
      </c>
      <c r="I79" s="41">
        <v>0.91379999999999995</v>
      </c>
      <c r="J79" s="58">
        <f t="shared" si="8"/>
        <v>0.28682425038301623</v>
      </c>
      <c r="K79" s="41">
        <v>27.720199999999998</v>
      </c>
      <c r="L79" s="41">
        <v>33.203000000000003</v>
      </c>
      <c r="M79" s="59" t="str">
        <f t="shared" si="9"/>
        <v>OK</v>
      </c>
      <c r="N79" s="60">
        <f t="shared" si="10"/>
        <v>0.86042755469180943</v>
      </c>
      <c r="O79" s="60">
        <f t="shared" si="11"/>
        <v>0.86042755469180943</v>
      </c>
    </row>
    <row r="80" spans="1:15" x14ac:dyDescent="0.3">
      <c r="A80" s="61" t="s">
        <v>156</v>
      </c>
      <c r="B80" s="41">
        <v>2025</v>
      </c>
      <c r="C80" s="41">
        <v>1</v>
      </c>
      <c r="D80" s="38">
        <v>45726</v>
      </c>
      <c r="E80" s="25" t="s">
        <v>328</v>
      </c>
      <c r="F80" s="39" t="s">
        <v>330</v>
      </c>
      <c r="G80" s="41">
        <v>30.704899999999999</v>
      </c>
      <c r="H80" s="41">
        <v>30.5687</v>
      </c>
      <c r="I80" s="41">
        <v>0.91710000000000003</v>
      </c>
      <c r="J80" s="58">
        <f t="shared" si="8"/>
        <v>0.14851161269218052</v>
      </c>
      <c r="K80" s="41">
        <v>27.817399999999999</v>
      </c>
      <c r="L80" s="41">
        <v>33.32</v>
      </c>
      <c r="M80" s="59" t="str">
        <f t="shared" si="9"/>
        <v>OK</v>
      </c>
      <c r="N80" s="60">
        <f t="shared" si="10"/>
        <v>0.44555378540794588</v>
      </c>
      <c r="O80" s="60">
        <f t="shared" si="11"/>
        <v>0.44555378540794588</v>
      </c>
    </row>
    <row r="81" spans="1:15" x14ac:dyDescent="0.3">
      <c r="A81" s="61" t="s">
        <v>156</v>
      </c>
      <c r="B81" s="41">
        <v>2025</v>
      </c>
      <c r="C81" s="41">
        <v>1</v>
      </c>
      <c r="D81" s="38">
        <v>45726</v>
      </c>
      <c r="E81" s="25" t="s">
        <v>328</v>
      </c>
      <c r="F81" s="39" t="s">
        <v>331</v>
      </c>
      <c r="G81" s="41">
        <v>30.499700000000001</v>
      </c>
      <c r="H81" s="41">
        <v>30.173100000000002</v>
      </c>
      <c r="I81" s="41">
        <v>0.9052</v>
      </c>
      <c r="J81" s="58">
        <f t="shared" si="8"/>
        <v>0.36080424215642853</v>
      </c>
      <c r="K81" s="41">
        <v>27.4575</v>
      </c>
      <c r="L81" s="41">
        <v>32.8887</v>
      </c>
      <c r="M81" s="59" t="str">
        <f t="shared" si="9"/>
        <v>OK</v>
      </c>
      <c r="N81" s="60">
        <f t="shared" si="10"/>
        <v>1.0824210969373351</v>
      </c>
      <c r="O81" s="60">
        <f t="shared" si="11"/>
        <v>1.0824210969373351</v>
      </c>
    </row>
    <row r="82" spans="1:15" x14ac:dyDescent="0.3">
      <c r="A82" s="61" t="s">
        <v>156</v>
      </c>
      <c r="B82" s="41">
        <v>2025</v>
      </c>
      <c r="C82" s="41">
        <v>1</v>
      </c>
      <c r="D82" s="38">
        <v>45726</v>
      </c>
      <c r="E82" s="25" t="s">
        <v>328</v>
      </c>
      <c r="F82" s="39" t="s">
        <v>332</v>
      </c>
      <c r="G82" s="41">
        <v>30.941400000000002</v>
      </c>
      <c r="H82" s="41">
        <v>30.623100000000001</v>
      </c>
      <c r="I82" s="41">
        <v>0.91869999999999996</v>
      </c>
      <c r="J82" s="58">
        <f t="shared" si="8"/>
        <v>0.34646783498421757</v>
      </c>
      <c r="K82" s="41">
        <v>27.867000000000001</v>
      </c>
      <c r="L82" s="41">
        <v>33.379199999999997</v>
      </c>
      <c r="M82" s="59" t="str">
        <f t="shared" si="9"/>
        <v>OK</v>
      </c>
      <c r="N82" s="60">
        <f t="shared" si="10"/>
        <v>1.0394114247088007</v>
      </c>
      <c r="O82" s="60">
        <f t="shared" si="11"/>
        <v>1.0394114247088007</v>
      </c>
    </row>
    <row r="83" spans="1:15" x14ac:dyDescent="0.3">
      <c r="A83" s="61" t="s">
        <v>156</v>
      </c>
      <c r="B83" s="41">
        <v>2025</v>
      </c>
      <c r="C83" s="41">
        <v>1</v>
      </c>
      <c r="D83" s="38">
        <v>45726</v>
      </c>
      <c r="E83" s="25" t="s">
        <v>328</v>
      </c>
      <c r="F83" s="39" t="s">
        <v>333</v>
      </c>
      <c r="G83" s="41">
        <v>31.165600000000001</v>
      </c>
      <c r="H83" s="41">
        <v>31.040299999999998</v>
      </c>
      <c r="I83" s="41">
        <v>0.93120000000000003</v>
      </c>
      <c r="J83" s="58">
        <f t="shared" si="8"/>
        <v>0.13455756013746009</v>
      </c>
      <c r="K83" s="41">
        <v>28.246700000000001</v>
      </c>
      <c r="L83" s="41">
        <v>33.8339</v>
      </c>
      <c r="M83" s="59" t="str">
        <f t="shared" si="9"/>
        <v>OK</v>
      </c>
      <c r="N83" s="60">
        <f t="shared" si="10"/>
        <v>0.4036687789744392</v>
      </c>
      <c r="O83" s="60">
        <f t="shared" si="11"/>
        <v>0.4036687789744392</v>
      </c>
    </row>
    <row r="84" spans="1:15" x14ac:dyDescent="0.3">
      <c r="A84" s="61" t="s">
        <v>156</v>
      </c>
      <c r="B84" s="41">
        <v>2025</v>
      </c>
      <c r="C84" s="41">
        <v>2</v>
      </c>
      <c r="D84" s="38">
        <v>45818</v>
      </c>
      <c r="E84" s="25" t="s">
        <v>328</v>
      </c>
      <c r="F84" s="39" t="s">
        <v>329</v>
      </c>
      <c r="G84" s="41">
        <v>30.726800000000001</v>
      </c>
      <c r="H84" s="41">
        <v>30.510200000000001</v>
      </c>
      <c r="I84" s="41">
        <v>0.9153</v>
      </c>
      <c r="J84" s="58">
        <f t="shared" si="8"/>
        <v>0.23664372336938674</v>
      </c>
      <c r="K84" s="41">
        <v>27.764299999999999</v>
      </c>
      <c r="L84" s="41">
        <v>33.256100000000004</v>
      </c>
      <c r="M84" s="59" t="str">
        <f t="shared" si="9"/>
        <v>OK</v>
      </c>
      <c r="N84" s="60">
        <f t="shared" si="10"/>
        <v>0.7099265163781282</v>
      </c>
      <c r="O84" s="60">
        <f t="shared" si="11"/>
        <v>0.7099265163781282</v>
      </c>
    </row>
    <row r="85" spans="1:15" x14ac:dyDescent="0.3">
      <c r="A85" s="61" t="s">
        <v>156</v>
      </c>
      <c r="B85" s="41">
        <v>2025</v>
      </c>
      <c r="C85" s="41">
        <v>2</v>
      </c>
      <c r="D85" s="38">
        <v>45818</v>
      </c>
      <c r="E85" s="25" t="s">
        <v>328</v>
      </c>
      <c r="F85" s="39" t="s">
        <v>330</v>
      </c>
      <c r="G85" s="41">
        <v>30.786300000000001</v>
      </c>
      <c r="H85" s="41">
        <v>30.563199999999998</v>
      </c>
      <c r="I85" s="41">
        <v>0.91690000000000005</v>
      </c>
      <c r="J85" s="58">
        <f t="shared" si="8"/>
        <v>0.24331988221180312</v>
      </c>
      <c r="K85" s="41">
        <v>27.8125</v>
      </c>
      <c r="L85" s="41">
        <v>33.313899999999997</v>
      </c>
      <c r="M85" s="59" t="str">
        <f t="shared" si="9"/>
        <v>OK</v>
      </c>
      <c r="N85" s="60">
        <f t="shared" si="10"/>
        <v>0.72996283111716798</v>
      </c>
      <c r="O85" s="60">
        <f t="shared" si="11"/>
        <v>0.72996283111716798</v>
      </c>
    </row>
    <row r="86" spans="1:15" x14ac:dyDescent="0.3">
      <c r="A86" s="61" t="s">
        <v>156</v>
      </c>
      <c r="B86" s="41">
        <v>2025</v>
      </c>
      <c r="C86" s="41">
        <v>2</v>
      </c>
      <c r="D86" s="38">
        <v>45818</v>
      </c>
      <c r="E86" s="25" t="s">
        <v>328</v>
      </c>
      <c r="F86" s="39" t="s">
        <v>331</v>
      </c>
      <c r="G86" s="41">
        <v>30.65</v>
      </c>
      <c r="H86" s="41">
        <v>30.454499999999999</v>
      </c>
      <c r="I86" s="41">
        <v>0.91359999999999997</v>
      </c>
      <c r="J86" s="58">
        <f t="shared" si="8"/>
        <v>0.21398861646234579</v>
      </c>
      <c r="K86" s="41">
        <v>27.713699999999999</v>
      </c>
      <c r="L86" s="41">
        <v>33.195300000000003</v>
      </c>
      <c r="M86" s="59" t="str">
        <f t="shared" si="9"/>
        <v>OK</v>
      </c>
      <c r="N86" s="60">
        <f t="shared" si="10"/>
        <v>0.64194125662873835</v>
      </c>
      <c r="O86" s="60">
        <f t="shared" si="11"/>
        <v>0.64194125662873835</v>
      </c>
    </row>
    <row r="87" spans="1:15" x14ac:dyDescent="0.3">
      <c r="A87" s="61" t="s">
        <v>156</v>
      </c>
      <c r="B87" s="41">
        <v>2025</v>
      </c>
      <c r="C87" s="41">
        <v>2</v>
      </c>
      <c r="D87" s="38">
        <v>45818</v>
      </c>
      <c r="E87" s="25" t="s">
        <v>328</v>
      </c>
      <c r="F87" s="39" t="s">
        <v>332</v>
      </c>
      <c r="G87" s="41">
        <v>30.104099999999999</v>
      </c>
      <c r="H87" s="41">
        <v>29.936399999999999</v>
      </c>
      <c r="I87" s="41">
        <v>0.89810000000000001</v>
      </c>
      <c r="J87" s="58">
        <f t="shared" si="8"/>
        <v>0.18672753590914148</v>
      </c>
      <c r="K87" s="41">
        <v>27.242100000000001</v>
      </c>
      <c r="L87" s="41">
        <v>32.630699999999997</v>
      </c>
      <c r="M87" s="59" t="str">
        <f t="shared" si="9"/>
        <v>OK</v>
      </c>
      <c r="N87" s="60">
        <f t="shared" si="10"/>
        <v>0.560187597707139</v>
      </c>
      <c r="O87" s="60">
        <f t="shared" si="11"/>
        <v>0.560187597707139</v>
      </c>
    </row>
    <row r="88" spans="1:15" x14ac:dyDescent="0.3">
      <c r="A88" s="61" t="s">
        <v>156</v>
      </c>
      <c r="B88" s="41">
        <v>2025</v>
      </c>
      <c r="C88" s="41">
        <v>2</v>
      </c>
      <c r="D88" s="38">
        <v>45818</v>
      </c>
      <c r="E88" s="25" t="s">
        <v>328</v>
      </c>
      <c r="F88" s="39" t="s">
        <v>333</v>
      </c>
      <c r="G88" s="41">
        <v>30.356000000000002</v>
      </c>
      <c r="H88" s="41">
        <v>30.165900000000001</v>
      </c>
      <c r="I88" s="41">
        <v>0.90500000000000003</v>
      </c>
      <c r="J88" s="58">
        <f t="shared" si="8"/>
        <v>0.21005524861878569</v>
      </c>
      <c r="K88" s="41">
        <v>27.450900000000001</v>
      </c>
      <c r="L88" s="41">
        <v>32.880899999999997</v>
      </c>
      <c r="M88" s="59" t="str">
        <f t="shared" si="9"/>
        <v>OK</v>
      </c>
      <c r="N88" s="60">
        <f t="shared" si="10"/>
        <v>0.63018176152543448</v>
      </c>
      <c r="O88" s="60">
        <f t="shared" si="11"/>
        <v>0.63018176152543448</v>
      </c>
    </row>
    <row r="89" spans="1:15" x14ac:dyDescent="0.3">
      <c r="A89" s="61" t="s">
        <v>156</v>
      </c>
      <c r="B89" s="41">
        <v>2025</v>
      </c>
      <c r="C89" s="41">
        <v>3</v>
      </c>
      <c r="D89" s="38">
        <v>45910</v>
      </c>
      <c r="E89" s="25" t="s">
        <v>328</v>
      </c>
      <c r="F89" s="39" t="s">
        <v>329</v>
      </c>
      <c r="G89" s="41">
        <v>30.477399999999999</v>
      </c>
      <c r="H89" s="41">
        <v>30.251000000000001</v>
      </c>
      <c r="I89" s="41">
        <v>0.90749999999999997</v>
      </c>
      <c r="J89" s="58">
        <f t="shared" si="8"/>
        <v>0.24947658402203654</v>
      </c>
      <c r="K89" s="41">
        <v>27.528500000000001</v>
      </c>
      <c r="L89" s="41">
        <v>32.973500000000001</v>
      </c>
      <c r="M89" s="59" t="str">
        <f t="shared" si="9"/>
        <v>OK</v>
      </c>
      <c r="N89" s="60">
        <f t="shared" si="10"/>
        <v>0.74840501140457549</v>
      </c>
      <c r="O89" s="60">
        <f t="shared" si="11"/>
        <v>0.74840501140457549</v>
      </c>
    </row>
    <row r="90" spans="1:15" x14ac:dyDescent="0.3">
      <c r="A90" s="61" t="s">
        <v>156</v>
      </c>
      <c r="B90" s="41">
        <v>2025</v>
      </c>
      <c r="C90" s="41">
        <v>3</v>
      </c>
      <c r="D90" s="38">
        <v>45910</v>
      </c>
      <c r="E90" s="25" t="s">
        <v>328</v>
      </c>
      <c r="F90" s="39" t="s">
        <v>330</v>
      </c>
      <c r="G90" s="41">
        <v>30.848600000000001</v>
      </c>
      <c r="H90" s="41">
        <v>30.641999999999999</v>
      </c>
      <c r="I90" s="41">
        <v>0.91930000000000001</v>
      </c>
      <c r="J90" s="58">
        <f t="shared" si="8"/>
        <v>0.22473621233547447</v>
      </c>
      <c r="K90" s="41">
        <v>27.8841</v>
      </c>
      <c r="L90" s="41">
        <v>33.399900000000002</v>
      </c>
      <c r="M90" s="59" t="str">
        <f t="shared" si="9"/>
        <v>OK</v>
      </c>
      <c r="N90" s="60">
        <f t="shared" si="10"/>
        <v>0.67423797402258878</v>
      </c>
      <c r="O90" s="60">
        <f t="shared" si="11"/>
        <v>0.67423797402258878</v>
      </c>
    </row>
    <row r="91" spans="1:15" x14ac:dyDescent="0.3">
      <c r="A91" s="61" t="s">
        <v>156</v>
      </c>
      <c r="B91" s="41">
        <v>2025</v>
      </c>
      <c r="C91" s="41">
        <v>3</v>
      </c>
      <c r="D91" s="38">
        <v>45910</v>
      </c>
      <c r="E91" s="25" t="s">
        <v>328</v>
      </c>
      <c r="F91" s="39" t="s">
        <v>331</v>
      </c>
      <c r="G91" s="41">
        <v>30.678899999999999</v>
      </c>
      <c r="H91" s="41">
        <v>30.4892</v>
      </c>
      <c r="I91" s="41">
        <v>0.91469999999999996</v>
      </c>
      <c r="J91" s="58">
        <f t="shared" si="8"/>
        <v>0.20739040122444347</v>
      </c>
      <c r="K91" s="41">
        <v>27.745100000000001</v>
      </c>
      <c r="L91" s="41">
        <v>33.2333</v>
      </c>
      <c r="M91" s="59" t="str">
        <f t="shared" si="9"/>
        <v>OK</v>
      </c>
      <c r="N91" s="60">
        <f t="shared" si="10"/>
        <v>0.62218752869868155</v>
      </c>
      <c r="O91" s="60">
        <f t="shared" si="11"/>
        <v>0.62218752869868155</v>
      </c>
    </row>
    <row r="92" spans="1:15" x14ac:dyDescent="0.3">
      <c r="A92" s="61" t="s">
        <v>156</v>
      </c>
      <c r="B92" s="41">
        <v>2025</v>
      </c>
      <c r="C92" s="41">
        <v>3</v>
      </c>
      <c r="D92" s="38">
        <v>45910</v>
      </c>
      <c r="E92" s="25" t="s">
        <v>328</v>
      </c>
      <c r="F92" s="39" t="s">
        <v>332</v>
      </c>
      <c r="G92" s="41">
        <v>30.426600000000001</v>
      </c>
      <c r="H92" s="41">
        <v>30.257000000000001</v>
      </c>
      <c r="I92" s="41">
        <v>0.90769999999999995</v>
      </c>
      <c r="J92" s="58">
        <f t="shared" si="8"/>
        <v>0.18684587418750589</v>
      </c>
      <c r="K92" s="41">
        <v>27.533899999999999</v>
      </c>
      <c r="L92" s="41">
        <v>32.9801</v>
      </c>
      <c r="M92" s="59" t="str">
        <f t="shared" si="9"/>
        <v>OK</v>
      </c>
      <c r="N92" s="60">
        <f t="shared" si="10"/>
        <v>0.56053144726839765</v>
      </c>
      <c r="O92" s="60">
        <f t="shared" si="11"/>
        <v>0.56053144726839765</v>
      </c>
    </row>
    <row r="93" spans="1:15" x14ac:dyDescent="0.3">
      <c r="A93" s="61" t="s">
        <v>156</v>
      </c>
      <c r="B93" s="41">
        <v>2025</v>
      </c>
      <c r="C93" s="41">
        <v>3</v>
      </c>
      <c r="D93" s="38">
        <v>45910</v>
      </c>
      <c r="E93" s="25" t="s">
        <v>328</v>
      </c>
      <c r="F93" s="39" t="s">
        <v>333</v>
      </c>
      <c r="G93" s="41">
        <v>30.452100000000002</v>
      </c>
      <c r="H93" s="41">
        <v>30.2425</v>
      </c>
      <c r="I93" s="41">
        <v>0.9073</v>
      </c>
      <c r="J93" s="58">
        <f t="shared" si="8"/>
        <v>0.23101509974650258</v>
      </c>
      <c r="K93" s="41">
        <v>27.520600000000002</v>
      </c>
      <c r="L93" s="41">
        <v>32.964399999999998</v>
      </c>
      <c r="M93" s="59" t="str">
        <f t="shared" si="9"/>
        <v>OK</v>
      </c>
      <c r="N93" s="60">
        <f t="shared" si="10"/>
        <v>0.69306439613127813</v>
      </c>
      <c r="O93" s="60">
        <f t="shared" si="11"/>
        <v>0.69306439613127813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95" t="s">
        <v>334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</row>
    <row r="2" spans="1:21" ht="19.95" customHeight="1" x14ac:dyDescent="0.3">
      <c r="A2" s="96" t="s">
        <v>335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</row>
    <row r="3" spans="1:21" ht="15.6" x14ac:dyDescent="0.3">
      <c r="A3" s="46" t="s">
        <v>336</v>
      </c>
      <c r="B3" s="51">
        <v>2025</v>
      </c>
      <c r="C3" s="46" t="s">
        <v>337</v>
      </c>
      <c r="D3" s="51">
        <v>2025</v>
      </c>
      <c r="F3" s="97" t="s">
        <v>338</v>
      </c>
      <c r="G3" s="89"/>
      <c r="H3" s="89"/>
      <c r="I3" s="89"/>
      <c r="J3" s="89"/>
      <c r="K3" s="89"/>
      <c r="L3" s="89"/>
      <c r="M3" s="89"/>
    </row>
    <row r="4" spans="1:21" ht="15.6" x14ac:dyDescent="0.3">
      <c r="A4" s="46" t="s">
        <v>339</v>
      </c>
      <c r="B4" s="64"/>
      <c r="F4" s="97" t="s">
        <v>340</v>
      </c>
      <c r="G4" s="89"/>
      <c r="H4" s="89"/>
      <c r="I4" s="89"/>
      <c r="J4" s="89"/>
      <c r="K4" s="89"/>
      <c r="L4" s="89"/>
      <c r="M4" s="89"/>
    </row>
    <row r="6" spans="1:21" ht="28.05" customHeight="1" x14ac:dyDescent="0.3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341</v>
      </c>
      <c r="K6" s="17" t="s">
        <v>289</v>
      </c>
      <c r="L6" s="17" t="s">
        <v>290</v>
      </c>
      <c r="M6" s="17" t="s">
        <v>342</v>
      </c>
    </row>
    <row r="7" spans="1:21" x14ac:dyDescent="0.3">
      <c r="A7" s="57" t="str">
        <f>Analitos!$A$4</f>
        <v>WBC</v>
      </c>
      <c r="B7" s="37">
        <v>1</v>
      </c>
      <c r="C7" s="37">
        <f t="shared" ref="C7:C38" si="0">IF($A7="",0,COUNTIFS(rAnalito,$A7,rNivel,$B7,rData,"&gt;="&amp;DATE($B$3,1,1),rData,"&lt;="&amp;DATE($D$3,12,31),rLote,IF($B$4="","*",$B$4),rStatus,"Ativo"))</f>
        <v>25</v>
      </c>
      <c r="D7" s="62">
        <f t="shared" ref="D7:D38" si="1">IF($C7=0,"",AVERAGEIFS(rValor,rAnalito,$A7,rNivel,$B7,rData,"&gt;="&amp;DATE($B$3,1,1),rData,"&lt;="&amp;DATE($D$3,12,31),rLote,IF($B$4="","*",$B$4),rStatus,"Ativo"))</f>
        <v>3.0055680000000002</v>
      </c>
      <c r="E7" s="62">
        <f t="shared" ref="E7:E38" si="2">IF($C7&lt;2,"",SQRT((SUMPRODUCT((rAnalito=$A7)*(rNivel=$B7)*(YEAR(rData)&gt;=$B$3)*(YEAR(rData)&lt;=$D$3)*(rStatus="Ativo")*IF($B$4="",1,((""&amp;rLote)=(""&amp;$B$4)))*(rValor^2))-$C7*$D7^2)/($C7-1)))</f>
        <v>6.8982997422059697E-2</v>
      </c>
      <c r="F7" s="63">
        <f t="shared" ref="F7:F38" si="3">IF(OR($D7="",$D7=0,$E7=""),"",$E7/$D7*100)</f>
        <v>2.2951734055612678</v>
      </c>
      <c r="G7" s="63">
        <f>IF($A7="","",IFERROR(INDEX(Analitos!$R$4:$R$43,MATCH($A7,Analitos!$A$4:$A$43,0)),""))</f>
        <v>7</v>
      </c>
      <c r="H7" s="63">
        <f>IF($A7="","",IFERROR(INDEX(Analitos!$S$4:$S$43,MATCH($A7,Analitos!$A$4:$A$43,0)),""))</f>
        <v>2.3333333333333335</v>
      </c>
      <c r="I7" s="63">
        <f>IF($A7="","",IFERROR(INDEX(Analitos!$T$4:$T$43,MATCH($A7,Analitos!$A$4:$A$43,0)),""))</f>
        <v>5.4</v>
      </c>
      <c r="J7" s="63">
        <f t="shared" ref="J7:J38" si="4">IF($A7="","",IFERROR(AVERAGE($P7:$U7),""))</f>
        <v>0.95261814972648429</v>
      </c>
      <c r="K7" s="63">
        <f t="shared" ref="K7:K38" si="5">IF(OR($F7="",$J7=""),"",$F7*1.65+$J7)</f>
        <v>4.7396542689025765</v>
      </c>
      <c r="L7" s="20">
        <f t="shared" ref="L7:L38" si="6">IF(OR($F7="",$F7=0,$G7="",$J7=""),"",($G7-$J7)/$F7)</f>
        <v>2.6348256892575281</v>
      </c>
      <c r="M7" s="37" t="str">
        <f t="shared" ref="M7:M38" si="7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7" t="str">
        <f>Analitos!$A$4</f>
        <v>WBC</v>
      </c>
      <c r="B8" s="37">
        <v>2</v>
      </c>
      <c r="C8" s="37">
        <f t="shared" si="0"/>
        <v>25</v>
      </c>
      <c r="D8" s="62">
        <f t="shared" si="1"/>
        <v>6.8242840000000005</v>
      </c>
      <c r="E8" s="62">
        <f t="shared" si="2"/>
        <v>0.1126711020329991</v>
      </c>
      <c r="F8" s="63">
        <f t="shared" si="3"/>
        <v>1.6510318449964729</v>
      </c>
      <c r="G8" s="63">
        <f>IF($A8="","",IFERROR(INDEX(Analitos!$R$4:$R$43,MATCH($A8,Analitos!$A$4:$A$43,0)),""))</f>
        <v>7</v>
      </c>
      <c r="H8" s="63">
        <f>IF($A8="","",IFERROR(INDEX(Analitos!$S$4:$S$43,MATCH($A8,Analitos!$A$4:$A$43,0)),""))</f>
        <v>2.3333333333333335</v>
      </c>
      <c r="I8" s="63">
        <f>IF($A8="","",IFERROR(INDEX(Analitos!$T$4:$T$43,MATCH($A8,Analitos!$A$4:$A$43,0)),""))</f>
        <v>5.4</v>
      </c>
      <c r="J8" s="63">
        <f t="shared" si="4"/>
        <v>0.95261814972648429</v>
      </c>
      <c r="K8" s="63">
        <f t="shared" si="5"/>
        <v>3.6768206939706647</v>
      </c>
      <c r="L8" s="20">
        <f t="shared" si="6"/>
        <v>3.6627893450997817</v>
      </c>
      <c r="M8" s="37" t="str">
        <f t="shared" si="7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7" t="str">
        <f>Analitos!$A$4</f>
        <v>WBC</v>
      </c>
      <c r="B9" s="37">
        <v>3</v>
      </c>
      <c r="C9" s="37">
        <f t="shared" si="0"/>
        <v>25</v>
      </c>
      <c r="D9" s="62">
        <f t="shared" si="1"/>
        <v>16.518732000000004</v>
      </c>
      <c r="E9" s="62">
        <f t="shared" si="2"/>
        <v>0.14884634056561896</v>
      </c>
      <c r="F9" s="63">
        <f t="shared" si="3"/>
        <v>0.90107606664736084</v>
      </c>
      <c r="G9" s="63">
        <f>IF($A9="","",IFERROR(INDEX(Analitos!$R$4:$R$43,MATCH($A9,Analitos!$A$4:$A$43,0)),""))</f>
        <v>7</v>
      </c>
      <c r="H9" s="63">
        <f>IF($A9="","",IFERROR(INDEX(Analitos!$S$4:$S$43,MATCH($A9,Analitos!$A$4:$A$43,0)),""))</f>
        <v>2.3333333333333335</v>
      </c>
      <c r="I9" s="63">
        <f>IF($A9="","",IFERROR(INDEX(Analitos!$T$4:$T$43,MATCH($A9,Analitos!$A$4:$A$43,0)),""))</f>
        <v>5.4</v>
      </c>
      <c r="J9" s="63">
        <f t="shared" si="4"/>
        <v>0.95261814972648429</v>
      </c>
      <c r="K9" s="63">
        <f t="shared" si="5"/>
        <v>2.4393936596946295</v>
      </c>
      <c r="L9" s="20">
        <f t="shared" si="6"/>
        <v>6.7112889511914853</v>
      </c>
      <c r="M9" s="37" t="str">
        <f t="shared" si="7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7" t="str">
        <f>Analitos!$A$5</f>
        <v>RBC</v>
      </c>
      <c r="B10" s="37">
        <v>1</v>
      </c>
      <c r="C10" s="37">
        <f t="shared" si="0"/>
        <v>25</v>
      </c>
      <c r="D10" s="62">
        <f t="shared" si="1"/>
        <v>2.304872</v>
      </c>
      <c r="E10" s="62">
        <f t="shared" si="2"/>
        <v>1.8678765126942689E-2</v>
      </c>
      <c r="F10" s="63">
        <f t="shared" si="3"/>
        <v>0.81040357672541841</v>
      </c>
      <c r="G10" s="63">
        <f>IF($A10="","",IFERROR(INDEX(Analitos!$R$4:$R$43,MATCH($A10,Analitos!$A$4:$A$43,0)),""))</f>
        <v>4</v>
      </c>
      <c r="H10" s="63">
        <f>IF($A10="","",IFERROR(INDEX(Analitos!$S$4:$S$43,MATCH($A10,Analitos!$A$4:$A$43,0)),""))</f>
        <v>1.3333333333333333</v>
      </c>
      <c r="I10" s="63">
        <f>IF($A10="","",IFERROR(INDEX(Analitos!$T$4:$T$43,MATCH($A10,Analitos!$A$4:$A$43,0)),""))</f>
        <v>1.9500000000000002</v>
      </c>
      <c r="J10" s="63">
        <f t="shared" si="4"/>
        <v>0.86239034496887113</v>
      </c>
      <c r="K10" s="63">
        <f t="shared" si="5"/>
        <v>2.1995562465658116</v>
      </c>
      <c r="L10" s="20">
        <f t="shared" si="6"/>
        <v>3.8716631381480391</v>
      </c>
      <c r="M10" s="37" t="str">
        <f t="shared" si="7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7" t="str">
        <f>Analitos!$A$5</f>
        <v>RBC</v>
      </c>
      <c r="B11" s="37">
        <v>2</v>
      </c>
      <c r="C11" s="37">
        <f t="shared" si="0"/>
        <v>25</v>
      </c>
      <c r="D11" s="62">
        <f t="shared" si="1"/>
        <v>4.371264</v>
      </c>
      <c r="E11" s="62">
        <f t="shared" si="2"/>
        <v>2.9548376717897774E-2</v>
      </c>
      <c r="F11" s="63">
        <f t="shared" si="3"/>
        <v>0.67596870648621943</v>
      </c>
      <c r="G11" s="63">
        <f>IF($A11="","",IFERROR(INDEX(Analitos!$R$4:$R$43,MATCH($A11,Analitos!$A$4:$A$43,0)),""))</f>
        <v>4</v>
      </c>
      <c r="H11" s="63">
        <f>IF($A11="","",IFERROR(INDEX(Analitos!$S$4:$S$43,MATCH($A11,Analitos!$A$4:$A$43,0)),""))</f>
        <v>1.3333333333333333</v>
      </c>
      <c r="I11" s="63">
        <f>IF($A11="","",IFERROR(INDEX(Analitos!$T$4:$T$43,MATCH($A11,Analitos!$A$4:$A$43,0)),""))</f>
        <v>1.9500000000000002</v>
      </c>
      <c r="J11" s="63">
        <f t="shared" si="4"/>
        <v>0.86239034496887113</v>
      </c>
      <c r="K11" s="63">
        <f t="shared" si="5"/>
        <v>1.977738710671133</v>
      </c>
      <c r="L11" s="20">
        <f t="shared" si="6"/>
        <v>4.641649272997955</v>
      </c>
      <c r="M11" s="37" t="str">
        <f t="shared" si="7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7" t="str">
        <f>Analitos!$A$5</f>
        <v>RBC</v>
      </c>
      <c r="B12" s="37">
        <v>3</v>
      </c>
      <c r="C12" s="37">
        <f t="shared" si="0"/>
        <v>25</v>
      </c>
      <c r="D12" s="62">
        <f t="shared" si="1"/>
        <v>5.1196200000000003</v>
      </c>
      <c r="E12" s="62">
        <f t="shared" si="2"/>
        <v>3.4443298816070098E-2</v>
      </c>
      <c r="F12" s="63">
        <f t="shared" si="3"/>
        <v>0.67277061219524292</v>
      </c>
      <c r="G12" s="63">
        <f>IF($A12="","",IFERROR(INDEX(Analitos!$R$4:$R$43,MATCH($A12,Analitos!$A$4:$A$43,0)),""))</f>
        <v>4</v>
      </c>
      <c r="H12" s="63">
        <f>IF($A12="","",IFERROR(INDEX(Analitos!$S$4:$S$43,MATCH($A12,Analitos!$A$4:$A$43,0)),""))</f>
        <v>1.3333333333333333</v>
      </c>
      <c r="I12" s="63">
        <f>IF($A12="","",IFERROR(INDEX(Analitos!$T$4:$T$43,MATCH($A12,Analitos!$A$4:$A$43,0)),""))</f>
        <v>1.9500000000000002</v>
      </c>
      <c r="J12" s="63">
        <f t="shared" si="4"/>
        <v>0.86239034496887113</v>
      </c>
      <c r="K12" s="63">
        <f t="shared" si="5"/>
        <v>1.972461855091022</v>
      </c>
      <c r="L12" s="20">
        <f t="shared" si="6"/>
        <v>4.6637138991448275</v>
      </c>
      <c r="M12" s="37" t="str">
        <f t="shared" si="7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7" t="str">
        <f>Analitos!$A$6</f>
        <v>HGB</v>
      </c>
      <c r="B13" s="37">
        <v>1</v>
      </c>
      <c r="C13" s="37">
        <f t="shared" si="0"/>
        <v>25</v>
      </c>
      <c r="D13" s="62">
        <f t="shared" si="1"/>
        <v>5.4805919999999979</v>
      </c>
      <c r="E13" s="62">
        <f t="shared" si="2"/>
        <v>4.8721349872020654E-2</v>
      </c>
      <c r="F13" s="63">
        <f t="shared" si="3"/>
        <v>0.88897969182928915</v>
      </c>
      <c r="G13" s="63">
        <f>IF($A13="","",IFERROR(INDEX(Analitos!$R$4:$R$43,MATCH($A13,Analitos!$A$4:$A$43,0)),""))</f>
        <v>4</v>
      </c>
      <c r="H13" s="63">
        <f>IF($A13="","",IFERROR(INDEX(Analitos!$S$4:$S$43,MATCH($A13,Analitos!$A$4:$A$43,0)),""))</f>
        <v>1.3333333333333333</v>
      </c>
      <c r="I13" s="63">
        <f>IF($A13="","",IFERROR(INDEX(Analitos!$T$4:$T$43,MATCH($A13,Analitos!$A$4:$A$43,0)),""))</f>
        <v>0.67500000000000004</v>
      </c>
      <c r="J13" s="63">
        <f t="shared" si="4"/>
        <v>0.8201760184943323</v>
      </c>
      <c r="K13" s="63">
        <f t="shared" si="5"/>
        <v>2.2869925100126594</v>
      </c>
      <c r="L13" s="20">
        <f t="shared" si="6"/>
        <v>3.5769365832895645</v>
      </c>
      <c r="M13" s="37" t="str">
        <f t="shared" si="7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7" t="str">
        <f>Analitos!$A$6</f>
        <v>HGB</v>
      </c>
      <c r="B14" s="37">
        <v>2</v>
      </c>
      <c r="C14" s="37">
        <f t="shared" si="0"/>
        <v>25</v>
      </c>
      <c r="D14" s="62">
        <f t="shared" si="1"/>
        <v>12.293559999999999</v>
      </c>
      <c r="E14" s="62">
        <f t="shared" si="2"/>
        <v>6.4464027436853047E-2</v>
      </c>
      <c r="F14" s="63">
        <f t="shared" si="3"/>
        <v>0.52437233345632217</v>
      </c>
      <c r="G14" s="63">
        <f>IF($A14="","",IFERROR(INDEX(Analitos!$R$4:$R$43,MATCH($A14,Analitos!$A$4:$A$43,0)),""))</f>
        <v>4</v>
      </c>
      <c r="H14" s="63">
        <f>IF($A14="","",IFERROR(INDEX(Analitos!$S$4:$S$43,MATCH($A14,Analitos!$A$4:$A$43,0)),""))</f>
        <v>1.3333333333333333</v>
      </c>
      <c r="I14" s="63">
        <f>IF($A14="","",IFERROR(INDEX(Analitos!$T$4:$T$43,MATCH($A14,Analitos!$A$4:$A$43,0)),""))</f>
        <v>0.67500000000000004</v>
      </c>
      <c r="J14" s="63">
        <f t="shared" si="4"/>
        <v>0.8201760184943323</v>
      </c>
      <c r="K14" s="63">
        <f t="shared" si="5"/>
        <v>1.6853903686972638</v>
      </c>
      <c r="L14" s="20">
        <f t="shared" si="6"/>
        <v>6.0640575000330994</v>
      </c>
      <c r="M14" s="37" t="str">
        <f t="shared" si="7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7" t="str">
        <f>Analitos!$A$6</f>
        <v>HGB</v>
      </c>
      <c r="B15" s="37">
        <v>3</v>
      </c>
      <c r="C15" s="37">
        <f t="shared" si="0"/>
        <v>25</v>
      </c>
      <c r="D15" s="62">
        <f t="shared" si="1"/>
        <v>15.54524</v>
      </c>
      <c r="E15" s="62">
        <f t="shared" si="2"/>
        <v>8.8394235294378412E-2</v>
      </c>
      <c r="F15" s="63">
        <f t="shared" si="3"/>
        <v>0.56862573555878471</v>
      </c>
      <c r="G15" s="63">
        <f>IF($A15="","",IFERROR(INDEX(Analitos!$R$4:$R$43,MATCH($A15,Analitos!$A$4:$A$43,0)),""))</f>
        <v>4</v>
      </c>
      <c r="H15" s="63">
        <f>IF($A15="","",IFERROR(INDEX(Analitos!$S$4:$S$43,MATCH($A15,Analitos!$A$4:$A$43,0)),""))</f>
        <v>1.3333333333333333</v>
      </c>
      <c r="I15" s="63">
        <f>IF($A15="","",IFERROR(INDEX(Analitos!$T$4:$T$43,MATCH($A15,Analitos!$A$4:$A$43,0)),""))</f>
        <v>0.67500000000000004</v>
      </c>
      <c r="J15" s="63">
        <f t="shared" si="4"/>
        <v>0.8201760184943323</v>
      </c>
      <c r="K15" s="63">
        <f t="shared" si="5"/>
        <v>1.7584084821663271</v>
      </c>
      <c r="L15" s="20">
        <f t="shared" si="6"/>
        <v>5.5921211135139286</v>
      </c>
      <c r="M15" s="37" t="str">
        <f t="shared" si="7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7" t="str">
        <f>Analitos!$A$7</f>
        <v>HCT</v>
      </c>
      <c r="B16" s="37">
        <v>1</v>
      </c>
      <c r="C16" s="37">
        <f t="shared" si="0"/>
        <v>25</v>
      </c>
      <c r="D16" s="62">
        <f t="shared" si="1"/>
        <v>16.550387999999998</v>
      </c>
      <c r="E16" s="62">
        <f t="shared" si="2"/>
        <v>0.3014779363403437</v>
      </c>
      <c r="F16" s="63">
        <f t="shared" si="3"/>
        <v>1.8215762454653253</v>
      </c>
      <c r="G16" s="63">
        <f>IF($A16="","",IFERROR(INDEX(Analitos!$R$4:$R$43,MATCH($A16,Analitos!$A$4:$A$43,0)),""))</f>
        <v>4</v>
      </c>
      <c r="H16" s="63">
        <f>IF($A16="","",IFERROR(INDEX(Analitos!$S$4:$S$43,MATCH($A16,Analitos!$A$4:$A$43,0)),""))</f>
        <v>1.3333333333333333</v>
      </c>
      <c r="I16" s="63">
        <f>IF($A16="","",IFERROR(INDEX(Analitos!$T$4:$T$43,MATCH($A16,Analitos!$A$4:$A$43,0)),""))</f>
        <v>2.0999999999999996</v>
      </c>
      <c r="J16" s="63">
        <f t="shared" si="4"/>
        <v>1.3732692930608412</v>
      </c>
      <c r="K16" s="63">
        <f t="shared" si="5"/>
        <v>4.3788700980786279</v>
      </c>
      <c r="L16" s="20">
        <f t="shared" si="6"/>
        <v>1.4420097503347467</v>
      </c>
      <c r="M16" s="37" t="str">
        <f t="shared" si="7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7" t="str">
        <f>Analitos!$A$7</f>
        <v>HCT</v>
      </c>
      <c r="B17" s="37">
        <v>2</v>
      </c>
      <c r="C17" s="37">
        <f t="shared" si="0"/>
        <v>25</v>
      </c>
      <c r="D17" s="62">
        <f t="shared" si="1"/>
        <v>35.802600000000005</v>
      </c>
      <c r="E17" s="62">
        <f t="shared" si="2"/>
        <v>0.49531058185691984</v>
      </c>
      <c r="F17" s="63">
        <f t="shared" si="3"/>
        <v>1.3834486374087909</v>
      </c>
      <c r="G17" s="63">
        <f>IF($A17="","",IFERROR(INDEX(Analitos!$R$4:$R$43,MATCH($A17,Analitos!$A$4:$A$43,0)),""))</f>
        <v>4</v>
      </c>
      <c r="H17" s="63">
        <f>IF($A17="","",IFERROR(INDEX(Analitos!$S$4:$S$43,MATCH($A17,Analitos!$A$4:$A$43,0)),""))</f>
        <v>1.3333333333333333</v>
      </c>
      <c r="I17" s="63">
        <f>IF($A17="","",IFERROR(INDEX(Analitos!$T$4:$T$43,MATCH($A17,Analitos!$A$4:$A$43,0)),""))</f>
        <v>2.0999999999999996</v>
      </c>
      <c r="J17" s="63">
        <f t="shared" si="4"/>
        <v>1.3732692930608412</v>
      </c>
      <c r="K17" s="63">
        <f t="shared" si="5"/>
        <v>3.6559595447853459</v>
      </c>
      <c r="L17" s="20">
        <f t="shared" si="6"/>
        <v>1.8986832151998387</v>
      </c>
      <c r="M17" s="37" t="str">
        <f t="shared" si="7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7" t="str">
        <f>Analitos!$A$7</f>
        <v>HCT</v>
      </c>
      <c r="B18" s="37">
        <v>3</v>
      </c>
      <c r="C18" s="37">
        <f t="shared" si="0"/>
        <v>25</v>
      </c>
      <c r="D18" s="62">
        <f t="shared" si="1"/>
        <v>44.942519999999995</v>
      </c>
      <c r="E18" s="62">
        <f t="shared" si="2"/>
        <v>0.4695977675985003</v>
      </c>
      <c r="F18" s="63">
        <f t="shared" si="3"/>
        <v>1.0448852614372766</v>
      </c>
      <c r="G18" s="63">
        <f>IF($A18="","",IFERROR(INDEX(Analitos!$R$4:$R$43,MATCH($A18,Analitos!$A$4:$A$43,0)),""))</f>
        <v>4</v>
      </c>
      <c r="H18" s="63">
        <f>IF($A18="","",IFERROR(INDEX(Analitos!$S$4:$S$43,MATCH($A18,Analitos!$A$4:$A$43,0)),""))</f>
        <v>1.3333333333333333</v>
      </c>
      <c r="I18" s="63">
        <f>IF($A18="","",IFERROR(INDEX(Analitos!$T$4:$T$43,MATCH($A18,Analitos!$A$4:$A$43,0)),""))</f>
        <v>2.0999999999999996</v>
      </c>
      <c r="J18" s="63">
        <f t="shared" si="4"/>
        <v>1.3732692930608412</v>
      </c>
      <c r="K18" s="63">
        <f t="shared" si="5"/>
        <v>3.0973299744323475</v>
      </c>
      <c r="L18" s="20">
        <f t="shared" si="6"/>
        <v>2.5138939210665083</v>
      </c>
      <c r="M18" s="37" t="str">
        <f t="shared" si="7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7" t="str">
        <f>Analitos!$A$8</f>
        <v>MCV</v>
      </c>
      <c r="B19" s="37">
        <v>1</v>
      </c>
      <c r="C19" s="37">
        <f t="shared" si="0"/>
        <v>25</v>
      </c>
      <c r="D19" s="62">
        <f t="shared" si="1"/>
        <v>72.155820000000006</v>
      </c>
      <c r="E19" s="62">
        <f t="shared" si="2"/>
        <v>0.74372419675101287</v>
      </c>
      <c r="F19" s="63">
        <f t="shared" si="3"/>
        <v>1.030719624211897</v>
      </c>
      <c r="G19" s="63">
        <f>IF($A19="","",IFERROR(INDEX(Analitos!$R$4:$R$43,MATCH($A19,Analitos!$A$4:$A$43,0)),""))</f>
        <v>2.4095619923060774</v>
      </c>
      <c r="H19" s="63" t="str">
        <f>IF($A19="","",IFERROR(INDEX(Analitos!$S$4:$S$43,MATCH($A19,Analitos!$A$4:$A$43,0)),""))</f>
        <v/>
      </c>
      <c r="I19" s="63">
        <f>IF($A19="","",IFERROR(INDEX(Analitos!$T$4:$T$43,MATCH($A19,Analitos!$A$4:$A$43,0)),""))</f>
        <v>0.60000000000000009</v>
      </c>
      <c r="J19" s="63">
        <f t="shared" si="4"/>
        <v>1.1359564546310974</v>
      </c>
      <c r="K19" s="63">
        <f t="shared" si="5"/>
        <v>2.8366438345807277</v>
      </c>
      <c r="L19" s="20">
        <f t="shared" si="6"/>
        <v>1.235646928376664</v>
      </c>
      <c r="M19" s="37" t="str">
        <f t="shared" si="7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7" t="str">
        <f>Analitos!$A$8</f>
        <v>MCV</v>
      </c>
      <c r="B20" s="37">
        <v>2</v>
      </c>
      <c r="C20" s="37">
        <f t="shared" si="0"/>
        <v>25</v>
      </c>
      <c r="D20" s="62">
        <f t="shared" si="1"/>
        <v>81.972576000000004</v>
      </c>
      <c r="E20" s="62">
        <f t="shared" si="2"/>
        <v>0.75889536788733469</v>
      </c>
      <c r="F20" s="63">
        <f t="shared" si="3"/>
        <v>0.92579177685880532</v>
      </c>
      <c r="G20" s="63">
        <f>IF($A20="","",IFERROR(INDEX(Analitos!$R$4:$R$43,MATCH($A20,Analitos!$A$4:$A$43,0)),""))</f>
        <v>2.4095619923060774</v>
      </c>
      <c r="H20" s="63" t="str">
        <f>IF($A20="","",IFERROR(INDEX(Analitos!$S$4:$S$43,MATCH($A20,Analitos!$A$4:$A$43,0)),""))</f>
        <v/>
      </c>
      <c r="I20" s="63">
        <f>IF($A20="","",IFERROR(INDEX(Analitos!$T$4:$T$43,MATCH($A20,Analitos!$A$4:$A$43,0)),""))</f>
        <v>0.60000000000000009</v>
      </c>
      <c r="J20" s="63">
        <f t="shared" si="4"/>
        <v>1.1359564546310974</v>
      </c>
      <c r="K20" s="63">
        <f t="shared" si="5"/>
        <v>2.6635128864481263</v>
      </c>
      <c r="L20" s="20">
        <f t="shared" si="6"/>
        <v>1.3756932924985577</v>
      </c>
      <c r="M20" s="37" t="str">
        <f t="shared" si="7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7" t="str">
        <f>Analitos!$A$8</f>
        <v>MCV</v>
      </c>
      <c r="B21" s="37">
        <v>3</v>
      </c>
      <c r="C21" s="37">
        <f t="shared" si="0"/>
        <v>25</v>
      </c>
      <c r="D21" s="62">
        <f t="shared" si="1"/>
        <v>87.571144000000004</v>
      </c>
      <c r="E21" s="62">
        <f t="shared" si="2"/>
        <v>0.63200297538898642</v>
      </c>
      <c r="F21" s="63">
        <f t="shared" si="3"/>
        <v>0.72170231713426791</v>
      </c>
      <c r="G21" s="63">
        <f>IF($A21="","",IFERROR(INDEX(Analitos!$R$4:$R$43,MATCH($A21,Analitos!$A$4:$A$43,0)),""))</f>
        <v>2.4095619923060774</v>
      </c>
      <c r="H21" s="63" t="str">
        <f>IF($A21="","",IFERROR(INDEX(Analitos!$S$4:$S$43,MATCH($A21,Analitos!$A$4:$A$43,0)),""))</f>
        <v/>
      </c>
      <c r="I21" s="63">
        <f>IF($A21="","",IFERROR(INDEX(Analitos!$T$4:$T$43,MATCH($A21,Analitos!$A$4:$A$43,0)),""))</f>
        <v>0.60000000000000009</v>
      </c>
      <c r="J21" s="63">
        <f t="shared" si="4"/>
        <v>1.1359564546310974</v>
      </c>
      <c r="K21" s="63">
        <f t="shared" si="5"/>
        <v>2.3267652779026395</v>
      </c>
      <c r="L21" s="20">
        <f t="shared" si="6"/>
        <v>1.7647241908993818</v>
      </c>
      <c r="M21" s="37" t="str">
        <f t="shared" si="7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7" t="str">
        <f>Analitos!$A$9</f>
        <v>MCH</v>
      </c>
      <c r="B22" s="37">
        <v>1</v>
      </c>
      <c r="C22" s="37">
        <f t="shared" si="0"/>
        <v>25</v>
      </c>
      <c r="D22" s="62">
        <f t="shared" si="1"/>
        <v>23.806176000000001</v>
      </c>
      <c r="E22" s="62">
        <f t="shared" si="2"/>
        <v>0.26810840512727402</v>
      </c>
      <c r="F22" s="63">
        <f t="shared" si="3"/>
        <v>1.1262136561843197</v>
      </c>
      <c r="G22" s="63">
        <f>IF($A22="","",IFERROR(INDEX(Analitos!$R$4:$R$43,MATCH($A22,Analitos!$A$4:$A$43,0)),""))</f>
        <v>2.6301695796471778</v>
      </c>
      <c r="H22" s="63" t="str">
        <f>IF($A22="","",IFERROR(INDEX(Analitos!$S$4:$S$43,MATCH($A22,Analitos!$A$4:$A$43,0)),""))</f>
        <v/>
      </c>
      <c r="I22" s="63">
        <f>IF($A22="","",IFERROR(INDEX(Analitos!$T$4:$T$43,MATCH($A22,Analitos!$A$4:$A$43,0)),""))</f>
        <v>0.60000000000000009</v>
      </c>
      <c r="J22" s="63">
        <f t="shared" si="4"/>
        <v>0.69347393077349739</v>
      </c>
      <c r="K22" s="63">
        <f t="shared" si="5"/>
        <v>2.5517264634776247</v>
      </c>
      <c r="L22" s="20">
        <f t="shared" si="6"/>
        <v>1.7196520733333345</v>
      </c>
      <c r="M22" s="37" t="str">
        <f t="shared" si="7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7" t="str">
        <f>Analitos!$A$9</f>
        <v>MCH</v>
      </c>
      <c r="B23" s="37">
        <v>2</v>
      </c>
      <c r="C23" s="37">
        <f t="shared" si="0"/>
        <v>25</v>
      </c>
      <c r="D23" s="62">
        <f t="shared" si="1"/>
        <v>28.065932000000004</v>
      </c>
      <c r="E23" s="62">
        <f t="shared" si="2"/>
        <v>0.22880332842814549</v>
      </c>
      <c r="F23" s="63">
        <f t="shared" si="3"/>
        <v>0.81523509865321941</v>
      </c>
      <c r="G23" s="63">
        <f>IF($A23="","",IFERROR(INDEX(Analitos!$R$4:$R$43,MATCH($A23,Analitos!$A$4:$A$43,0)),""))</f>
        <v>2.6301695796471778</v>
      </c>
      <c r="H23" s="63" t="str">
        <f>IF($A23="","",IFERROR(INDEX(Analitos!$S$4:$S$43,MATCH($A23,Analitos!$A$4:$A$43,0)),""))</f>
        <v/>
      </c>
      <c r="I23" s="63">
        <f>IF($A23="","",IFERROR(INDEX(Analitos!$T$4:$T$43,MATCH($A23,Analitos!$A$4:$A$43,0)),""))</f>
        <v>0.60000000000000009</v>
      </c>
      <c r="J23" s="63">
        <f t="shared" si="4"/>
        <v>0.69347393077349739</v>
      </c>
      <c r="K23" s="63">
        <f t="shared" si="5"/>
        <v>2.0386118435513092</v>
      </c>
      <c r="L23" s="20">
        <f t="shared" si="6"/>
        <v>2.3756283948926273</v>
      </c>
      <c r="M23" s="37" t="str">
        <f t="shared" si="7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7" t="str">
        <f>Analitos!$A$9</f>
        <v>MCH</v>
      </c>
      <c r="B24" s="37">
        <v>3</v>
      </c>
      <c r="C24" s="37">
        <f t="shared" si="0"/>
        <v>25</v>
      </c>
      <c r="D24" s="62">
        <f t="shared" si="1"/>
        <v>30.337060000000001</v>
      </c>
      <c r="E24" s="62">
        <f t="shared" si="2"/>
        <v>0.18563368947004991</v>
      </c>
      <c r="F24" s="63">
        <f t="shared" si="3"/>
        <v>0.61190401927559857</v>
      </c>
      <c r="G24" s="63">
        <f>IF($A24="","",IFERROR(INDEX(Analitos!$R$4:$R$43,MATCH($A24,Analitos!$A$4:$A$43,0)),""))</f>
        <v>2.6301695796471778</v>
      </c>
      <c r="H24" s="63" t="str">
        <f>IF($A24="","",IFERROR(INDEX(Analitos!$S$4:$S$43,MATCH($A24,Analitos!$A$4:$A$43,0)),""))</f>
        <v/>
      </c>
      <c r="I24" s="63">
        <f>IF($A24="","",IFERROR(INDEX(Analitos!$T$4:$T$43,MATCH($A24,Analitos!$A$4:$A$43,0)),""))</f>
        <v>0.60000000000000009</v>
      </c>
      <c r="J24" s="63">
        <f t="shared" si="4"/>
        <v>0.69347393077349739</v>
      </c>
      <c r="K24" s="63">
        <f t="shared" si="5"/>
        <v>1.703115562578235</v>
      </c>
      <c r="L24" s="20">
        <f t="shared" si="6"/>
        <v>3.1650317498591267</v>
      </c>
      <c r="M24" s="37" t="str">
        <f t="shared" si="7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7" t="str">
        <f>Analitos!$A$10</f>
        <v>MCHC</v>
      </c>
      <c r="B25" s="37">
        <v>1</v>
      </c>
      <c r="C25" s="37">
        <f t="shared" si="0"/>
        <v>25</v>
      </c>
      <c r="D25" s="62">
        <f t="shared" si="1"/>
        <v>32.808888000000003</v>
      </c>
      <c r="E25" s="62">
        <f t="shared" si="2"/>
        <v>0.48486925498849409</v>
      </c>
      <c r="F25" s="63">
        <f t="shared" si="3"/>
        <v>1.4778594598771346</v>
      </c>
      <c r="G25" s="63">
        <f>IF($A25="","",IFERROR(INDEX(Analitos!$R$4:$R$43,MATCH($A25,Analitos!$A$4:$A$43,0)),""))</f>
        <v>1.7378743866409962</v>
      </c>
      <c r="H25" s="63" t="str">
        <f>IF($A25="","",IFERROR(INDEX(Analitos!$S$4:$S$43,MATCH($A25,Analitos!$A$4:$A$43,0)),""))</f>
        <v/>
      </c>
      <c r="I25" s="63">
        <f>IF($A25="","",IFERROR(INDEX(Analitos!$T$4:$T$43,MATCH($A25,Analitos!$A$4:$A$43,0)),""))</f>
        <v>0.67500000000000004</v>
      </c>
      <c r="J25" s="63" t="str">
        <f t="shared" si="4"/>
        <v/>
      </c>
      <c r="K25" s="63" t="str">
        <f t="shared" si="5"/>
        <v/>
      </c>
      <c r="L25" s="20" t="str">
        <f t="shared" si="6"/>
        <v/>
      </c>
      <c r="M25" s="37" t="str">
        <f t="shared" si="7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7" t="str">
        <f>Analitos!$A$10</f>
        <v>MCHC</v>
      </c>
      <c r="B26" s="37">
        <v>2</v>
      </c>
      <c r="C26" s="37">
        <f t="shared" si="0"/>
        <v>25</v>
      </c>
      <c r="D26" s="62">
        <f t="shared" si="1"/>
        <v>34.147188000000007</v>
      </c>
      <c r="E26" s="62">
        <f t="shared" si="2"/>
        <v>0.45496265077442416</v>
      </c>
      <c r="F26" s="63">
        <f t="shared" si="3"/>
        <v>1.3323575890770978</v>
      </c>
      <c r="G26" s="63">
        <f>IF($A26="","",IFERROR(INDEX(Analitos!$R$4:$R$43,MATCH($A26,Analitos!$A$4:$A$43,0)),""))</f>
        <v>1.7378743866409962</v>
      </c>
      <c r="H26" s="63" t="str">
        <f>IF($A26="","",IFERROR(INDEX(Analitos!$S$4:$S$43,MATCH($A26,Analitos!$A$4:$A$43,0)),""))</f>
        <v/>
      </c>
      <c r="I26" s="63">
        <f>IF($A26="","",IFERROR(INDEX(Analitos!$T$4:$T$43,MATCH($A26,Analitos!$A$4:$A$43,0)),""))</f>
        <v>0.67500000000000004</v>
      </c>
      <c r="J26" s="63" t="str">
        <f t="shared" si="4"/>
        <v/>
      </c>
      <c r="K26" s="63" t="str">
        <f t="shared" si="5"/>
        <v/>
      </c>
      <c r="L26" s="20" t="str">
        <f t="shared" si="6"/>
        <v/>
      </c>
      <c r="M26" s="37" t="str">
        <f t="shared" si="7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7" t="str">
        <f>Analitos!$A$10</f>
        <v>MCHC</v>
      </c>
      <c r="B27" s="37">
        <v>3</v>
      </c>
      <c r="C27" s="37">
        <f t="shared" si="0"/>
        <v>25</v>
      </c>
      <c r="D27" s="62">
        <f t="shared" si="1"/>
        <v>34.581483999999989</v>
      </c>
      <c r="E27" s="62">
        <f t="shared" si="2"/>
        <v>0.3281652425238199</v>
      </c>
      <c r="F27" s="63">
        <f t="shared" si="3"/>
        <v>0.94896229011982247</v>
      </c>
      <c r="G27" s="63">
        <f>IF($A27="","",IFERROR(INDEX(Analitos!$R$4:$R$43,MATCH($A27,Analitos!$A$4:$A$43,0)),""))</f>
        <v>1.7378743866409962</v>
      </c>
      <c r="H27" s="63" t="str">
        <f>IF($A27="","",IFERROR(INDEX(Analitos!$S$4:$S$43,MATCH($A27,Analitos!$A$4:$A$43,0)),""))</f>
        <v/>
      </c>
      <c r="I27" s="63">
        <f>IF($A27="","",IFERROR(INDEX(Analitos!$T$4:$T$43,MATCH($A27,Analitos!$A$4:$A$43,0)),""))</f>
        <v>0.67500000000000004</v>
      </c>
      <c r="J27" s="63" t="str">
        <f t="shared" si="4"/>
        <v/>
      </c>
      <c r="K27" s="63" t="str">
        <f t="shared" si="5"/>
        <v/>
      </c>
      <c r="L27" s="20" t="str">
        <f t="shared" si="6"/>
        <v/>
      </c>
      <c r="M27" s="37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7" t="str">
        <f>Analitos!$A$11</f>
        <v>PLT</v>
      </c>
      <c r="B28" s="37">
        <v>1</v>
      </c>
      <c r="C28" s="37">
        <f t="shared" si="0"/>
        <v>25</v>
      </c>
      <c r="D28" s="62">
        <f t="shared" si="1"/>
        <v>68.461864000000006</v>
      </c>
      <c r="E28" s="62">
        <f t="shared" si="2"/>
        <v>2.7462517045780479</v>
      </c>
      <c r="F28" s="63">
        <f t="shared" si="3"/>
        <v>4.0113598200861835</v>
      </c>
      <c r="G28" s="63">
        <f>IF($A28="","",IFERROR(INDEX(Analitos!$R$4:$R$43,MATCH($A28,Analitos!$A$4:$A$43,0)),""))</f>
        <v>15</v>
      </c>
      <c r="H28" s="63">
        <f>IF($A28="","",IFERROR(INDEX(Analitos!$S$4:$S$43,MATCH($A28,Analitos!$A$4:$A$43,0)),""))</f>
        <v>5</v>
      </c>
      <c r="I28" s="63">
        <f>IF($A28="","",IFERROR(INDEX(Analitos!$T$4:$T$43,MATCH($A28,Analitos!$A$4:$A$43,0)),""))</f>
        <v>5.625</v>
      </c>
      <c r="J28" s="63" t="str">
        <f t="shared" si="4"/>
        <v/>
      </c>
      <c r="K28" s="63" t="str">
        <f t="shared" si="5"/>
        <v/>
      </c>
      <c r="L28" s="20" t="str">
        <f t="shared" si="6"/>
        <v/>
      </c>
      <c r="M28" s="37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7" t="str">
        <f>Analitos!$A$11</f>
        <v>PLT</v>
      </c>
      <c r="B29" s="37">
        <v>2</v>
      </c>
      <c r="C29" s="37">
        <f t="shared" si="0"/>
        <v>25</v>
      </c>
      <c r="D29" s="62">
        <f t="shared" si="1"/>
        <v>227.46821199999999</v>
      </c>
      <c r="E29" s="62">
        <f t="shared" si="2"/>
        <v>9.8941051309745394</v>
      </c>
      <c r="F29" s="63">
        <f t="shared" si="3"/>
        <v>4.349664968120706</v>
      </c>
      <c r="G29" s="63">
        <f>IF($A29="","",IFERROR(INDEX(Analitos!$R$4:$R$43,MATCH($A29,Analitos!$A$4:$A$43,0)),""))</f>
        <v>15</v>
      </c>
      <c r="H29" s="63">
        <f>IF($A29="","",IFERROR(INDEX(Analitos!$S$4:$S$43,MATCH($A29,Analitos!$A$4:$A$43,0)),""))</f>
        <v>5</v>
      </c>
      <c r="I29" s="63">
        <f>IF($A29="","",IFERROR(INDEX(Analitos!$T$4:$T$43,MATCH($A29,Analitos!$A$4:$A$43,0)),""))</f>
        <v>5.625</v>
      </c>
      <c r="J29" s="63" t="str">
        <f t="shared" si="4"/>
        <v/>
      </c>
      <c r="K29" s="63" t="str">
        <f t="shared" si="5"/>
        <v/>
      </c>
      <c r="L29" s="20" t="str">
        <f t="shared" si="6"/>
        <v/>
      </c>
      <c r="M29" s="37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7" t="str">
        <f>Analitos!$A$11</f>
        <v>PLT</v>
      </c>
      <c r="B30" s="37">
        <v>3</v>
      </c>
      <c r="C30" s="37">
        <f t="shared" si="0"/>
        <v>25</v>
      </c>
      <c r="D30" s="62">
        <f t="shared" si="1"/>
        <v>517.29893199999981</v>
      </c>
      <c r="E30" s="62">
        <f t="shared" si="2"/>
        <v>13.25278600219468</v>
      </c>
      <c r="F30" s="63">
        <f t="shared" si="3"/>
        <v>2.5619202326508352</v>
      </c>
      <c r="G30" s="63">
        <f>IF($A30="","",IFERROR(INDEX(Analitos!$R$4:$R$43,MATCH($A30,Analitos!$A$4:$A$43,0)),""))</f>
        <v>15</v>
      </c>
      <c r="H30" s="63">
        <f>IF($A30="","",IFERROR(INDEX(Analitos!$S$4:$S$43,MATCH($A30,Analitos!$A$4:$A$43,0)),""))</f>
        <v>5</v>
      </c>
      <c r="I30" s="63">
        <f>IF($A30="","",IFERROR(INDEX(Analitos!$T$4:$T$43,MATCH($A30,Analitos!$A$4:$A$43,0)),""))</f>
        <v>5.625</v>
      </c>
      <c r="J30" s="63" t="str">
        <f t="shared" si="4"/>
        <v/>
      </c>
      <c r="K30" s="63" t="str">
        <f t="shared" si="5"/>
        <v/>
      </c>
      <c r="L30" s="20" t="str">
        <f t="shared" si="6"/>
        <v/>
      </c>
      <c r="M30" s="37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7" t="str">
        <f>Analitos!$A$12</f>
        <v>NEUT%</v>
      </c>
      <c r="B31" s="37">
        <v>1</v>
      </c>
      <c r="C31" s="37">
        <f t="shared" si="0"/>
        <v>0</v>
      </c>
      <c r="D31" s="62" t="str">
        <f t="shared" si="1"/>
        <v/>
      </c>
      <c r="E31" s="62" t="str">
        <f t="shared" si="2"/>
        <v/>
      </c>
      <c r="F31" s="63" t="str">
        <f t="shared" si="3"/>
        <v/>
      </c>
      <c r="G31" s="63">
        <f>IF($A31="","",IFERROR(INDEX(Analitos!$R$4:$R$43,MATCH($A31,Analitos!$A$4:$A$43,0)),""))</f>
        <v>27.582809524942444</v>
      </c>
      <c r="H31" s="63" t="str">
        <f>IF($A31="","",IFERROR(INDEX(Analitos!$S$4:$S$43,MATCH($A31,Analitos!$A$4:$A$43,0)),""))</f>
        <v/>
      </c>
      <c r="I31" s="63">
        <f>IF($A31="","",IFERROR(INDEX(Analitos!$T$4:$T$43,MATCH($A31,Analitos!$A$4:$A$43,0)),""))</f>
        <v>10.5</v>
      </c>
      <c r="J31" s="63" t="str">
        <f t="shared" si="4"/>
        <v/>
      </c>
      <c r="K31" s="63" t="str">
        <f t="shared" si="5"/>
        <v/>
      </c>
      <c r="L31" s="20" t="str">
        <f t="shared" si="6"/>
        <v/>
      </c>
      <c r="M31" s="37" t="str">
        <f t="shared" si="7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7" t="str">
        <f>Analitos!$A$12</f>
        <v>NEUT%</v>
      </c>
      <c r="B32" s="37">
        <v>2</v>
      </c>
      <c r="C32" s="37">
        <f t="shared" si="0"/>
        <v>0</v>
      </c>
      <c r="D32" s="62" t="str">
        <f t="shared" si="1"/>
        <v/>
      </c>
      <c r="E32" s="62" t="str">
        <f t="shared" si="2"/>
        <v/>
      </c>
      <c r="F32" s="63" t="str">
        <f t="shared" si="3"/>
        <v/>
      </c>
      <c r="G32" s="63">
        <f>IF($A32="","",IFERROR(INDEX(Analitos!$R$4:$R$43,MATCH($A32,Analitos!$A$4:$A$43,0)),""))</f>
        <v>27.582809524942444</v>
      </c>
      <c r="H32" s="63" t="str">
        <f>IF($A32="","",IFERROR(INDEX(Analitos!$S$4:$S$43,MATCH($A32,Analitos!$A$4:$A$43,0)),""))</f>
        <v/>
      </c>
      <c r="I32" s="63">
        <f>IF($A32="","",IFERROR(INDEX(Analitos!$T$4:$T$43,MATCH($A32,Analitos!$A$4:$A$43,0)),""))</f>
        <v>10.5</v>
      </c>
      <c r="J32" s="63" t="str">
        <f t="shared" si="4"/>
        <v/>
      </c>
      <c r="K32" s="63" t="str">
        <f t="shared" si="5"/>
        <v/>
      </c>
      <c r="L32" s="20" t="str">
        <f t="shared" si="6"/>
        <v/>
      </c>
      <c r="M32" s="37" t="str">
        <f t="shared" si="7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7" t="str">
        <f>Analitos!$A$12</f>
        <v>NEUT%</v>
      </c>
      <c r="B33" s="37">
        <v>3</v>
      </c>
      <c r="C33" s="37">
        <f t="shared" si="0"/>
        <v>0</v>
      </c>
      <c r="D33" s="62" t="str">
        <f t="shared" si="1"/>
        <v/>
      </c>
      <c r="E33" s="62" t="str">
        <f t="shared" si="2"/>
        <v/>
      </c>
      <c r="F33" s="63" t="str">
        <f t="shared" si="3"/>
        <v/>
      </c>
      <c r="G33" s="63">
        <f>IF($A33="","",IFERROR(INDEX(Analitos!$R$4:$R$43,MATCH($A33,Analitos!$A$4:$A$43,0)),""))</f>
        <v>27.582809524942444</v>
      </c>
      <c r="H33" s="63" t="str">
        <f>IF($A33="","",IFERROR(INDEX(Analitos!$S$4:$S$43,MATCH($A33,Analitos!$A$4:$A$43,0)),""))</f>
        <v/>
      </c>
      <c r="I33" s="63">
        <f>IF($A33="","",IFERROR(INDEX(Analitos!$T$4:$T$43,MATCH($A33,Analitos!$A$4:$A$43,0)),""))</f>
        <v>10.5</v>
      </c>
      <c r="J33" s="63" t="str">
        <f t="shared" si="4"/>
        <v/>
      </c>
      <c r="K33" s="63" t="str">
        <f t="shared" si="5"/>
        <v/>
      </c>
      <c r="L33" s="20" t="str">
        <f t="shared" si="6"/>
        <v/>
      </c>
      <c r="M33" s="37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7" t="str">
        <f>Analitos!$A$13</f>
        <v>LYMPH%</v>
      </c>
      <c r="B34" s="37">
        <v>1</v>
      </c>
      <c r="C34" s="37">
        <f t="shared" si="0"/>
        <v>0</v>
      </c>
      <c r="D34" s="62" t="str">
        <f t="shared" si="1"/>
        <v/>
      </c>
      <c r="E34" s="62" t="str">
        <f t="shared" si="2"/>
        <v/>
      </c>
      <c r="F34" s="63" t="str">
        <f t="shared" si="3"/>
        <v/>
      </c>
      <c r="G34" s="63">
        <f>IF($A34="","",IFERROR(INDEX(Analitos!$R$4:$R$43,MATCH($A34,Analitos!$A$4:$A$43,0)),""))</f>
        <v>22.757982753098187</v>
      </c>
      <c r="H34" s="63" t="str">
        <f>IF($A34="","",IFERROR(INDEX(Analitos!$S$4:$S$43,MATCH($A34,Analitos!$A$4:$A$43,0)),""))</f>
        <v/>
      </c>
      <c r="I34" s="63">
        <f>IF($A34="","",IFERROR(INDEX(Analitos!$T$4:$T$43,MATCH($A34,Analitos!$A$4:$A$43,0)),""))</f>
        <v>8.1000000000000014</v>
      </c>
      <c r="J34" s="63" t="str">
        <f t="shared" si="4"/>
        <v/>
      </c>
      <c r="K34" s="63" t="str">
        <f t="shared" si="5"/>
        <v/>
      </c>
      <c r="L34" s="20" t="str">
        <f t="shared" si="6"/>
        <v/>
      </c>
      <c r="M34" s="37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7" t="str">
        <f>Analitos!$A$13</f>
        <v>LYMPH%</v>
      </c>
      <c r="B35" s="37">
        <v>2</v>
      </c>
      <c r="C35" s="37">
        <f t="shared" si="0"/>
        <v>0</v>
      </c>
      <c r="D35" s="62" t="str">
        <f t="shared" si="1"/>
        <v/>
      </c>
      <c r="E35" s="62" t="str">
        <f t="shared" si="2"/>
        <v/>
      </c>
      <c r="F35" s="63" t="str">
        <f t="shared" si="3"/>
        <v/>
      </c>
      <c r="G35" s="63">
        <f>IF($A35="","",IFERROR(INDEX(Analitos!$R$4:$R$43,MATCH($A35,Analitos!$A$4:$A$43,0)),""))</f>
        <v>22.757982753098187</v>
      </c>
      <c r="H35" s="63" t="str">
        <f>IF($A35="","",IFERROR(INDEX(Analitos!$S$4:$S$43,MATCH($A35,Analitos!$A$4:$A$43,0)),""))</f>
        <v/>
      </c>
      <c r="I35" s="63">
        <f>IF($A35="","",IFERROR(INDEX(Analitos!$T$4:$T$43,MATCH($A35,Analitos!$A$4:$A$43,0)),""))</f>
        <v>8.1000000000000014</v>
      </c>
      <c r="J35" s="63" t="str">
        <f t="shared" si="4"/>
        <v/>
      </c>
      <c r="K35" s="63" t="str">
        <f t="shared" si="5"/>
        <v/>
      </c>
      <c r="L35" s="20" t="str">
        <f t="shared" si="6"/>
        <v/>
      </c>
      <c r="M35" s="37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7" t="str">
        <f>Analitos!$A$13</f>
        <v>LYMPH%</v>
      </c>
      <c r="B36" s="37">
        <v>3</v>
      </c>
      <c r="C36" s="37">
        <f t="shared" si="0"/>
        <v>0</v>
      </c>
      <c r="D36" s="62" t="str">
        <f t="shared" si="1"/>
        <v/>
      </c>
      <c r="E36" s="62" t="str">
        <f t="shared" si="2"/>
        <v/>
      </c>
      <c r="F36" s="63" t="str">
        <f t="shared" si="3"/>
        <v/>
      </c>
      <c r="G36" s="63">
        <f>IF($A36="","",IFERROR(INDEX(Analitos!$R$4:$R$43,MATCH($A36,Analitos!$A$4:$A$43,0)),""))</f>
        <v>22.757982753098187</v>
      </c>
      <c r="H36" s="63" t="str">
        <f>IF($A36="","",IFERROR(INDEX(Analitos!$S$4:$S$43,MATCH($A36,Analitos!$A$4:$A$43,0)),""))</f>
        <v/>
      </c>
      <c r="I36" s="63">
        <f>IF($A36="","",IFERROR(INDEX(Analitos!$T$4:$T$43,MATCH($A36,Analitos!$A$4:$A$43,0)),""))</f>
        <v>8.1000000000000014</v>
      </c>
      <c r="J36" s="63" t="str">
        <f t="shared" si="4"/>
        <v/>
      </c>
      <c r="K36" s="63" t="str">
        <f t="shared" si="5"/>
        <v/>
      </c>
      <c r="L36" s="20" t="str">
        <f t="shared" si="6"/>
        <v/>
      </c>
      <c r="M36" s="37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7" t="str">
        <f>Analitos!$A$14</f>
        <v>MONO%</v>
      </c>
      <c r="B37" s="37">
        <v>1</v>
      </c>
      <c r="C37" s="37">
        <f t="shared" si="0"/>
        <v>0</v>
      </c>
      <c r="D37" s="62" t="str">
        <f t="shared" si="1"/>
        <v/>
      </c>
      <c r="E37" s="62" t="str">
        <f t="shared" si="2"/>
        <v/>
      </c>
      <c r="F37" s="63" t="str">
        <f t="shared" si="3"/>
        <v/>
      </c>
      <c r="G37" s="63">
        <f>IF($A37="","",IFERROR(INDEX(Analitos!$R$4:$R$43,MATCH($A37,Analitos!$A$4:$A$43,0)),""))</f>
        <v>26.16342831769812</v>
      </c>
      <c r="H37" s="63" t="str">
        <f>IF($A37="","",IFERROR(INDEX(Analitos!$S$4:$S$43,MATCH($A37,Analitos!$A$4:$A$43,0)),""))</f>
        <v/>
      </c>
      <c r="I37" s="63">
        <f>IF($A37="","",IFERROR(INDEX(Analitos!$T$4:$T$43,MATCH($A37,Analitos!$A$4:$A$43,0)),""))</f>
        <v>9.9750000000000014</v>
      </c>
      <c r="J37" s="63" t="str">
        <f t="shared" si="4"/>
        <v/>
      </c>
      <c r="K37" s="63" t="str">
        <f t="shared" si="5"/>
        <v/>
      </c>
      <c r="L37" s="20" t="str">
        <f t="shared" si="6"/>
        <v/>
      </c>
      <c r="M37" s="37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7" t="str">
        <f>Analitos!$A$14</f>
        <v>MONO%</v>
      </c>
      <c r="B38" s="37">
        <v>2</v>
      </c>
      <c r="C38" s="37">
        <f t="shared" si="0"/>
        <v>0</v>
      </c>
      <c r="D38" s="62" t="str">
        <f t="shared" si="1"/>
        <v/>
      </c>
      <c r="E38" s="62" t="str">
        <f t="shared" si="2"/>
        <v/>
      </c>
      <c r="F38" s="63" t="str">
        <f t="shared" si="3"/>
        <v/>
      </c>
      <c r="G38" s="63">
        <f>IF($A38="","",IFERROR(INDEX(Analitos!$R$4:$R$43,MATCH($A38,Analitos!$A$4:$A$43,0)),""))</f>
        <v>26.16342831769812</v>
      </c>
      <c r="H38" s="63" t="str">
        <f>IF($A38="","",IFERROR(INDEX(Analitos!$S$4:$S$43,MATCH($A38,Analitos!$A$4:$A$43,0)),""))</f>
        <v/>
      </c>
      <c r="I38" s="63">
        <f>IF($A38="","",IFERROR(INDEX(Analitos!$T$4:$T$43,MATCH($A38,Analitos!$A$4:$A$43,0)),""))</f>
        <v>9.9750000000000014</v>
      </c>
      <c r="J38" s="63" t="str">
        <f t="shared" si="4"/>
        <v/>
      </c>
      <c r="K38" s="63" t="str">
        <f t="shared" si="5"/>
        <v/>
      </c>
      <c r="L38" s="20" t="str">
        <f t="shared" si="6"/>
        <v/>
      </c>
      <c r="M38" s="37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7" t="str">
        <f>Analitos!$A$14</f>
        <v>MONO%</v>
      </c>
      <c r="B39" s="37">
        <v>3</v>
      </c>
      <c r="C39" s="37">
        <f t="shared" ref="C39:C70" si="8">IF($A39="",0,COUNTIFS(rAnalito,$A39,rNivel,$B39,rData,"&gt;="&amp;DATE($B$3,1,1),rData,"&lt;="&amp;DATE($D$3,12,31),rLote,IF($B$4="","*",$B$4),rStatus,"Ativo"))</f>
        <v>0</v>
      </c>
      <c r="D39" s="62" t="str">
        <f t="shared" ref="D39:D70" si="9">IF($C39=0,"",AVERAGEIFS(rValor,rAnalito,$A39,rNivel,$B39,rData,"&gt;="&amp;DATE($B$3,1,1),rData,"&lt;="&amp;DATE($D$3,12,31),rLote,IF($B$4="","*",$B$4),rStatus,"Ativo"))</f>
        <v/>
      </c>
      <c r="E39" s="62" t="str">
        <f t="shared" ref="E39:E70" si="10">IF($C39&lt;2,"",SQRT((SUMPRODUCT((rAnalito=$A39)*(rNivel=$B39)*(YEAR(rData)&gt;=$B$3)*(YEAR(rData)&lt;=$D$3)*(rStatus="Ativo")*IF($B$4="",1,((""&amp;rLote)=(""&amp;$B$4)))*(rValor^2))-$C39*$D39^2)/($C39-1)))</f>
        <v/>
      </c>
      <c r="F39" s="63" t="str">
        <f t="shared" ref="F39:F70" si="11">IF(OR($D39="",$D39=0,$E39=""),"",$E39/$D39*100)</f>
        <v/>
      </c>
      <c r="G39" s="63">
        <f>IF($A39="","",IFERROR(INDEX(Analitos!$R$4:$R$43,MATCH($A39,Analitos!$A$4:$A$43,0)),""))</f>
        <v>26.16342831769812</v>
      </c>
      <c r="H39" s="63" t="str">
        <f>IF($A39="","",IFERROR(INDEX(Analitos!$S$4:$S$43,MATCH($A39,Analitos!$A$4:$A$43,0)),""))</f>
        <v/>
      </c>
      <c r="I39" s="63">
        <f>IF($A39="","",IFERROR(INDEX(Analitos!$T$4:$T$43,MATCH($A39,Analitos!$A$4:$A$43,0)),""))</f>
        <v>9.9750000000000014</v>
      </c>
      <c r="J39" s="63" t="str">
        <f t="shared" ref="J39:J70" si="12">IF($A39="","",IFERROR(AVERAGE($P39:$U39),""))</f>
        <v/>
      </c>
      <c r="K39" s="63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7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7" t="str">
        <f>Analitos!$A$15</f>
        <v>EO%</v>
      </c>
      <c r="B40" s="37">
        <v>1</v>
      </c>
      <c r="C40" s="37">
        <f t="shared" si="8"/>
        <v>0</v>
      </c>
      <c r="D40" s="62" t="str">
        <f t="shared" si="9"/>
        <v/>
      </c>
      <c r="E40" s="62" t="str">
        <f t="shared" si="10"/>
        <v/>
      </c>
      <c r="F40" s="63" t="str">
        <f t="shared" si="11"/>
        <v/>
      </c>
      <c r="G40" s="63">
        <f>IF($A40="","",IFERROR(INDEX(Analitos!$R$4:$R$43,MATCH($A40,Analitos!$A$4:$A$43,0)),""))</f>
        <v>43.555633017205778</v>
      </c>
      <c r="H40" s="63" t="str">
        <f>IF($A40="","",IFERROR(INDEX(Analitos!$S$4:$S$43,MATCH($A40,Analitos!$A$4:$A$43,0)),""))</f>
        <v/>
      </c>
      <c r="I40" s="63">
        <f>IF($A40="","",IFERROR(INDEX(Analitos!$T$4:$T$43,MATCH($A40,Analitos!$A$4:$A$43,0)),""))</f>
        <v>11.175000000000001</v>
      </c>
      <c r="J40" s="63" t="str">
        <f t="shared" si="12"/>
        <v/>
      </c>
      <c r="K40" s="63" t="str">
        <f t="shared" si="13"/>
        <v/>
      </c>
      <c r="L40" s="20" t="str">
        <f t="shared" si="14"/>
        <v/>
      </c>
      <c r="M40" s="37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7" t="str">
        <f>Analitos!$A$15</f>
        <v>EO%</v>
      </c>
      <c r="B41" s="37">
        <v>2</v>
      </c>
      <c r="C41" s="37">
        <f t="shared" si="8"/>
        <v>0</v>
      </c>
      <c r="D41" s="62" t="str">
        <f t="shared" si="9"/>
        <v/>
      </c>
      <c r="E41" s="62" t="str">
        <f t="shared" si="10"/>
        <v/>
      </c>
      <c r="F41" s="63" t="str">
        <f t="shared" si="11"/>
        <v/>
      </c>
      <c r="G41" s="63">
        <f>IF($A41="","",IFERROR(INDEX(Analitos!$R$4:$R$43,MATCH($A41,Analitos!$A$4:$A$43,0)),""))</f>
        <v>43.555633017205778</v>
      </c>
      <c r="H41" s="63" t="str">
        <f>IF($A41="","",IFERROR(INDEX(Analitos!$S$4:$S$43,MATCH($A41,Analitos!$A$4:$A$43,0)),""))</f>
        <v/>
      </c>
      <c r="I41" s="63">
        <f>IF($A41="","",IFERROR(INDEX(Analitos!$T$4:$T$43,MATCH($A41,Analitos!$A$4:$A$43,0)),""))</f>
        <v>11.175000000000001</v>
      </c>
      <c r="J41" s="63" t="str">
        <f t="shared" si="12"/>
        <v/>
      </c>
      <c r="K41" s="63" t="str">
        <f t="shared" si="13"/>
        <v/>
      </c>
      <c r="L41" s="20" t="str">
        <f t="shared" si="14"/>
        <v/>
      </c>
      <c r="M41" s="37" t="str">
        <f t="shared" si="15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7" t="str">
        <f>Analitos!$A$15</f>
        <v>EO%</v>
      </c>
      <c r="B42" s="37">
        <v>3</v>
      </c>
      <c r="C42" s="37">
        <f t="shared" si="8"/>
        <v>0</v>
      </c>
      <c r="D42" s="62" t="str">
        <f t="shared" si="9"/>
        <v/>
      </c>
      <c r="E42" s="62" t="str">
        <f t="shared" si="10"/>
        <v/>
      </c>
      <c r="F42" s="63" t="str">
        <f t="shared" si="11"/>
        <v/>
      </c>
      <c r="G42" s="63">
        <f>IF($A42="","",IFERROR(INDEX(Analitos!$R$4:$R$43,MATCH($A42,Analitos!$A$4:$A$43,0)),""))</f>
        <v>43.555633017205778</v>
      </c>
      <c r="H42" s="63" t="str">
        <f>IF($A42="","",IFERROR(INDEX(Analitos!$S$4:$S$43,MATCH($A42,Analitos!$A$4:$A$43,0)),""))</f>
        <v/>
      </c>
      <c r="I42" s="63">
        <f>IF($A42="","",IFERROR(INDEX(Analitos!$T$4:$T$43,MATCH($A42,Analitos!$A$4:$A$43,0)),""))</f>
        <v>11.175000000000001</v>
      </c>
      <c r="J42" s="63" t="str">
        <f t="shared" si="12"/>
        <v/>
      </c>
      <c r="K42" s="63" t="str">
        <f t="shared" si="13"/>
        <v/>
      </c>
      <c r="L42" s="20" t="str">
        <f t="shared" si="14"/>
        <v/>
      </c>
      <c r="M42" s="37" t="str">
        <f t="shared" si="15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7" t="str">
        <f>Analitos!$A$16</f>
        <v>BASO%</v>
      </c>
      <c r="B43" s="37">
        <v>1</v>
      </c>
      <c r="C43" s="37">
        <f t="shared" si="8"/>
        <v>0</v>
      </c>
      <c r="D43" s="62" t="str">
        <f t="shared" si="9"/>
        <v/>
      </c>
      <c r="E43" s="62" t="str">
        <f t="shared" si="10"/>
        <v/>
      </c>
      <c r="F43" s="63" t="str">
        <f t="shared" si="11"/>
        <v/>
      </c>
      <c r="G43" s="63">
        <f>IF($A43="","",IFERROR(INDEX(Analitos!$R$4:$R$43,MATCH($A43,Analitos!$A$4:$A$43,0)),""))</f>
        <v>26.2487335922151</v>
      </c>
      <c r="H43" s="63" t="str">
        <f>IF($A43="","",IFERROR(INDEX(Analitos!$S$4:$S$43,MATCH($A43,Analitos!$A$4:$A$43,0)),""))</f>
        <v/>
      </c>
      <c r="I43" s="63">
        <f>IF($A43="","",IFERROR(INDEX(Analitos!$T$4:$T$43,MATCH($A43,Analitos!$A$4:$A$43,0)),""))</f>
        <v>9.3000000000000007</v>
      </c>
      <c r="J43" s="63" t="str">
        <f t="shared" si="12"/>
        <v/>
      </c>
      <c r="K43" s="63" t="str">
        <f t="shared" si="13"/>
        <v/>
      </c>
      <c r="L43" s="20" t="str">
        <f t="shared" si="14"/>
        <v/>
      </c>
      <c r="M43" s="37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7" t="str">
        <f>Analitos!$A$16</f>
        <v>BASO%</v>
      </c>
      <c r="B44" s="37">
        <v>2</v>
      </c>
      <c r="C44" s="37">
        <f t="shared" si="8"/>
        <v>0</v>
      </c>
      <c r="D44" s="62" t="str">
        <f t="shared" si="9"/>
        <v/>
      </c>
      <c r="E44" s="62" t="str">
        <f t="shared" si="10"/>
        <v/>
      </c>
      <c r="F44" s="63" t="str">
        <f t="shared" si="11"/>
        <v/>
      </c>
      <c r="G44" s="63">
        <f>IF($A44="","",IFERROR(INDEX(Analitos!$R$4:$R$43,MATCH($A44,Analitos!$A$4:$A$43,0)),""))</f>
        <v>26.2487335922151</v>
      </c>
      <c r="H44" s="63" t="str">
        <f>IF($A44="","",IFERROR(INDEX(Analitos!$S$4:$S$43,MATCH($A44,Analitos!$A$4:$A$43,0)),""))</f>
        <v/>
      </c>
      <c r="I44" s="63">
        <f>IF($A44="","",IFERROR(INDEX(Analitos!$T$4:$T$43,MATCH($A44,Analitos!$A$4:$A$43,0)),""))</f>
        <v>9.3000000000000007</v>
      </c>
      <c r="J44" s="63" t="str">
        <f t="shared" si="12"/>
        <v/>
      </c>
      <c r="K44" s="63" t="str">
        <f t="shared" si="13"/>
        <v/>
      </c>
      <c r="L44" s="20" t="str">
        <f t="shared" si="14"/>
        <v/>
      </c>
      <c r="M44" s="37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7" t="str">
        <f>Analitos!$A$16</f>
        <v>BASO%</v>
      </c>
      <c r="B45" s="37">
        <v>3</v>
      </c>
      <c r="C45" s="37">
        <f t="shared" si="8"/>
        <v>0</v>
      </c>
      <c r="D45" s="62" t="str">
        <f t="shared" si="9"/>
        <v/>
      </c>
      <c r="E45" s="62" t="str">
        <f t="shared" si="10"/>
        <v/>
      </c>
      <c r="F45" s="63" t="str">
        <f t="shared" si="11"/>
        <v/>
      </c>
      <c r="G45" s="63">
        <f>IF($A45="","",IFERROR(INDEX(Analitos!$R$4:$R$43,MATCH($A45,Analitos!$A$4:$A$43,0)),""))</f>
        <v>26.2487335922151</v>
      </c>
      <c r="H45" s="63" t="str">
        <f>IF($A45="","",IFERROR(INDEX(Analitos!$S$4:$S$43,MATCH($A45,Analitos!$A$4:$A$43,0)),""))</f>
        <v/>
      </c>
      <c r="I45" s="63">
        <f>IF($A45="","",IFERROR(INDEX(Analitos!$T$4:$T$43,MATCH($A45,Analitos!$A$4:$A$43,0)),""))</f>
        <v>9.3000000000000007</v>
      </c>
      <c r="J45" s="63" t="str">
        <f t="shared" si="12"/>
        <v/>
      </c>
      <c r="K45" s="63" t="str">
        <f t="shared" si="13"/>
        <v/>
      </c>
      <c r="L45" s="20" t="str">
        <f t="shared" si="14"/>
        <v/>
      </c>
      <c r="M45" s="37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7" t="str">
        <f>Analitos!$A$17</f>
        <v>NEUT#</v>
      </c>
      <c r="B46" s="37">
        <v>1</v>
      </c>
      <c r="C46" s="37">
        <f t="shared" si="8"/>
        <v>25</v>
      </c>
      <c r="D46" s="62">
        <f t="shared" si="9"/>
        <v>1.2140600000000001</v>
      </c>
      <c r="E46" s="62">
        <f t="shared" si="10"/>
        <v>4.0568522280209927E-2</v>
      </c>
      <c r="F46" s="63">
        <f t="shared" si="11"/>
        <v>3.3415582656713774</v>
      </c>
      <c r="G46" s="63">
        <f>IF($A46="","",IFERROR(INDEX(Analitos!$R$4:$R$43,MATCH($A46,Analitos!$A$4:$A$43,0)),""))</f>
        <v>27.582809524942444</v>
      </c>
      <c r="H46" s="63" t="str">
        <f>IF($A46="","",IFERROR(INDEX(Analitos!$S$4:$S$43,MATCH($A46,Analitos!$A$4:$A$43,0)),""))</f>
        <v/>
      </c>
      <c r="I46" s="63">
        <f>IF($A46="","",IFERROR(INDEX(Analitos!$T$4:$T$43,MATCH($A46,Analitos!$A$4:$A$43,0)),""))</f>
        <v>10.5</v>
      </c>
      <c r="J46" s="63" t="str">
        <f t="shared" si="12"/>
        <v/>
      </c>
      <c r="K46" s="63" t="str">
        <f t="shared" si="13"/>
        <v/>
      </c>
      <c r="L46" s="20" t="str">
        <f t="shared" si="14"/>
        <v/>
      </c>
      <c r="M46" s="37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7" t="str">
        <f>Analitos!$A$17</f>
        <v>NEUT#</v>
      </c>
      <c r="B47" s="37">
        <v>2</v>
      </c>
      <c r="C47" s="37">
        <f t="shared" si="8"/>
        <v>25</v>
      </c>
      <c r="D47" s="62">
        <f t="shared" si="9"/>
        <v>2.983816</v>
      </c>
      <c r="E47" s="62">
        <f t="shared" si="10"/>
        <v>5.4569685418432975E-2</v>
      </c>
      <c r="F47" s="63">
        <f t="shared" si="11"/>
        <v>1.8288555801843336</v>
      </c>
      <c r="G47" s="63">
        <f>IF($A47="","",IFERROR(INDEX(Analitos!$R$4:$R$43,MATCH($A47,Analitos!$A$4:$A$43,0)),""))</f>
        <v>27.582809524942444</v>
      </c>
      <c r="H47" s="63" t="str">
        <f>IF($A47="","",IFERROR(INDEX(Analitos!$S$4:$S$43,MATCH($A47,Analitos!$A$4:$A$43,0)),""))</f>
        <v/>
      </c>
      <c r="I47" s="63">
        <f>IF($A47="","",IFERROR(INDEX(Analitos!$T$4:$T$43,MATCH($A47,Analitos!$A$4:$A$43,0)),""))</f>
        <v>10.5</v>
      </c>
      <c r="J47" s="63" t="str">
        <f t="shared" si="12"/>
        <v/>
      </c>
      <c r="K47" s="63" t="str">
        <f t="shared" si="13"/>
        <v/>
      </c>
      <c r="L47" s="20" t="str">
        <f t="shared" si="14"/>
        <v/>
      </c>
      <c r="M47" s="37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7" t="str">
        <f>Analitos!$A$17</f>
        <v>NEUT#</v>
      </c>
      <c r="B48" s="37">
        <v>3</v>
      </c>
      <c r="C48" s="37">
        <f t="shared" si="8"/>
        <v>25</v>
      </c>
      <c r="D48" s="62">
        <f t="shared" si="9"/>
        <v>7.8644599999999993</v>
      </c>
      <c r="E48" s="62">
        <f t="shared" si="10"/>
        <v>0.17538386945977741</v>
      </c>
      <c r="F48" s="63">
        <f t="shared" si="11"/>
        <v>2.2300815244756462</v>
      </c>
      <c r="G48" s="63">
        <f>IF($A48="","",IFERROR(INDEX(Analitos!$R$4:$R$43,MATCH($A48,Analitos!$A$4:$A$43,0)),""))</f>
        <v>27.582809524942444</v>
      </c>
      <c r="H48" s="63" t="str">
        <f>IF($A48="","",IFERROR(INDEX(Analitos!$S$4:$S$43,MATCH($A48,Analitos!$A$4:$A$43,0)),""))</f>
        <v/>
      </c>
      <c r="I48" s="63">
        <f>IF($A48="","",IFERROR(INDEX(Analitos!$T$4:$T$43,MATCH($A48,Analitos!$A$4:$A$43,0)),""))</f>
        <v>10.5</v>
      </c>
      <c r="J48" s="63" t="str">
        <f t="shared" si="12"/>
        <v/>
      </c>
      <c r="K48" s="63" t="str">
        <f t="shared" si="13"/>
        <v/>
      </c>
      <c r="L48" s="20" t="str">
        <f t="shared" si="14"/>
        <v/>
      </c>
      <c r="M48" s="37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7" t="str">
        <f>Analitos!$A$18</f>
        <v>LYMPH#</v>
      </c>
      <c r="B49" s="37">
        <v>1</v>
      </c>
      <c r="C49" s="37">
        <f t="shared" si="8"/>
        <v>25</v>
      </c>
      <c r="D49" s="62">
        <f t="shared" si="9"/>
        <v>1.0061119999999999</v>
      </c>
      <c r="E49" s="62">
        <f t="shared" si="10"/>
        <v>4.7195482834699869E-2</v>
      </c>
      <c r="F49" s="63">
        <f t="shared" si="11"/>
        <v>4.6908776393383516</v>
      </c>
      <c r="G49" s="63">
        <f>IF($A49="","",IFERROR(INDEX(Analitos!$R$4:$R$43,MATCH($A49,Analitos!$A$4:$A$43,0)),""))</f>
        <v>22.757982753098187</v>
      </c>
      <c r="H49" s="63" t="str">
        <f>IF($A49="","",IFERROR(INDEX(Analitos!$S$4:$S$43,MATCH($A49,Analitos!$A$4:$A$43,0)),""))</f>
        <v/>
      </c>
      <c r="I49" s="63">
        <f>IF($A49="","",IFERROR(INDEX(Analitos!$T$4:$T$43,MATCH($A49,Analitos!$A$4:$A$43,0)),""))</f>
        <v>8.1000000000000014</v>
      </c>
      <c r="J49" s="63" t="str">
        <f t="shared" si="12"/>
        <v/>
      </c>
      <c r="K49" s="63" t="str">
        <f t="shared" si="13"/>
        <v/>
      </c>
      <c r="L49" s="20" t="str">
        <f t="shared" si="14"/>
        <v/>
      </c>
      <c r="M49" s="37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7" t="str">
        <f>Analitos!$A$18</f>
        <v>LYMPH#</v>
      </c>
      <c r="B50" s="37">
        <v>2</v>
      </c>
      <c r="C50" s="37">
        <f t="shared" si="8"/>
        <v>25</v>
      </c>
      <c r="D50" s="62">
        <f t="shared" si="9"/>
        <v>1.9905360000000001</v>
      </c>
      <c r="E50" s="62">
        <f t="shared" si="10"/>
        <v>5.0843738388646829E-2</v>
      </c>
      <c r="F50" s="63">
        <f t="shared" si="11"/>
        <v>2.5542737427831916</v>
      </c>
      <c r="G50" s="63">
        <f>IF($A50="","",IFERROR(INDEX(Analitos!$R$4:$R$43,MATCH($A50,Analitos!$A$4:$A$43,0)),""))</f>
        <v>22.757982753098187</v>
      </c>
      <c r="H50" s="63" t="str">
        <f>IF($A50="","",IFERROR(INDEX(Analitos!$S$4:$S$43,MATCH($A50,Analitos!$A$4:$A$43,0)),""))</f>
        <v/>
      </c>
      <c r="I50" s="63">
        <f>IF($A50="","",IFERROR(INDEX(Analitos!$T$4:$T$43,MATCH($A50,Analitos!$A$4:$A$43,0)),""))</f>
        <v>8.1000000000000014</v>
      </c>
      <c r="J50" s="63" t="str">
        <f t="shared" si="12"/>
        <v/>
      </c>
      <c r="K50" s="63" t="str">
        <f t="shared" si="13"/>
        <v/>
      </c>
      <c r="L50" s="20" t="str">
        <f t="shared" si="14"/>
        <v/>
      </c>
      <c r="M50" s="37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7" t="str">
        <f>Analitos!$A$18</f>
        <v>LYMPH#</v>
      </c>
      <c r="B51" s="37">
        <v>3</v>
      </c>
      <c r="C51" s="37">
        <f t="shared" si="8"/>
        <v>25</v>
      </c>
      <c r="D51" s="62">
        <f t="shared" si="9"/>
        <v>4.0317119999999997</v>
      </c>
      <c r="E51" s="62">
        <f t="shared" si="10"/>
        <v>0.20901574964582006</v>
      </c>
      <c r="F51" s="63">
        <f t="shared" si="11"/>
        <v>5.1842926688667266</v>
      </c>
      <c r="G51" s="63">
        <f>IF($A51="","",IFERROR(INDEX(Analitos!$R$4:$R$43,MATCH($A51,Analitos!$A$4:$A$43,0)),""))</f>
        <v>22.757982753098187</v>
      </c>
      <c r="H51" s="63" t="str">
        <f>IF($A51="","",IFERROR(INDEX(Analitos!$S$4:$S$43,MATCH($A51,Analitos!$A$4:$A$43,0)),""))</f>
        <v/>
      </c>
      <c r="I51" s="63">
        <f>IF($A51="","",IFERROR(INDEX(Analitos!$T$4:$T$43,MATCH($A51,Analitos!$A$4:$A$43,0)),""))</f>
        <v>8.1000000000000014</v>
      </c>
      <c r="J51" s="63" t="str">
        <f t="shared" si="12"/>
        <v/>
      </c>
      <c r="K51" s="63" t="str">
        <f t="shared" si="13"/>
        <v/>
      </c>
      <c r="L51" s="20" t="str">
        <f t="shared" si="14"/>
        <v/>
      </c>
      <c r="M51" s="37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7" t="str">
        <f>Analitos!$A$19</f>
        <v>MONO#</v>
      </c>
      <c r="B52" s="37">
        <v>1</v>
      </c>
      <c r="C52" s="37">
        <f t="shared" si="8"/>
        <v>25</v>
      </c>
      <c r="D52" s="62">
        <f t="shared" si="9"/>
        <v>0.34645200000000004</v>
      </c>
      <c r="E52" s="62">
        <f t="shared" si="10"/>
        <v>2.6328804251869741E-2</v>
      </c>
      <c r="F52" s="63">
        <f t="shared" si="11"/>
        <v>7.5995532575565266</v>
      </c>
      <c r="G52" s="63">
        <f>IF($A52="","",IFERROR(INDEX(Analitos!$R$4:$R$43,MATCH($A52,Analitos!$A$4:$A$43,0)),""))</f>
        <v>26.16342831769812</v>
      </c>
      <c r="H52" s="63" t="str">
        <f>IF($A52="","",IFERROR(INDEX(Analitos!$S$4:$S$43,MATCH($A52,Analitos!$A$4:$A$43,0)),""))</f>
        <v/>
      </c>
      <c r="I52" s="63">
        <f>IF($A52="","",IFERROR(INDEX(Analitos!$T$4:$T$43,MATCH($A52,Analitos!$A$4:$A$43,0)),""))</f>
        <v>9.9750000000000014</v>
      </c>
      <c r="J52" s="63" t="str">
        <f t="shared" si="12"/>
        <v/>
      </c>
      <c r="K52" s="63" t="str">
        <f t="shared" si="13"/>
        <v/>
      </c>
      <c r="L52" s="20" t="str">
        <f t="shared" si="14"/>
        <v/>
      </c>
      <c r="M52" s="37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7" t="str">
        <f>Analitos!$A$19</f>
        <v>MONO#</v>
      </c>
      <c r="B53" s="37">
        <v>2</v>
      </c>
      <c r="C53" s="37">
        <f t="shared" si="8"/>
        <v>25</v>
      </c>
      <c r="D53" s="62">
        <f t="shared" si="9"/>
        <v>0.75047999999999992</v>
      </c>
      <c r="E53" s="62">
        <f t="shared" si="10"/>
        <v>6.0834680350384092E-2</v>
      </c>
      <c r="F53" s="63">
        <f t="shared" si="11"/>
        <v>8.1061028075876909</v>
      </c>
      <c r="G53" s="63">
        <f>IF($A53="","",IFERROR(INDEX(Analitos!$R$4:$R$43,MATCH($A53,Analitos!$A$4:$A$43,0)),""))</f>
        <v>26.16342831769812</v>
      </c>
      <c r="H53" s="63" t="str">
        <f>IF($A53="","",IFERROR(INDEX(Analitos!$S$4:$S$43,MATCH($A53,Analitos!$A$4:$A$43,0)),""))</f>
        <v/>
      </c>
      <c r="I53" s="63">
        <f>IF($A53="","",IFERROR(INDEX(Analitos!$T$4:$T$43,MATCH($A53,Analitos!$A$4:$A$43,0)),""))</f>
        <v>9.9750000000000014</v>
      </c>
      <c r="J53" s="63" t="str">
        <f t="shared" si="12"/>
        <v/>
      </c>
      <c r="K53" s="63" t="str">
        <f t="shared" si="13"/>
        <v/>
      </c>
      <c r="L53" s="20" t="str">
        <f t="shared" si="14"/>
        <v/>
      </c>
      <c r="M53" s="37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7" t="str">
        <f>Analitos!$A$19</f>
        <v>MONO#</v>
      </c>
      <c r="B54" s="37">
        <v>3</v>
      </c>
      <c r="C54" s="37">
        <f t="shared" si="8"/>
        <v>25</v>
      </c>
      <c r="D54" s="62">
        <f t="shared" si="9"/>
        <v>1.9486999999999997</v>
      </c>
      <c r="E54" s="62">
        <f t="shared" si="10"/>
        <v>0.15946174306084182</v>
      </c>
      <c r="F54" s="63">
        <f t="shared" si="11"/>
        <v>8.1829806055750929</v>
      </c>
      <c r="G54" s="63">
        <f>IF($A54="","",IFERROR(INDEX(Analitos!$R$4:$R$43,MATCH($A54,Analitos!$A$4:$A$43,0)),""))</f>
        <v>26.16342831769812</v>
      </c>
      <c r="H54" s="63" t="str">
        <f>IF($A54="","",IFERROR(INDEX(Analitos!$S$4:$S$43,MATCH($A54,Analitos!$A$4:$A$43,0)),""))</f>
        <v/>
      </c>
      <c r="I54" s="63">
        <f>IF($A54="","",IFERROR(INDEX(Analitos!$T$4:$T$43,MATCH($A54,Analitos!$A$4:$A$43,0)),""))</f>
        <v>9.9750000000000014</v>
      </c>
      <c r="J54" s="63" t="str">
        <f t="shared" si="12"/>
        <v/>
      </c>
      <c r="K54" s="63" t="str">
        <f t="shared" si="13"/>
        <v/>
      </c>
      <c r="L54" s="20" t="str">
        <f t="shared" si="14"/>
        <v/>
      </c>
      <c r="M54" s="37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7" t="str">
        <f>Analitos!$A$20</f>
        <v>EO#</v>
      </c>
      <c r="B55" s="37">
        <v>1</v>
      </c>
      <c r="C55" s="37">
        <f t="shared" si="8"/>
        <v>25</v>
      </c>
      <c r="D55" s="62">
        <f t="shared" si="9"/>
        <v>0.28698400000000002</v>
      </c>
      <c r="E55" s="62">
        <f t="shared" si="10"/>
        <v>1.6362627132176826E-2</v>
      </c>
      <c r="F55" s="63">
        <f t="shared" si="11"/>
        <v>5.7015816673322641</v>
      </c>
      <c r="G55" s="63">
        <f>IF($A55="","",IFERROR(INDEX(Analitos!$R$4:$R$43,MATCH($A55,Analitos!$A$4:$A$43,0)),""))</f>
        <v>43.555633017205778</v>
      </c>
      <c r="H55" s="63" t="str">
        <f>IF($A55="","",IFERROR(INDEX(Analitos!$S$4:$S$43,MATCH($A55,Analitos!$A$4:$A$43,0)),""))</f>
        <v/>
      </c>
      <c r="I55" s="63">
        <f>IF($A55="","",IFERROR(INDEX(Analitos!$T$4:$T$43,MATCH($A55,Analitos!$A$4:$A$43,0)),""))</f>
        <v>11.175000000000001</v>
      </c>
      <c r="J55" s="63" t="str">
        <f t="shared" si="12"/>
        <v/>
      </c>
      <c r="K55" s="63" t="str">
        <f t="shared" si="13"/>
        <v/>
      </c>
      <c r="L55" s="20" t="str">
        <f t="shared" si="14"/>
        <v/>
      </c>
      <c r="M55" s="37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7" t="str">
        <f>Analitos!$A$20</f>
        <v>EO#</v>
      </c>
      <c r="B56" s="37">
        <v>2</v>
      </c>
      <c r="C56" s="37">
        <f t="shared" si="8"/>
        <v>25</v>
      </c>
      <c r="D56" s="62">
        <f t="shared" si="9"/>
        <v>0.73586800000000008</v>
      </c>
      <c r="E56" s="62">
        <f t="shared" si="10"/>
        <v>3.8327130512644643E-2</v>
      </c>
      <c r="F56" s="63">
        <f t="shared" si="11"/>
        <v>5.2084246784266526</v>
      </c>
      <c r="G56" s="63">
        <f>IF($A56="","",IFERROR(INDEX(Analitos!$R$4:$R$43,MATCH($A56,Analitos!$A$4:$A$43,0)),""))</f>
        <v>43.555633017205778</v>
      </c>
      <c r="H56" s="63" t="str">
        <f>IF($A56="","",IFERROR(INDEX(Analitos!$S$4:$S$43,MATCH($A56,Analitos!$A$4:$A$43,0)),""))</f>
        <v/>
      </c>
      <c r="I56" s="63">
        <f>IF($A56="","",IFERROR(INDEX(Analitos!$T$4:$T$43,MATCH($A56,Analitos!$A$4:$A$43,0)),""))</f>
        <v>11.175000000000001</v>
      </c>
      <c r="J56" s="63" t="str">
        <f t="shared" si="12"/>
        <v/>
      </c>
      <c r="K56" s="63" t="str">
        <f t="shared" si="13"/>
        <v/>
      </c>
      <c r="L56" s="20" t="str">
        <f t="shared" si="14"/>
        <v/>
      </c>
      <c r="M56" s="37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7" t="str">
        <f>Analitos!$A$20</f>
        <v>EO#</v>
      </c>
      <c r="B57" s="37">
        <v>3</v>
      </c>
      <c r="C57" s="37">
        <f t="shared" si="8"/>
        <v>25</v>
      </c>
      <c r="D57" s="62">
        <f t="shared" si="9"/>
        <v>1.8723040000000004</v>
      </c>
      <c r="E57" s="62">
        <f t="shared" si="10"/>
        <v>0.11039531421214482</v>
      </c>
      <c r="F57" s="63">
        <f t="shared" si="11"/>
        <v>5.8962280811313121</v>
      </c>
      <c r="G57" s="63">
        <f>IF($A57="","",IFERROR(INDEX(Analitos!$R$4:$R$43,MATCH($A57,Analitos!$A$4:$A$43,0)),""))</f>
        <v>43.555633017205778</v>
      </c>
      <c r="H57" s="63" t="str">
        <f>IF($A57="","",IFERROR(INDEX(Analitos!$S$4:$S$43,MATCH($A57,Analitos!$A$4:$A$43,0)),""))</f>
        <v/>
      </c>
      <c r="I57" s="63">
        <f>IF($A57="","",IFERROR(INDEX(Analitos!$T$4:$T$43,MATCH($A57,Analitos!$A$4:$A$43,0)),""))</f>
        <v>11.175000000000001</v>
      </c>
      <c r="J57" s="63" t="str">
        <f t="shared" si="12"/>
        <v/>
      </c>
      <c r="K57" s="63" t="str">
        <f t="shared" si="13"/>
        <v/>
      </c>
      <c r="L57" s="20" t="str">
        <f t="shared" si="14"/>
        <v/>
      </c>
      <c r="M57" s="37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7" t="str">
        <f>Analitos!$A$21</f>
        <v>BASO#</v>
      </c>
      <c r="B58" s="37">
        <v>1</v>
      </c>
      <c r="C58" s="37">
        <f t="shared" si="8"/>
        <v>25</v>
      </c>
      <c r="D58" s="62">
        <f t="shared" si="9"/>
        <v>0.14679599999999998</v>
      </c>
      <c r="E58" s="62">
        <f t="shared" si="10"/>
        <v>5.6076198159295404E-3</v>
      </c>
      <c r="F58" s="63">
        <f t="shared" si="11"/>
        <v>3.8200085941916271</v>
      </c>
      <c r="G58" s="63">
        <f>IF($A58="","",IFERROR(INDEX(Analitos!$R$4:$R$43,MATCH($A58,Analitos!$A$4:$A$43,0)),""))</f>
        <v>26.2487335922151</v>
      </c>
      <c r="H58" s="63" t="str">
        <f>IF($A58="","",IFERROR(INDEX(Analitos!$S$4:$S$43,MATCH($A58,Analitos!$A$4:$A$43,0)),""))</f>
        <v/>
      </c>
      <c r="I58" s="63">
        <f>IF($A58="","",IFERROR(INDEX(Analitos!$T$4:$T$43,MATCH($A58,Analitos!$A$4:$A$43,0)),""))</f>
        <v>9.3000000000000007</v>
      </c>
      <c r="J58" s="63" t="str">
        <f t="shared" si="12"/>
        <v/>
      </c>
      <c r="K58" s="63" t="str">
        <f t="shared" si="13"/>
        <v/>
      </c>
      <c r="L58" s="20" t="str">
        <f t="shared" si="14"/>
        <v/>
      </c>
      <c r="M58" s="37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7" t="str">
        <f>Analitos!$A$21</f>
        <v>BASO#</v>
      </c>
      <c r="B59" s="37">
        <v>2</v>
      </c>
      <c r="C59" s="37">
        <f t="shared" si="8"/>
        <v>25</v>
      </c>
      <c r="D59" s="62">
        <f t="shared" si="9"/>
        <v>0.32461600000000013</v>
      </c>
      <c r="E59" s="62">
        <f t="shared" si="10"/>
        <v>6.8859567236446819E-3</v>
      </c>
      <c r="F59" s="63">
        <f t="shared" si="11"/>
        <v>2.1212622679241564</v>
      </c>
      <c r="G59" s="63">
        <f>IF($A59="","",IFERROR(INDEX(Analitos!$R$4:$R$43,MATCH($A59,Analitos!$A$4:$A$43,0)),""))</f>
        <v>26.2487335922151</v>
      </c>
      <c r="H59" s="63" t="str">
        <f>IF($A59="","",IFERROR(INDEX(Analitos!$S$4:$S$43,MATCH($A59,Analitos!$A$4:$A$43,0)),""))</f>
        <v/>
      </c>
      <c r="I59" s="63">
        <f>IF($A59="","",IFERROR(INDEX(Analitos!$T$4:$T$43,MATCH($A59,Analitos!$A$4:$A$43,0)),""))</f>
        <v>9.3000000000000007</v>
      </c>
      <c r="J59" s="63" t="str">
        <f t="shared" si="12"/>
        <v/>
      </c>
      <c r="K59" s="63" t="str">
        <f t="shared" si="13"/>
        <v/>
      </c>
      <c r="L59" s="20" t="str">
        <f t="shared" si="14"/>
        <v/>
      </c>
      <c r="M59" s="37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7" t="str">
        <f>Analitos!$A$21</f>
        <v>BASO#</v>
      </c>
      <c r="B60" s="37">
        <v>3</v>
      </c>
      <c r="C60" s="37">
        <f t="shared" si="8"/>
        <v>25</v>
      </c>
      <c r="D60" s="62">
        <f t="shared" si="9"/>
        <v>0.7983880000000001</v>
      </c>
      <c r="E60" s="62">
        <f t="shared" si="10"/>
        <v>2.3986842226517608E-2</v>
      </c>
      <c r="F60" s="63">
        <f t="shared" si="11"/>
        <v>3.0044091627776979</v>
      </c>
      <c r="G60" s="63">
        <f>IF($A60="","",IFERROR(INDEX(Analitos!$R$4:$R$43,MATCH($A60,Analitos!$A$4:$A$43,0)),""))</f>
        <v>26.2487335922151</v>
      </c>
      <c r="H60" s="63" t="str">
        <f>IF($A60="","",IFERROR(INDEX(Analitos!$S$4:$S$43,MATCH($A60,Analitos!$A$4:$A$43,0)),""))</f>
        <v/>
      </c>
      <c r="I60" s="63">
        <f>IF($A60="","",IFERROR(INDEX(Analitos!$T$4:$T$43,MATCH($A60,Analitos!$A$4:$A$43,0)),""))</f>
        <v>9.3000000000000007</v>
      </c>
      <c r="J60" s="63" t="str">
        <f t="shared" si="12"/>
        <v/>
      </c>
      <c r="K60" s="63" t="str">
        <f t="shared" si="13"/>
        <v/>
      </c>
      <c r="L60" s="20" t="str">
        <f t="shared" si="14"/>
        <v/>
      </c>
      <c r="M60" s="37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7" t="str">
        <f>Analitos!$A$22</f>
        <v>IG%</v>
      </c>
      <c r="B61" s="37">
        <v>1</v>
      </c>
      <c r="C61" s="37">
        <f t="shared" si="8"/>
        <v>0</v>
      </c>
      <c r="D61" s="62" t="str">
        <f t="shared" si="9"/>
        <v/>
      </c>
      <c r="E61" s="62" t="str">
        <f t="shared" si="10"/>
        <v/>
      </c>
      <c r="F61" s="63" t="str">
        <f t="shared" si="11"/>
        <v/>
      </c>
      <c r="G61" s="63" t="str">
        <f>IF($A61="","",IFERROR(INDEX(Analitos!$R$4:$R$43,MATCH($A61,Analitos!$A$4:$A$43,0)),""))</f>
        <v/>
      </c>
      <c r="H61" s="63" t="str">
        <f>IF($A61="","",IFERROR(INDEX(Analitos!$S$4:$S$43,MATCH($A61,Analitos!$A$4:$A$43,0)),""))</f>
        <v/>
      </c>
      <c r="I61" s="63" t="str">
        <f>IF($A61="","",IFERROR(INDEX(Analitos!$T$4:$T$43,MATCH($A61,Analitos!$A$4:$A$43,0)),""))</f>
        <v/>
      </c>
      <c r="J61" s="63" t="str">
        <f t="shared" si="12"/>
        <v/>
      </c>
      <c r="K61" s="63" t="str">
        <f t="shared" si="13"/>
        <v/>
      </c>
      <c r="L61" s="20" t="str">
        <f t="shared" si="14"/>
        <v/>
      </c>
      <c r="M61" s="37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7" t="str">
        <f>Analitos!$A$22</f>
        <v>IG%</v>
      </c>
      <c r="B62" s="37">
        <v>2</v>
      </c>
      <c r="C62" s="37">
        <f t="shared" si="8"/>
        <v>0</v>
      </c>
      <c r="D62" s="62" t="str">
        <f t="shared" si="9"/>
        <v/>
      </c>
      <c r="E62" s="62" t="str">
        <f t="shared" si="10"/>
        <v/>
      </c>
      <c r="F62" s="63" t="str">
        <f t="shared" si="11"/>
        <v/>
      </c>
      <c r="G62" s="63" t="str">
        <f>IF($A62="","",IFERROR(INDEX(Analitos!$R$4:$R$43,MATCH($A62,Analitos!$A$4:$A$43,0)),""))</f>
        <v/>
      </c>
      <c r="H62" s="63" t="str">
        <f>IF($A62="","",IFERROR(INDEX(Analitos!$S$4:$S$43,MATCH($A62,Analitos!$A$4:$A$43,0)),""))</f>
        <v/>
      </c>
      <c r="I62" s="63" t="str">
        <f>IF($A62="","",IFERROR(INDEX(Analitos!$T$4:$T$43,MATCH($A62,Analitos!$A$4:$A$43,0)),""))</f>
        <v/>
      </c>
      <c r="J62" s="63" t="str">
        <f t="shared" si="12"/>
        <v/>
      </c>
      <c r="K62" s="63" t="str">
        <f t="shared" si="13"/>
        <v/>
      </c>
      <c r="L62" s="20" t="str">
        <f t="shared" si="14"/>
        <v/>
      </c>
      <c r="M62" s="37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7" t="str">
        <f>Analitos!$A$22</f>
        <v>IG%</v>
      </c>
      <c r="B63" s="37">
        <v>3</v>
      </c>
      <c r="C63" s="37">
        <f t="shared" si="8"/>
        <v>0</v>
      </c>
      <c r="D63" s="62" t="str">
        <f t="shared" si="9"/>
        <v/>
      </c>
      <c r="E63" s="62" t="str">
        <f t="shared" si="10"/>
        <v/>
      </c>
      <c r="F63" s="63" t="str">
        <f t="shared" si="11"/>
        <v/>
      </c>
      <c r="G63" s="63" t="str">
        <f>IF($A63="","",IFERROR(INDEX(Analitos!$R$4:$R$43,MATCH($A63,Analitos!$A$4:$A$43,0)),""))</f>
        <v/>
      </c>
      <c r="H63" s="63" t="str">
        <f>IF($A63="","",IFERROR(INDEX(Analitos!$S$4:$S$43,MATCH($A63,Analitos!$A$4:$A$43,0)),""))</f>
        <v/>
      </c>
      <c r="I63" s="63" t="str">
        <f>IF($A63="","",IFERROR(INDEX(Analitos!$T$4:$T$43,MATCH($A63,Analitos!$A$4:$A$43,0)),""))</f>
        <v/>
      </c>
      <c r="J63" s="63" t="str">
        <f t="shared" si="12"/>
        <v/>
      </c>
      <c r="K63" s="63" t="str">
        <f t="shared" si="13"/>
        <v/>
      </c>
      <c r="L63" s="20" t="str">
        <f t="shared" si="14"/>
        <v/>
      </c>
      <c r="M63" s="37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7" t="str">
        <f>Analitos!$A$23</f>
        <v>IG#</v>
      </c>
      <c r="B64" s="37">
        <v>1</v>
      </c>
      <c r="C64" s="37">
        <f t="shared" si="8"/>
        <v>25</v>
      </c>
      <c r="D64" s="62">
        <f t="shared" si="9"/>
        <v>10.282411999999999</v>
      </c>
      <c r="E64" s="62">
        <f t="shared" si="10"/>
        <v>0.25684105545394204</v>
      </c>
      <c r="F64" s="63">
        <f t="shared" si="11"/>
        <v>2.4978677712383246</v>
      </c>
      <c r="G64" s="63" t="str">
        <f>IF($A64="","",IFERROR(INDEX(Analitos!$R$4:$R$43,MATCH($A64,Analitos!$A$4:$A$43,0)),""))</f>
        <v/>
      </c>
      <c r="H64" s="63" t="str">
        <f>IF($A64="","",IFERROR(INDEX(Analitos!$S$4:$S$43,MATCH($A64,Analitos!$A$4:$A$43,0)),""))</f>
        <v/>
      </c>
      <c r="I64" s="63" t="str">
        <f>IF($A64="","",IFERROR(INDEX(Analitos!$T$4:$T$43,MATCH($A64,Analitos!$A$4:$A$43,0)),""))</f>
        <v/>
      </c>
      <c r="J64" s="63" t="str">
        <f t="shared" si="12"/>
        <v/>
      </c>
      <c r="K64" s="63" t="str">
        <f t="shared" si="13"/>
        <v/>
      </c>
      <c r="L64" s="20" t="str">
        <f t="shared" si="14"/>
        <v/>
      </c>
      <c r="M64" s="37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7" t="str">
        <f>Analitos!$A$23</f>
        <v>IG#</v>
      </c>
      <c r="B65" s="37">
        <v>2</v>
      </c>
      <c r="C65" s="37">
        <f t="shared" si="8"/>
        <v>25</v>
      </c>
      <c r="D65" s="62">
        <f t="shared" si="9"/>
        <v>10.962323999999999</v>
      </c>
      <c r="E65" s="62">
        <f t="shared" si="10"/>
        <v>0.34872433272336156</v>
      </c>
      <c r="F65" s="63">
        <f t="shared" si="11"/>
        <v>3.1811168208799665</v>
      </c>
      <c r="G65" s="63" t="str">
        <f>IF($A65="","",IFERROR(INDEX(Analitos!$R$4:$R$43,MATCH($A65,Analitos!$A$4:$A$43,0)),""))</f>
        <v/>
      </c>
      <c r="H65" s="63" t="str">
        <f>IF($A65="","",IFERROR(INDEX(Analitos!$S$4:$S$43,MATCH($A65,Analitos!$A$4:$A$43,0)),""))</f>
        <v/>
      </c>
      <c r="I65" s="63" t="str">
        <f>IF($A65="","",IFERROR(INDEX(Analitos!$T$4:$T$43,MATCH($A65,Analitos!$A$4:$A$43,0)),""))</f>
        <v/>
      </c>
      <c r="J65" s="63" t="str">
        <f t="shared" si="12"/>
        <v/>
      </c>
      <c r="K65" s="63" t="str">
        <f t="shared" si="13"/>
        <v/>
      </c>
      <c r="L65" s="20" t="str">
        <f t="shared" si="14"/>
        <v/>
      </c>
      <c r="M65" s="37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7" t="str">
        <f>Analitos!$A$23</f>
        <v>IG#</v>
      </c>
      <c r="B66" s="37">
        <v>3</v>
      </c>
      <c r="C66" s="37">
        <f t="shared" si="8"/>
        <v>25</v>
      </c>
      <c r="D66" s="62">
        <f t="shared" si="9"/>
        <v>11.864048000000002</v>
      </c>
      <c r="E66" s="62">
        <f t="shared" si="10"/>
        <v>0.32823129690301106</v>
      </c>
      <c r="F66" s="63">
        <f t="shared" si="11"/>
        <v>2.7666045931625614</v>
      </c>
      <c r="G66" s="63" t="str">
        <f>IF($A66="","",IFERROR(INDEX(Analitos!$R$4:$R$43,MATCH($A66,Analitos!$A$4:$A$43,0)),""))</f>
        <v/>
      </c>
      <c r="H66" s="63" t="str">
        <f>IF($A66="","",IFERROR(INDEX(Analitos!$S$4:$S$43,MATCH($A66,Analitos!$A$4:$A$43,0)),""))</f>
        <v/>
      </c>
      <c r="I66" s="63" t="str">
        <f>IF($A66="","",IFERROR(INDEX(Analitos!$T$4:$T$43,MATCH($A66,Analitos!$A$4:$A$43,0)),""))</f>
        <v/>
      </c>
      <c r="J66" s="63" t="str">
        <f t="shared" si="12"/>
        <v/>
      </c>
      <c r="K66" s="63" t="str">
        <f t="shared" si="13"/>
        <v/>
      </c>
      <c r="L66" s="20" t="str">
        <f t="shared" si="14"/>
        <v/>
      </c>
      <c r="M66" s="37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7" t="str">
        <f>Analitos!$A$24</f>
        <v>NRBC%</v>
      </c>
      <c r="B67" s="37">
        <v>1</v>
      </c>
      <c r="C67" s="37">
        <f t="shared" si="8"/>
        <v>25</v>
      </c>
      <c r="D67" s="62">
        <f t="shared" si="9"/>
        <v>5.1844959999999993</v>
      </c>
      <c r="E67" s="62">
        <f t="shared" si="10"/>
        <v>0.66721256138256391</v>
      </c>
      <c r="F67" s="63">
        <f t="shared" si="11"/>
        <v>12.869381351293626</v>
      </c>
      <c r="G67" s="63" t="str">
        <f>IF($A67="","",IFERROR(INDEX(Analitos!$R$4:$R$43,MATCH($A67,Analitos!$A$4:$A$43,0)),""))</f>
        <v/>
      </c>
      <c r="H67" s="63" t="str">
        <f>IF($A67="","",IFERROR(INDEX(Analitos!$S$4:$S$43,MATCH($A67,Analitos!$A$4:$A$43,0)),""))</f>
        <v/>
      </c>
      <c r="I67" s="63" t="str">
        <f>IF($A67="","",IFERROR(INDEX(Analitos!$T$4:$T$43,MATCH($A67,Analitos!$A$4:$A$43,0)),""))</f>
        <v/>
      </c>
      <c r="J67" s="63" t="str">
        <f t="shared" si="12"/>
        <v/>
      </c>
      <c r="K67" s="63" t="str">
        <f t="shared" si="13"/>
        <v/>
      </c>
      <c r="L67" s="20" t="str">
        <f t="shared" si="14"/>
        <v/>
      </c>
      <c r="M67" s="37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7" t="str">
        <f>Analitos!$A$24</f>
        <v>NRBC%</v>
      </c>
      <c r="B68" s="37">
        <v>2</v>
      </c>
      <c r="C68" s="37">
        <f t="shared" si="8"/>
        <v>25</v>
      </c>
      <c r="D68" s="62">
        <f t="shared" si="9"/>
        <v>6.164752</v>
      </c>
      <c r="E68" s="62">
        <f t="shared" si="10"/>
        <v>0.31433732029993527</v>
      </c>
      <c r="F68" s="63">
        <f t="shared" si="11"/>
        <v>5.0989451043600011</v>
      </c>
      <c r="G68" s="63" t="str">
        <f>IF($A68="","",IFERROR(INDEX(Analitos!$R$4:$R$43,MATCH($A68,Analitos!$A$4:$A$43,0)),""))</f>
        <v/>
      </c>
      <c r="H68" s="63" t="str">
        <f>IF($A68="","",IFERROR(INDEX(Analitos!$S$4:$S$43,MATCH($A68,Analitos!$A$4:$A$43,0)),""))</f>
        <v/>
      </c>
      <c r="I68" s="63" t="str">
        <f>IF($A68="","",IFERROR(INDEX(Analitos!$T$4:$T$43,MATCH($A68,Analitos!$A$4:$A$43,0)),""))</f>
        <v/>
      </c>
      <c r="J68" s="63" t="str">
        <f t="shared" si="12"/>
        <v/>
      </c>
      <c r="K68" s="63" t="str">
        <f t="shared" si="13"/>
        <v/>
      </c>
      <c r="L68" s="20" t="str">
        <f t="shared" si="14"/>
        <v/>
      </c>
      <c r="M68" s="37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7" t="str">
        <f>Analitos!$A$24</f>
        <v>NRBC%</v>
      </c>
      <c r="B69" s="37">
        <v>3</v>
      </c>
      <c r="C69" s="37">
        <f t="shared" si="8"/>
        <v>25</v>
      </c>
      <c r="D69" s="62">
        <f t="shared" si="9"/>
        <v>6.630744</v>
      </c>
      <c r="E69" s="62">
        <f t="shared" si="10"/>
        <v>0.17380840524362376</v>
      </c>
      <c r="F69" s="63">
        <f t="shared" si="11"/>
        <v>2.6212504244414165</v>
      </c>
      <c r="G69" s="63" t="str">
        <f>IF($A69="","",IFERROR(INDEX(Analitos!$R$4:$R$43,MATCH($A69,Analitos!$A$4:$A$43,0)),""))</f>
        <v/>
      </c>
      <c r="H69" s="63" t="str">
        <f>IF($A69="","",IFERROR(INDEX(Analitos!$S$4:$S$43,MATCH($A69,Analitos!$A$4:$A$43,0)),""))</f>
        <v/>
      </c>
      <c r="I69" s="63" t="str">
        <f>IF($A69="","",IFERROR(INDEX(Analitos!$T$4:$T$43,MATCH($A69,Analitos!$A$4:$A$43,0)),""))</f>
        <v/>
      </c>
      <c r="J69" s="63" t="str">
        <f t="shared" si="12"/>
        <v/>
      </c>
      <c r="K69" s="63" t="str">
        <f t="shared" si="13"/>
        <v/>
      </c>
      <c r="L69" s="20" t="str">
        <f t="shared" si="14"/>
        <v/>
      </c>
      <c r="M69" s="37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7" t="str">
        <f>Analitos!$A$25</f>
        <v>NRBC#</v>
      </c>
      <c r="B70" s="37">
        <v>1</v>
      </c>
      <c r="C70" s="37">
        <f t="shared" si="8"/>
        <v>25</v>
      </c>
      <c r="D70" s="62">
        <f t="shared" si="9"/>
        <v>0.14360800000000001</v>
      </c>
      <c r="E70" s="62">
        <f t="shared" si="10"/>
        <v>3.3061041020109011E-2</v>
      </c>
      <c r="F70" s="63">
        <f t="shared" si="11"/>
        <v>23.021726519489867</v>
      </c>
      <c r="G70" s="63" t="str">
        <f>IF($A70="","",IFERROR(INDEX(Analitos!$R$4:$R$43,MATCH($A70,Analitos!$A$4:$A$43,0)),""))</f>
        <v/>
      </c>
      <c r="H70" s="63" t="str">
        <f>IF($A70="","",IFERROR(INDEX(Analitos!$S$4:$S$43,MATCH($A70,Analitos!$A$4:$A$43,0)),""))</f>
        <v/>
      </c>
      <c r="I70" s="63" t="str">
        <f>IF($A70="","",IFERROR(INDEX(Analitos!$T$4:$T$43,MATCH($A70,Analitos!$A$4:$A$43,0)),""))</f>
        <v/>
      </c>
      <c r="J70" s="63" t="str">
        <f t="shared" si="12"/>
        <v/>
      </c>
      <c r="K70" s="63" t="str">
        <f t="shared" si="13"/>
        <v/>
      </c>
      <c r="L70" s="20" t="str">
        <f t="shared" si="14"/>
        <v/>
      </c>
      <c r="M70" s="37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7" t="str">
        <f>Analitos!$A$25</f>
        <v>NRBC#</v>
      </c>
      <c r="B71" s="37">
        <v>2</v>
      </c>
      <c r="C71" s="37">
        <f t="shared" ref="C71:C102" si="16">IF($A71="",0,COUNTIFS(rAnalito,$A71,rNivel,$B71,rData,"&gt;="&amp;DATE($B$3,1,1),rData,"&lt;="&amp;DATE($D$3,12,31),rLote,IF($B$4="","*",$B$4),rStatus,"Ativo"))</f>
        <v>25</v>
      </c>
      <c r="D71" s="62">
        <f t="shared" ref="D71:D102" si="17">IF($C71=0,"",AVERAGEIFS(rValor,rAnalito,$A71,rNivel,$B71,rData,"&gt;="&amp;DATE($B$3,1,1),rData,"&lt;="&amp;DATE($D$3,12,31),rLote,IF($B$4="","*",$B$4),rStatus,"Ativo"))</f>
        <v>0.41771199999999992</v>
      </c>
      <c r="E71" s="62">
        <f t="shared" ref="E71:E102" si="18">IF($C71&lt;2,"",SQRT((SUMPRODUCT((rAnalito=$A71)*(rNivel=$B71)*(YEAR(rData)&gt;=$B$3)*(YEAR(rData)&lt;=$D$3)*(rStatus="Ativo")*IF($B$4="",1,((""&amp;rLote)=(""&amp;$B$4)))*(rValor^2))-$C71*$D71^2)/($C71-1)))</f>
        <v>1.5328848619517884E-2</v>
      </c>
      <c r="F71" s="63">
        <f t="shared" ref="F71:F102" si="19">IF(OR($D71="",$D71=0,$E71=""),"",$E71/$D71*100)</f>
        <v>3.6697170824677978</v>
      </c>
      <c r="G71" s="63" t="str">
        <f>IF($A71="","",IFERROR(INDEX(Analitos!$R$4:$R$43,MATCH($A71,Analitos!$A$4:$A$43,0)),""))</f>
        <v/>
      </c>
      <c r="H71" s="63" t="str">
        <f>IF($A71="","",IFERROR(INDEX(Analitos!$S$4:$S$43,MATCH($A71,Analitos!$A$4:$A$43,0)),""))</f>
        <v/>
      </c>
      <c r="I71" s="63" t="str">
        <f>IF($A71="","",IFERROR(INDEX(Analitos!$T$4:$T$43,MATCH($A71,Analitos!$A$4:$A$43,0)),""))</f>
        <v/>
      </c>
      <c r="J71" s="63" t="str">
        <f t="shared" ref="J71:J102" si="20">IF($A71="","",IFERROR(AVERAGE($P71:$U71),""))</f>
        <v/>
      </c>
      <c r="K71" s="63" t="str">
        <f t="shared" ref="K71:K102" si="21">IF(OR($F71="",$J71=""),"",$F71*1.65+$J71)</f>
        <v/>
      </c>
      <c r="L71" s="20" t="str">
        <f t="shared" ref="L71:L102" si="22">IF(OR($F71="",$F71=0,$G71="",$J71=""),"",($G71-$J71)/$F71)</f>
        <v/>
      </c>
      <c r="M71" s="37" t="str">
        <f t="shared" ref="M71:M102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7" t="str">
        <f>Analitos!$A$25</f>
        <v>NRBC#</v>
      </c>
      <c r="B72" s="37">
        <v>3</v>
      </c>
      <c r="C72" s="37">
        <f t="shared" si="16"/>
        <v>25</v>
      </c>
      <c r="D72" s="62">
        <f t="shared" si="17"/>
        <v>1.0887040000000001</v>
      </c>
      <c r="E72" s="62">
        <f t="shared" si="18"/>
        <v>3.1153256651586914E-2</v>
      </c>
      <c r="F72" s="63">
        <f t="shared" si="19"/>
        <v>2.8614992368528922</v>
      </c>
      <c r="G72" s="63" t="str">
        <f>IF($A72="","",IFERROR(INDEX(Analitos!$R$4:$R$43,MATCH($A72,Analitos!$A$4:$A$43,0)),""))</f>
        <v/>
      </c>
      <c r="H72" s="63" t="str">
        <f>IF($A72="","",IFERROR(INDEX(Analitos!$S$4:$S$43,MATCH($A72,Analitos!$A$4:$A$43,0)),""))</f>
        <v/>
      </c>
      <c r="I72" s="63" t="str">
        <f>IF($A72="","",IFERROR(INDEX(Analitos!$T$4:$T$43,MATCH($A72,Analitos!$A$4:$A$43,0)),""))</f>
        <v/>
      </c>
      <c r="J72" s="63" t="str">
        <f t="shared" si="20"/>
        <v/>
      </c>
      <c r="K72" s="63" t="str">
        <f t="shared" si="21"/>
        <v/>
      </c>
      <c r="L72" s="20" t="str">
        <f t="shared" si="22"/>
        <v/>
      </c>
      <c r="M72" s="37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7" t="str">
        <f>Analitos!$A$26</f>
        <v>RDW-SD</v>
      </c>
      <c r="B73" s="37">
        <v>1</v>
      </c>
      <c r="C73" s="37">
        <f t="shared" si="16"/>
        <v>25</v>
      </c>
      <c r="D73" s="62">
        <f t="shared" si="17"/>
        <v>49.839127999999988</v>
      </c>
      <c r="E73" s="62">
        <f t="shared" si="18"/>
        <v>0.57875046617799408</v>
      </c>
      <c r="F73" s="63">
        <f t="shared" si="19"/>
        <v>1.1612371431899737</v>
      </c>
      <c r="G73" s="63">
        <f>IF($A73="","",IFERROR(INDEX(Analitos!$R$4:$R$43,MATCH($A73,Analitos!$A$4:$A$43,0)),""))</f>
        <v>3.6654153790683175</v>
      </c>
      <c r="H73" s="63" t="str">
        <f>IF($A73="","",IFERROR(INDEX(Analitos!$S$4:$S$43,MATCH($A73,Analitos!$A$4:$A$43,0)),""))</f>
        <v/>
      </c>
      <c r="I73" s="63">
        <f>IF($A73="","",IFERROR(INDEX(Analitos!$T$4:$T$43,MATCH($A73,Analitos!$A$4:$A$43,0)),""))</f>
        <v>1.2000000000000002</v>
      </c>
      <c r="J73" s="63" t="str">
        <f t="shared" si="20"/>
        <v/>
      </c>
      <c r="K73" s="63" t="str">
        <f t="shared" si="21"/>
        <v/>
      </c>
      <c r="L73" s="20" t="str">
        <f t="shared" si="22"/>
        <v/>
      </c>
      <c r="M73" s="37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7" t="str">
        <f>Analitos!$A$26</f>
        <v>RDW-SD</v>
      </c>
      <c r="B74" s="37">
        <v>2</v>
      </c>
      <c r="C74" s="37">
        <f t="shared" si="16"/>
        <v>25</v>
      </c>
      <c r="D74" s="62">
        <f t="shared" si="17"/>
        <v>14.800632000000002</v>
      </c>
      <c r="E74" s="62">
        <f t="shared" si="18"/>
        <v>7.9774811813652036E-2</v>
      </c>
      <c r="F74" s="63">
        <f t="shared" si="19"/>
        <v>0.5389959821557081</v>
      </c>
      <c r="G74" s="63">
        <f>IF($A74="","",IFERROR(INDEX(Analitos!$R$4:$R$43,MATCH($A74,Analitos!$A$4:$A$43,0)),""))</f>
        <v>3.6654153790683175</v>
      </c>
      <c r="H74" s="63" t="str">
        <f>IF($A74="","",IFERROR(INDEX(Analitos!$S$4:$S$43,MATCH($A74,Analitos!$A$4:$A$43,0)),""))</f>
        <v/>
      </c>
      <c r="I74" s="63">
        <f>IF($A74="","",IFERROR(INDEX(Analitos!$T$4:$T$43,MATCH($A74,Analitos!$A$4:$A$43,0)),""))</f>
        <v>1.2000000000000002</v>
      </c>
      <c r="J74" s="63" t="str">
        <f t="shared" si="20"/>
        <v/>
      </c>
      <c r="K74" s="63" t="str">
        <f t="shared" si="21"/>
        <v/>
      </c>
      <c r="L74" s="20" t="str">
        <f t="shared" si="22"/>
        <v/>
      </c>
      <c r="M74" s="37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7" t="str">
        <f>Analitos!$A$26</f>
        <v>RDW-SD</v>
      </c>
      <c r="B75" s="37">
        <v>3</v>
      </c>
      <c r="C75" s="37">
        <f t="shared" si="16"/>
        <v>25</v>
      </c>
      <c r="D75" s="62">
        <f t="shared" si="17"/>
        <v>47.319515999999993</v>
      </c>
      <c r="E75" s="62">
        <f t="shared" si="18"/>
        <v>0.56263412229205612</v>
      </c>
      <c r="F75" s="63">
        <f t="shared" si="19"/>
        <v>1.1890107292983643</v>
      </c>
      <c r="G75" s="63">
        <f>IF($A75="","",IFERROR(INDEX(Analitos!$R$4:$R$43,MATCH($A75,Analitos!$A$4:$A$43,0)),""))</f>
        <v>3.6654153790683175</v>
      </c>
      <c r="H75" s="63" t="str">
        <f>IF($A75="","",IFERROR(INDEX(Analitos!$S$4:$S$43,MATCH($A75,Analitos!$A$4:$A$43,0)),""))</f>
        <v/>
      </c>
      <c r="I75" s="63">
        <f>IF($A75="","",IFERROR(INDEX(Analitos!$T$4:$T$43,MATCH($A75,Analitos!$A$4:$A$43,0)),""))</f>
        <v>1.2000000000000002</v>
      </c>
      <c r="J75" s="63" t="str">
        <f t="shared" si="20"/>
        <v/>
      </c>
      <c r="K75" s="63" t="str">
        <f t="shared" si="21"/>
        <v/>
      </c>
      <c r="L75" s="20" t="str">
        <f t="shared" si="22"/>
        <v/>
      </c>
      <c r="M75" s="37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7" t="str">
        <f>Analitos!$A$27</f>
        <v>RDW-CV</v>
      </c>
      <c r="B76" s="37">
        <v>1</v>
      </c>
      <c r="C76" s="37">
        <f t="shared" si="16"/>
        <v>25</v>
      </c>
      <c r="D76" s="62">
        <f t="shared" si="17"/>
        <v>19.490500000000004</v>
      </c>
      <c r="E76" s="62">
        <f t="shared" si="18"/>
        <v>0.15752848684097667</v>
      </c>
      <c r="F76" s="63">
        <f t="shared" si="19"/>
        <v>0.80823214817976263</v>
      </c>
      <c r="G76" s="63" t="str">
        <f>IF($A76="","",IFERROR(INDEX(Analitos!$R$4:$R$43,MATCH($A76,Analitos!$A$4:$A$43,0)),""))</f>
        <v/>
      </c>
      <c r="H76" s="63" t="str">
        <f>IF($A76="","",IFERROR(INDEX(Analitos!$S$4:$S$43,MATCH($A76,Analitos!$A$4:$A$43,0)),""))</f>
        <v/>
      </c>
      <c r="I76" s="63" t="str">
        <f>IF($A76="","",IFERROR(INDEX(Analitos!$T$4:$T$43,MATCH($A76,Analitos!$A$4:$A$43,0)),""))</f>
        <v/>
      </c>
      <c r="J76" s="63" t="str">
        <f t="shared" si="20"/>
        <v/>
      </c>
      <c r="K76" s="63" t="str">
        <f t="shared" si="21"/>
        <v/>
      </c>
      <c r="L76" s="20" t="str">
        <f t="shared" si="22"/>
        <v/>
      </c>
      <c r="M76" s="37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7" t="str">
        <f>Analitos!$A$27</f>
        <v>RDW-CV</v>
      </c>
      <c r="B77" s="37">
        <v>2</v>
      </c>
      <c r="C77" s="37">
        <f t="shared" si="16"/>
        <v>25</v>
      </c>
      <c r="D77" s="62">
        <f t="shared" si="17"/>
        <v>9.8274359999999987</v>
      </c>
      <c r="E77" s="62">
        <f t="shared" si="18"/>
        <v>0.31543085068950583</v>
      </c>
      <c r="F77" s="63">
        <f t="shared" si="19"/>
        <v>3.2096963103041922</v>
      </c>
      <c r="G77" s="63" t="str">
        <f>IF($A77="","",IFERROR(INDEX(Analitos!$R$4:$R$43,MATCH($A77,Analitos!$A$4:$A$43,0)),""))</f>
        <v/>
      </c>
      <c r="H77" s="63" t="str">
        <f>IF($A77="","",IFERROR(INDEX(Analitos!$S$4:$S$43,MATCH($A77,Analitos!$A$4:$A$43,0)),""))</f>
        <v/>
      </c>
      <c r="I77" s="63" t="str">
        <f>IF($A77="","",IFERROR(INDEX(Analitos!$T$4:$T$43,MATCH($A77,Analitos!$A$4:$A$43,0)),""))</f>
        <v/>
      </c>
      <c r="J77" s="63" t="str">
        <f t="shared" si="20"/>
        <v/>
      </c>
      <c r="K77" s="63" t="str">
        <f t="shared" si="21"/>
        <v/>
      </c>
      <c r="L77" s="20" t="str">
        <f t="shared" si="22"/>
        <v/>
      </c>
      <c r="M77" s="37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7" t="str">
        <f>Analitos!$A$27</f>
        <v>RDW-CV</v>
      </c>
      <c r="B78" s="37">
        <v>3</v>
      </c>
      <c r="C78" s="37">
        <f t="shared" si="16"/>
        <v>25</v>
      </c>
      <c r="D78" s="62">
        <f t="shared" si="17"/>
        <v>14.942495999999998</v>
      </c>
      <c r="E78" s="62">
        <f t="shared" si="18"/>
        <v>0.10446846605563111</v>
      </c>
      <c r="F78" s="63">
        <f t="shared" si="19"/>
        <v>0.6991366506347475</v>
      </c>
      <c r="G78" s="63" t="str">
        <f>IF($A78="","",IFERROR(INDEX(Analitos!$R$4:$R$43,MATCH($A78,Analitos!$A$4:$A$43,0)),""))</f>
        <v/>
      </c>
      <c r="H78" s="63" t="str">
        <f>IF($A78="","",IFERROR(INDEX(Analitos!$S$4:$S$43,MATCH($A78,Analitos!$A$4:$A$43,0)),""))</f>
        <v/>
      </c>
      <c r="I78" s="63" t="str">
        <f>IF($A78="","",IFERROR(INDEX(Analitos!$T$4:$T$43,MATCH($A78,Analitos!$A$4:$A$43,0)),""))</f>
        <v/>
      </c>
      <c r="J78" s="63" t="str">
        <f t="shared" si="20"/>
        <v/>
      </c>
      <c r="K78" s="63" t="str">
        <f t="shared" si="21"/>
        <v/>
      </c>
      <c r="L78" s="20" t="str">
        <f t="shared" si="22"/>
        <v/>
      </c>
      <c r="M78" s="37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7" t="str">
        <f>Analitos!$A$28</f>
        <v>MPV</v>
      </c>
      <c r="B79" s="37">
        <v>1</v>
      </c>
      <c r="C79" s="37">
        <f t="shared" si="16"/>
        <v>0</v>
      </c>
      <c r="D79" s="62" t="str">
        <f t="shared" si="17"/>
        <v/>
      </c>
      <c r="E79" s="62" t="str">
        <f t="shared" si="18"/>
        <v/>
      </c>
      <c r="F79" s="63" t="str">
        <f t="shared" si="19"/>
        <v/>
      </c>
      <c r="G79" s="63">
        <f>IF($A79="","",IFERROR(INDEX(Analitos!$R$4:$R$43,MATCH($A79,Analitos!$A$4:$A$43,0)),""))</f>
        <v>5.4740904491766216</v>
      </c>
      <c r="H79" s="63" t="str">
        <f>IF($A79="","",IFERROR(INDEX(Analitos!$S$4:$S$43,MATCH($A79,Analitos!$A$4:$A$43,0)),""))</f>
        <v/>
      </c>
      <c r="I79" s="63">
        <f>IF($A79="","",IFERROR(INDEX(Analitos!$T$4:$T$43,MATCH($A79,Analitos!$A$4:$A$43,0)),""))</f>
        <v>1.6500000000000001</v>
      </c>
      <c r="J79" s="63" t="str">
        <f t="shared" si="20"/>
        <v/>
      </c>
      <c r="K79" s="63" t="str">
        <f t="shared" si="21"/>
        <v/>
      </c>
      <c r="L79" s="20" t="str">
        <f t="shared" si="22"/>
        <v/>
      </c>
      <c r="M79" s="37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7" t="str">
        <f>Analitos!$A$28</f>
        <v>MPV</v>
      </c>
      <c r="B80" s="37">
        <v>2</v>
      </c>
      <c r="C80" s="37">
        <f t="shared" si="16"/>
        <v>0</v>
      </c>
      <c r="D80" s="62" t="str">
        <f t="shared" si="17"/>
        <v/>
      </c>
      <c r="E80" s="62" t="str">
        <f t="shared" si="18"/>
        <v/>
      </c>
      <c r="F80" s="63" t="str">
        <f t="shared" si="19"/>
        <v/>
      </c>
      <c r="G80" s="63">
        <f>IF($A80="","",IFERROR(INDEX(Analitos!$R$4:$R$43,MATCH($A80,Analitos!$A$4:$A$43,0)),""))</f>
        <v>5.4740904491766216</v>
      </c>
      <c r="H80" s="63" t="str">
        <f>IF($A80="","",IFERROR(INDEX(Analitos!$S$4:$S$43,MATCH($A80,Analitos!$A$4:$A$43,0)),""))</f>
        <v/>
      </c>
      <c r="I80" s="63">
        <f>IF($A80="","",IFERROR(INDEX(Analitos!$T$4:$T$43,MATCH($A80,Analitos!$A$4:$A$43,0)),""))</f>
        <v>1.6500000000000001</v>
      </c>
      <c r="J80" s="63" t="str">
        <f t="shared" si="20"/>
        <v/>
      </c>
      <c r="K80" s="63" t="str">
        <f t="shared" si="21"/>
        <v/>
      </c>
      <c r="L80" s="20" t="str">
        <f t="shared" si="22"/>
        <v/>
      </c>
      <c r="M80" s="37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7" t="str">
        <f>Analitos!$A$28</f>
        <v>MPV</v>
      </c>
      <c r="B81" s="37">
        <v>3</v>
      </c>
      <c r="C81" s="37">
        <f t="shared" si="16"/>
        <v>0</v>
      </c>
      <c r="D81" s="62" t="str">
        <f t="shared" si="17"/>
        <v/>
      </c>
      <c r="E81" s="62" t="str">
        <f t="shared" si="18"/>
        <v/>
      </c>
      <c r="F81" s="63" t="str">
        <f t="shared" si="19"/>
        <v/>
      </c>
      <c r="G81" s="63">
        <f>IF($A81="","",IFERROR(INDEX(Analitos!$R$4:$R$43,MATCH($A81,Analitos!$A$4:$A$43,0)),""))</f>
        <v>5.4740904491766216</v>
      </c>
      <c r="H81" s="63" t="str">
        <f>IF($A81="","",IFERROR(INDEX(Analitos!$S$4:$S$43,MATCH($A81,Analitos!$A$4:$A$43,0)),""))</f>
        <v/>
      </c>
      <c r="I81" s="63">
        <f>IF($A81="","",IFERROR(INDEX(Analitos!$T$4:$T$43,MATCH($A81,Analitos!$A$4:$A$43,0)),""))</f>
        <v>1.6500000000000001</v>
      </c>
      <c r="J81" s="63" t="str">
        <f t="shared" si="20"/>
        <v/>
      </c>
      <c r="K81" s="63" t="str">
        <f t="shared" si="21"/>
        <v/>
      </c>
      <c r="L81" s="20" t="str">
        <f t="shared" si="22"/>
        <v/>
      </c>
      <c r="M81" s="37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7" t="str">
        <f>Analitos!$A$29</f>
        <v>RET%</v>
      </c>
      <c r="B82" s="37">
        <v>1</v>
      </c>
      <c r="C82" s="37">
        <f t="shared" si="16"/>
        <v>25</v>
      </c>
      <c r="D82" s="62">
        <f t="shared" si="17"/>
        <v>4.5726240000000002</v>
      </c>
      <c r="E82" s="62">
        <f t="shared" si="18"/>
        <v>0.27438235226290847</v>
      </c>
      <c r="F82" s="63">
        <f t="shared" si="19"/>
        <v>6.000544813282449</v>
      </c>
      <c r="G82" s="63">
        <f>IF($A82="","",IFERROR(INDEX(Analitos!$R$4:$R$43,MATCH($A82,Analitos!$A$4:$A$43,0)),""))</f>
        <v>22.797628473468187</v>
      </c>
      <c r="H82" s="63" t="str">
        <f>IF($A82="","",IFERROR(INDEX(Analitos!$S$4:$S$43,MATCH($A82,Analitos!$A$4:$A$43,0)),""))</f>
        <v/>
      </c>
      <c r="I82" s="63">
        <f>IF($A82="","",IFERROR(INDEX(Analitos!$T$4:$T$43,MATCH($A82,Analitos!$A$4:$A$43,0)),""))</f>
        <v>7.2749999999999995</v>
      </c>
      <c r="J82" s="63" t="str">
        <f t="shared" si="20"/>
        <v/>
      </c>
      <c r="K82" s="63" t="str">
        <f t="shared" si="21"/>
        <v/>
      </c>
      <c r="L82" s="20" t="str">
        <f t="shared" si="22"/>
        <v/>
      </c>
      <c r="M82" s="37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7" t="str">
        <f>Analitos!$A$29</f>
        <v>RET%</v>
      </c>
      <c r="B83" s="37">
        <v>2</v>
      </c>
      <c r="C83" s="37">
        <f t="shared" si="16"/>
        <v>25</v>
      </c>
      <c r="D83" s="62">
        <f t="shared" si="17"/>
        <v>2.3624999999999998</v>
      </c>
      <c r="E83" s="62">
        <f t="shared" si="18"/>
        <v>8.8931959009876174E-2</v>
      </c>
      <c r="F83" s="63">
        <f t="shared" si="19"/>
        <v>3.7643157252857642</v>
      </c>
      <c r="G83" s="63">
        <f>IF($A83="","",IFERROR(INDEX(Analitos!$R$4:$R$43,MATCH($A83,Analitos!$A$4:$A$43,0)),""))</f>
        <v>22.797628473468187</v>
      </c>
      <c r="H83" s="63" t="str">
        <f>IF($A83="","",IFERROR(INDEX(Analitos!$S$4:$S$43,MATCH($A83,Analitos!$A$4:$A$43,0)),""))</f>
        <v/>
      </c>
      <c r="I83" s="63">
        <f>IF($A83="","",IFERROR(INDEX(Analitos!$T$4:$T$43,MATCH($A83,Analitos!$A$4:$A$43,0)),""))</f>
        <v>7.2749999999999995</v>
      </c>
      <c r="J83" s="63" t="str">
        <f t="shared" si="20"/>
        <v/>
      </c>
      <c r="K83" s="63" t="str">
        <f t="shared" si="21"/>
        <v/>
      </c>
      <c r="L83" s="20" t="str">
        <f t="shared" si="22"/>
        <v/>
      </c>
      <c r="M83" s="37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7" t="str">
        <f>Analitos!$A$29</f>
        <v>RET%</v>
      </c>
      <c r="B84" s="37">
        <v>3</v>
      </c>
      <c r="C84" s="37">
        <f t="shared" si="16"/>
        <v>25</v>
      </c>
      <c r="D84" s="62">
        <f t="shared" si="17"/>
        <v>1.2213039999999999</v>
      </c>
      <c r="E84" s="62">
        <f t="shared" si="18"/>
        <v>5.5083553806923355E-2</v>
      </c>
      <c r="F84" s="63">
        <f t="shared" si="19"/>
        <v>4.5102246293243411</v>
      </c>
      <c r="G84" s="63">
        <f>IF($A84="","",IFERROR(INDEX(Analitos!$R$4:$R$43,MATCH($A84,Analitos!$A$4:$A$43,0)),""))</f>
        <v>22.797628473468187</v>
      </c>
      <c r="H84" s="63" t="str">
        <f>IF($A84="","",IFERROR(INDEX(Analitos!$S$4:$S$43,MATCH($A84,Analitos!$A$4:$A$43,0)),""))</f>
        <v/>
      </c>
      <c r="I84" s="63">
        <f>IF($A84="","",IFERROR(INDEX(Analitos!$T$4:$T$43,MATCH($A84,Analitos!$A$4:$A$43,0)),""))</f>
        <v>7.2749999999999995</v>
      </c>
      <c r="J84" s="63" t="str">
        <f t="shared" si="20"/>
        <v/>
      </c>
      <c r="K84" s="63" t="str">
        <f t="shared" si="21"/>
        <v/>
      </c>
      <c r="L84" s="20" t="str">
        <f t="shared" si="22"/>
        <v/>
      </c>
      <c r="M84" s="37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7" t="str">
        <f>Analitos!$A$30</f>
        <v>RET#</v>
      </c>
      <c r="B85" s="37">
        <v>1</v>
      </c>
      <c r="C85" s="37">
        <f t="shared" si="16"/>
        <v>25</v>
      </c>
      <c r="D85" s="62">
        <f t="shared" si="17"/>
        <v>0.10709200000000001</v>
      </c>
      <c r="E85" s="62">
        <f t="shared" si="18"/>
        <v>6.8489609917610052E-3</v>
      </c>
      <c r="F85" s="63">
        <f t="shared" si="19"/>
        <v>6.3953992751662163</v>
      </c>
      <c r="G85" s="63" t="str">
        <f>IF($A85="","",IFERROR(INDEX(Analitos!$R$4:$R$43,MATCH($A85,Analitos!$A$4:$A$43,0)),""))</f>
        <v/>
      </c>
      <c r="H85" s="63" t="str">
        <f>IF($A85="","",IFERROR(INDEX(Analitos!$S$4:$S$43,MATCH($A85,Analitos!$A$4:$A$43,0)),""))</f>
        <v/>
      </c>
      <c r="I85" s="63" t="str">
        <f>IF($A85="","",IFERROR(INDEX(Analitos!$T$4:$T$43,MATCH($A85,Analitos!$A$4:$A$43,0)),""))</f>
        <v/>
      </c>
      <c r="J85" s="63" t="str">
        <f t="shared" si="20"/>
        <v/>
      </c>
      <c r="K85" s="63" t="str">
        <f t="shared" si="21"/>
        <v/>
      </c>
      <c r="L85" s="20" t="str">
        <f t="shared" si="22"/>
        <v/>
      </c>
      <c r="M85" s="37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7" t="str">
        <f>Analitos!$A$30</f>
        <v>RET#</v>
      </c>
      <c r="B86" s="37">
        <v>2</v>
      </c>
      <c r="C86" s="37">
        <f t="shared" si="16"/>
        <v>25</v>
      </c>
      <c r="D86" s="62">
        <f t="shared" si="17"/>
        <v>0.10256400000000002</v>
      </c>
      <c r="E86" s="62">
        <f t="shared" si="18"/>
        <v>3.7048256819087609E-3</v>
      </c>
      <c r="F86" s="63">
        <f t="shared" si="19"/>
        <v>3.6122086520696937</v>
      </c>
      <c r="G86" s="63" t="str">
        <f>IF($A86="","",IFERROR(INDEX(Analitos!$R$4:$R$43,MATCH($A86,Analitos!$A$4:$A$43,0)),""))</f>
        <v/>
      </c>
      <c r="H86" s="63" t="str">
        <f>IF($A86="","",IFERROR(INDEX(Analitos!$S$4:$S$43,MATCH($A86,Analitos!$A$4:$A$43,0)),""))</f>
        <v/>
      </c>
      <c r="I86" s="63" t="str">
        <f>IF($A86="","",IFERROR(INDEX(Analitos!$T$4:$T$43,MATCH($A86,Analitos!$A$4:$A$43,0)),""))</f>
        <v/>
      </c>
      <c r="J86" s="63" t="str">
        <f t="shared" si="20"/>
        <v/>
      </c>
      <c r="K86" s="63" t="str">
        <f t="shared" si="21"/>
        <v/>
      </c>
      <c r="L86" s="20" t="str">
        <f t="shared" si="22"/>
        <v/>
      </c>
      <c r="M86" s="37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3">
      <c r="A87" s="57" t="str">
        <f>Analitos!$A$30</f>
        <v>RET#</v>
      </c>
      <c r="B87" s="37">
        <v>3</v>
      </c>
      <c r="C87" s="37">
        <f t="shared" si="16"/>
        <v>25</v>
      </c>
      <c r="D87" s="62">
        <f t="shared" si="17"/>
        <v>6.3236000000000001E-2</v>
      </c>
      <c r="E87" s="62">
        <f t="shared" si="18"/>
        <v>2.2521989254946028E-3</v>
      </c>
      <c r="F87" s="63">
        <f t="shared" si="19"/>
        <v>3.5615771482930652</v>
      </c>
      <c r="G87" s="63" t="str">
        <f>IF($A87="","",IFERROR(INDEX(Analitos!$R$4:$R$43,MATCH($A87,Analitos!$A$4:$A$43,0)),""))</f>
        <v/>
      </c>
      <c r="H87" s="63" t="str">
        <f>IF($A87="","",IFERROR(INDEX(Analitos!$S$4:$S$43,MATCH($A87,Analitos!$A$4:$A$43,0)),""))</f>
        <v/>
      </c>
      <c r="I87" s="63" t="str">
        <f>IF($A87="","",IFERROR(INDEX(Analitos!$T$4:$T$43,MATCH($A87,Analitos!$A$4:$A$43,0)),""))</f>
        <v/>
      </c>
      <c r="J87" s="63" t="str">
        <f t="shared" si="20"/>
        <v/>
      </c>
      <c r="K87" s="63" t="str">
        <f t="shared" si="21"/>
        <v/>
      </c>
      <c r="L87" s="20" t="str">
        <f t="shared" si="22"/>
        <v/>
      </c>
      <c r="M87" s="37" t="str">
        <f t="shared" si="23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3">
      <c r="A88" s="57" t="str">
        <f>Analitos!$A$31</f>
        <v>IRF</v>
      </c>
      <c r="B88" s="37">
        <v>1</v>
      </c>
      <c r="C88" s="37">
        <f t="shared" si="16"/>
        <v>25</v>
      </c>
      <c r="D88" s="62">
        <f t="shared" si="17"/>
        <v>39.193863999999991</v>
      </c>
      <c r="E88" s="62">
        <f t="shared" si="18"/>
        <v>7.0754985051043784</v>
      </c>
      <c r="F88" s="63">
        <f t="shared" si="19"/>
        <v>18.052566863793732</v>
      </c>
      <c r="G88" s="63" t="str">
        <f>IF($A88="","",IFERROR(INDEX(Analitos!$R$4:$R$43,MATCH($A88,Analitos!$A$4:$A$43,0)),""))</f>
        <v/>
      </c>
      <c r="H88" s="63" t="str">
        <f>IF($A88="","",IFERROR(INDEX(Analitos!$S$4:$S$43,MATCH($A88,Analitos!$A$4:$A$43,0)),""))</f>
        <v/>
      </c>
      <c r="I88" s="63" t="str">
        <f>IF($A88="","",IFERROR(INDEX(Analitos!$T$4:$T$43,MATCH($A88,Analitos!$A$4:$A$43,0)),""))</f>
        <v/>
      </c>
      <c r="J88" s="63" t="str">
        <f t="shared" si="20"/>
        <v/>
      </c>
      <c r="K88" s="63" t="str">
        <f t="shared" si="21"/>
        <v/>
      </c>
      <c r="L88" s="20" t="str">
        <f t="shared" si="22"/>
        <v/>
      </c>
      <c r="M88" s="37" t="str">
        <f t="shared" si="23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3">
      <c r="A89" s="57" t="str">
        <f>Analitos!$A$31</f>
        <v>IRF</v>
      </c>
      <c r="B89" s="37">
        <v>2</v>
      </c>
      <c r="C89" s="37">
        <f t="shared" si="16"/>
        <v>25</v>
      </c>
      <c r="D89" s="62">
        <f t="shared" si="17"/>
        <v>40.723823999999993</v>
      </c>
      <c r="E89" s="62">
        <f t="shared" si="18"/>
        <v>8.0076935583995752</v>
      </c>
      <c r="F89" s="63">
        <f t="shared" si="19"/>
        <v>19.663412646119816</v>
      </c>
      <c r="G89" s="63" t="str">
        <f>IF($A89="","",IFERROR(INDEX(Analitos!$R$4:$R$43,MATCH($A89,Analitos!$A$4:$A$43,0)),""))</f>
        <v/>
      </c>
      <c r="H89" s="63" t="str">
        <f>IF($A89="","",IFERROR(INDEX(Analitos!$S$4:$S$43,MATCH($A89,Analitos!$A$4:$A$43,0)),""))</f>
        <v/>
      </c>
      <c r="I89" s="63" t="str">
        <f>IF($A89="","",IFERROR(INDEX(Analitos!$T$4:$T$43,MATCH($A89,Analitos!$A$4:$A$43,0)),""))</f>
        <v/>
      </c>
      <c r="J89" s="63" t="str">
        <f t="shared" si="20"/>
        <v/>
      </c>
      <c r="K89" s="63" t="str">
        <f t="shared" si="21"/>
        <v/>
      </c>
      <c r="L89" s="20" t="str">
        <f t="shared" si="22"/>
        <v/>
      </c>
      <c r="M89" s="37" t="str">
        <f t="shared" si="23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3">
      <c r="A90" s="57" t="str">
        <f>Analitos!$A$31</f>
        <v>IRF</v>
      </c>
      <c r="B90" s="37">
        <v>3</v>
      </c>
      <c r="C90" s="37">
        <f t="shared" si="16"/>
        <v>25</v>
      </c>
      <c r="D90" s="62">
        <f t="shared" si="17"/>
        <v>33.550919999999998</v>
      </c>
      <c r="E90" s="62">
        <f t="shared" si="18"/>
        <v>5.0332934401840568</v>
      </c>
      <c r="F90" s="63">
        <f t="shared" si="19"/>
        <v>15.001953568438831</v>
      </c>
      <c r="G90" s="63" t="str">
        <f>IF($A90="","",IFERROR(INDEX(Analitos!$R$4:$R$43,MATCH($A90,Analitos!$A$4:$A$43,0)),""))</f>
        <v/>
      </c>
      <c r="H90" s="63" t="str">
        <f>IF($A90="","",IFERROR(INDEX(Analitos!$S$4:$S$43,MATCH($A90,Analitos!$A$4:$A$43,0)),""))</f>
        <v/>
      </c>
      <c r="I90" s="63" t="str">
        <f>IF($A90="","",IFERROR(INDEX(Analitos!$T$4:$T$43,MATCH($A90,Analitos!$A$4:$A$43,0)),""))</f>
        <v/>
      </c>
      <c r="J90" s="63" t="str">
        <f t="shared" si="20"/>
        <v/>
      </c>
      <c r="K90" s="63" t="str">
        <f t="shared" si="21"/>
        <v/>
      </c>
      <c r="L90" s="20" t="str">
        <f t="shared" si="22"/>
        <v/>
      </c>
      <c r="M90" s="37" t="str">
        <f t="shared" si="23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3">
      <c r="A91" s="57">
        <f>Analitos!$A$32</f>
        <v>0</v>
      </c>
      <c r="B91" s="37">
        <v>1</v>
      </c>
      <c r="C91" s="37">
        <f t="shared" si="16"/>
        <v>0</v>
      </c>
      <c r="D91" s="62" t="str">
        <f t="shared" si="17"/>
        <v/>
      </c>
      <c r="E91" s="62" t="str">
        <f t="shared" si="18"/>
        <v/>
      </c>
      <c r="F91" s="63" t="str">
        <f t="shared" si="19"/>
        <v/>
      </c>
      <c r="G91" s="63" t="str">
        <f>IF($A91="","",IFERROR(INDEX(Analitos!$R$4:$R$43,MATCH($A91,Analitos!$A$4:$A$43,0)),""))</f>
        <v/>
      </c>
      <c r="H91" s="63" t="str">
        <f>IF($A91="","",IFERROR(INDEX(Analitos!$S$4:$S$43,MATCH($A91,Analitos!$A$4:$A$43,0)),""))</f>
        <v/>
      </c>
      <c r="I91" s="63" t="str">
        <f>IF($A91="","",IFERROR(INDEX(Analitos!$T$4:$T$43,MATCH($A91,Analitos!$A$4:$A$43,0)),""))</f>
        <v/>
      </c>
      <c r="J91" s="63" t="str">
        <f t="shared" si="20"/>
        <v/>
      </c>
      <c r="K91" s="63" t="str">
        <f t="shared" si="21"/>
        <v/>
      </c>
      <c r="L91" s="20" t="str">
        <f t="shared" si="22"/>
        <v/>
      </c>
      <c r="M91" s="37" t="str">
        <f t="shared" si="23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3">
      <c r="A92" s="57">
        <f>Analitos!$A$32</f>
        <v>0</v>
      </c>
      <c r="B92" s="37">
        <v>2</v>
      </c>
      <c r="C92" s="37">
        <f t="shared" si="16"/>
        <v>0</v>
      </c>
      <c r="D92" s="62" t="str">
        <f t="shared" si="17"/>
        <v/>
      </c>
      <c r="E92" s="62" t="str">
        <f t="shared" si="18"/>
        <v/>
      </c>
      <c r="F92" s="63" t="str">
        <f t="shared" si="19"/>
        <v/>
      </c>
      <c r="G92" s="63" t="str">
        <f>IF($A92="","",IFERROR(INDEX(Analitos!$R$4:$R$43,MATCH($A92,Analitos!$A$4:$A$43,0)),""))</f>
        <v/>
      </c>
      <c r="H92" s="63" t="str">
        <f>IF($A92="","",IFERROR(INDEX(Analitos!$S$4:$S$43,MATCH($A92,Analitos!$A$4:$A$43,0)),""))</f>
        <v/>
      </c>
      <c r="I92" s="63" t="str">
        <f>IF($A92="","",IFERROR(INDEX(Analitos!$T$4:$T$43,MATCH($A92,Analitos!$A$4:$A$43,0)),""))</f>
        <v/>
      </c>
      <c r="J92" s="63" t="str">
        <f t="shared" si="20"/>
        <v/>
      </c>
      <c r="K92" s="63" t="str">
        <f t="shared" si="21"/>
        <v/>
      </c>
      <c r="L92" s="20" t="str">
        <f t="shared" si="22"/>
        <v/>
      </c>
      <c r="M92" s="37" t="str">
        <f t="shared" si="23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3">
      <c r="A93" s="57">
        <f>Analitos!$A$32</f>
        <v>0</v>
      </c>
      <c r="B93" s="37">
        <v>3</v>
      </c>
      <c r="C93" s="37">
        <f t="shared" si="16"/>
        <v>0</v>
      </c>
      <c r="D93" s="62" t="str">
        <f t="shared" si="17"/>
        <v/>
      </c>
      <c r="E93" s="62" t="str">
        <f t="shared" si="18"/>
        <v/>
      </c>
      <c r="F93" s="63" t="str">
        <f t="shared" si="19"/>
        <v/>
      </c>
      <c r="G93" s="63" t="str">
        <f>IF($A93="","",IFERROR(INDEX(Analitos!$R$4:$R$43,MATCH($A93,Analitos!$A$4:$A$43,0)),""))</f>
        <v/>
      </c>
      <c r="H93" s="63" t="str">
        <f>IF($A93="","",IFERROR(INDEX(Analitos!$S$4:$S$43,MATCH($A93,Analitos!$A$4:$A$43,0)),""))</f>
        <v/>
      </c>
      <c r="I93" s="63" t="str">
        <f>IF($A93="","",IFERROR(INDEX(Analitos!$T$4:$T$43,MATCH($A93,Analitos!$A$4:$A$43,0)),""))</f>
        <v/>
      </c>
      <c r="J93" s="63" t="str">
        <f t="shared" si="20"/>
        <v/>
      </c>
      <c r="K93" s="63" t="str">
        <f t="shared" si="21"/>
        <v/>
      </c>
      <c r="L93" s="20" t="str">
        <f t="shared" si="22"/>
        <v/>
      </c>
      <c r="M93" s="37" t="str">
        <f t="shared" si="23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3">
      <c r="A94" s="57">
        <f>Analitos!$A$33</f>
        <v>0</v>
      </c>
      <c r="B94" s="37">
        <v>1</v>
      </c>
      <c r="C94" s="37">
        <f t="shared" si="16"/>
        <v>0</v>
      </c>
      <c r="D94" s="62" t="str">
        <f t="shared" si="17"/>
        <v/>
      </c>
      <c r="E94" s="62" t="str">
        <f t="shared" si="18"/>
        <v/>
      </c>
      <c r="F94" s="63" t="str">
        <f t="shared" si="19"/>
        <v/>
      </c>
      <c r="G94" s="63" t="str">
        <f>IF($A94="","",IFERROR(INDEX(Analitos!$R$4:$R$43,MATCH($A94,Analitos!$A$4:$A$43,0)),""))</f>
        <v/>
      </c>
      <c r="H94" s="63" t="str">
        <f>IF($A94="","",IFERROR(INDEX(Analitos!$S$4:$S$43,MATCH($A94,Analitos!$A$4:$A$43,0)),""))</f>
        <v/>
      </c>
      <c r="I94" s="63" t="str">
        <f>IF($A94="","",IFERROR(INDEX(Analitos!$T$4:$T$43,MATCH($A94,Analitos!$A$4:$A$43,0)),""))</f>
        <v/>
      </c>
      <c r="J94" s="63" t="str">
        <f t="shared" si="20"/>
        <v/>
      </c>
      <c r="K94" s="63" t="str">
        <f t="shared" si="21"/>
        <v/>
      </c>
      <c r="L94" s="20" t="str">
        <f t="shared" si="22"/>
        <v/>
      </c>
      <c r="M94" s="37" t="str">
        <f t="shared" si="23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3">
      <c r="A95" s="57">
        <f>Analitos!$A$33</f>
        <v>0</v>
      </c>
      <c r="B95" s="37">
        <v>2</v>
      </c>
      <c r="C95" s="37">
        <f t="shared" si="16"/>
        <v>0</v>
      </c>
      <c r="D95" s="62" t="str">
        <f t="shared" si="17"/>
        <v/>
      </c>
      <c r="E95" s="62" t="str">
        <f t="shared" si="18"/>
        <v/>
      </c>
      <c r="F95" s="63" t="str">
        <f t="shared" si="19"/>
        <v/>
      </c>
      <c r="G95" s="63" t="str">
        <f>IF($A95="","",IFERROR(INDEX(Analitos!$R$4:$R$43,MATCH($A95,Analitos!$A$4:$A$43,0)),""))</f>
        <v/>
      </c>
      <c r="H95" s="63" t="str">
        <f>IF($A95="","",IFERROR(INDEX(Analitos!$S$4:$S$43,MATCH($A95,Analitos!$A$4:$A$43,0)),""))</f>
        <v/>
      </c>
      <c r="I95" s="63" t="str">
        <f>IF($A95="","",IFERROR(INDEX(Analitos!$T$4:$T$43,MATCH($A95,Analitos!$A$4:$A$43,0)),""))</f>
        <v/>
      </c>
      <c r="J95" s="63" t="str">
        <f t="shared" si="20"/>
        <v/>
      </c>
      <c r="K95" s="63" t="str">
        <f t="shared" si="21"/>
        <v/>
      </c>
      <c r="L95" s="20" t="str">
        <f t="shared" si="22"/>
        <v/>
      </c>
      <c r="M95" s="37" t="str">
        <f t="shared" si="23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3">
      <c r="A96" s="57">
        <f>Analitos!$A$33</f>
        <v>0</v>
      </c>
      <c r="B96" s="37">
        <v>3</v>
      </c>
      <c r="C96" s="37">
        <f t="shared" si="16"/>
        <v>0</v>
      </c>
      <c r="D96" s="62" t="str">
        <f t="shared" si="17"/>
        <v/>
      </c>
      <c r="E96" s="62" t="str">
        <f t="shared" si="18"/>
        <v/>
      </c>
      <c r="F96" s="63" t="str">
        <f t="shared" si="19"/>
        <v/>
      </c>
      <c r="G96" s="63" t="str">
        <f>IF($A96="","",IFERROR(INDEX(Analitos!$R$4:$R$43,MATCH($A96,Analitos!$A$4:$A$43,0)),""))</f>
        <v/>
      </c>
      <c r="H96" s="63" t="str">
        <f>IF($A96="","",IFERROR(INDEX(Analitos!$S$4:$S$43,MATCH($A96,Analitos!$A$4:$A$43,0)),""))</f>
        <v/>
      </c>
      <c r="I96" s="63" t="str">
        <f>IF($A96="","",IFERROR(INDEX(Analitos!$T$4:$T$43,MATCH($A96,Analitos!$A$4:$A$43,0)),""))</f>
        <v/>
      </c>
      <c r="J96" s="63" t="str">
        <f t="shared" si="20"/>
        <v/>
      </c>
      <c r="K96" s="63" t="str">
        <f t="shared" si="21"/>
        <v/>
      </c>
      <c r="L96" s="20" t="str">
        <f t="shared" si="22"/>
        <v/>
      </c>
      <c r="M96" s="37" t="str">
        <f t="shared" si="23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3">
      <c r="A97" s="57">
        <f>Analitos!$A$34</f>
        <v>0</v>
      </c>
      <c r="B97" s="37">
        <v>1</v>
      </c>
      <c r="C97" s="37">
        <f t="shared" si="16"/>
        <v>0</v>
      </c>
      <c r="D97" s="62" t="str">
        <f t="shared" si="17"/>
        <v/>
      </c>
      <c r="E97" s="62" t="str">
        <f t="shared" si="18"/>
        <v/>
      </c>
      <c r="F97" s="63" t="str">
        <f t="shared" si="19"/>
        <v/>
      </c>
      <c r="G97" s="63" t="str">
        <f>IF($A97="","",IFERROR(INDEX(Analitos!$R$4:$R$43,MATCH($A97,Analitos!$A$4:$A$43,0)),""))</f>
        <v/>
      </c>
      <c r="H97" s="63" t="str">
        <f>IF($A97="","",IFERROR(INDEX(Analitos!$S$4:$S$43,MATCH($A97,Analitos!$A$4:$A$43,0)),""))</f>
        <v/>
      </c>
      <c r="I97" s="63" t="str">
        <f>IF($A97="","",IFERROR(INDEX(Analitos!$T$4:$T$43,MATCH($A97,Analitos!$A$4:$A$43,0)),""))</f>
        <v/>
      </c>
      <c r="J97" s="63" t="str">
        <f t="shared" si="20"/>
        <v/>
      </c>
      <c r="K97" s="63" t="str">
        <f t="shared" si="21"/>
        <v/>
      </c>
      <c r="L97" s="20" t="str">
        <f t="shared" si="22"/>
        <v/>
      </c>
      <c r="M97" s="37" t="str">
        <f t="shared" si="23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3">
      <c r="A98" s="57">
        <f>Analitos!$A$34</f>
        <v>0</v>
      </c>
      <c r="B98" s="37">
        <v>2</v>
      </c>
      <c r="C98" s="37">
        <f t="shared" si="16"/>
        <v>0</v>
      </c>
      <c r="D98" s="62" t="str">
        <f t="shared" si="17"/>
        <v/>
      </c>
      <c r="E98" s="62" t="str">
        <f t="shared" si="18"/>
        <v/>
      </c>
      <c r="F98" s="63" t="str">
        <f t="shared" si="19"/>
        <v/>
      </c>
      <c r="G98" s="63" t="str">
        <f>IF($A98="","",IFERROR(INDEX(Analitos!$R$4:$R$43,MATCH($A98,Analitos!$A$4:$A$43,0)),""))</f>
        <v/>
      </c>
      <c r="H98" s="63" t="str">
        <f>IF($A98="","",IFERROR(INDEX(Analitos!$S$4:$S$43,MATCH($A98,Analitos!$A$4:$A$43,0)),""))</f>
        <v/>
      </c>
      <c r="I98" s="63" t="str">
        <f>IF($A98="","",IFERROR(INDEX(Analitos!$T$4:$T$43,MATCH($A98,Analitos!$A$4:$A$43,0)),""))</f>
        <v/>
      </c>
      <c r="J98" s="63" t="str">
        <f t="shared" si="20"/>
        <v/>
      </c>
      <c r="K98" s="63" t="str">
        <f t="shared" si="21"/>
        <v/>
      </c>
      <c r="L98" s="20" t="str">
        <f t="shared" si="22"/>
        <v/>
      </c>
      <c r="M98" s="37" t="str">
        <f t="shared" si="23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3">
      <c r="A99" s="57">
        <f>Analitos!$A$34</f>
        <v>0</v>
      </c>
      <c r="B99" s="37">
        <v>3</v>
      </c>
      <c r="C99" s="37">
        <f t="shared" si="16"/>
        <v>0</v>
      </c>
      <c r="D99" s="62" t="str">
        <f t="shared" si="17"/>
        <v/>
      </c>
      <c r="E99" s="62" t="str">
        <f t="shared" si="18"/>
        <v/>
      </c>
      <c r="F99" s="63" t="str">
        <f t="shared" si="19"/>
        <v/>
      </c>
      <c r="G99" s="63" t="str">
        <f>IF($A99="","",IFERROR(INDEX(Analitos!$R$4:$R$43,MATCH($A99,Analitos!$A$4:$A$43,0)),""))</f>
        <v/>
      </c>
      <c r="H99" s="63" t="str">
        <f>IF($A99="","",IFERROR(INDEX(Analitos!$S$4:$S$43,MATCH($A99,Analitos!$A$4:$A$43,0)),""))</f>
        <v/>
      </c>
      <c r="I99" s="63" t="str">
        <f>IF($A99="","",IFERROR(INDEX(Analitos!$T$4:$T$43,MATCH($A99,Analitos!$A$4:$A$43,0)),""))</f>
        <v/>
      </c>
      <c r="J99" s="63" t="str">
        <f t="shared" si="20"/>
        <v/>
      </c>
      <c r="K99" s="63" t="str">
        <f t="shared" si="21"/>
        <v/>
      </c>
      <c r="L99" s="20" t="str">
        <f t="shared" si="22"/>
        <v/>
      </c>
      <c r="M99" s="37" t="str">
        <f t="shared" si="23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3">
      <c r="A100" s="57">
        <f>Analitos!$A$35</f>
        <v>0</v>
      </c>
      <c r="B100" s="37">
        <v>1</v>
      </c>
      <c r="C100" s="37">
        <f t="shared" si="16"/>
        <v>0</v>
      </c>
      <c r="D100" s="62" t="str">
        <f t="shared" si="17"/>
        <v/>
      </c>
      <c r="E100" s="62" t="str">
        <f t="shared" si="18"/>
        <v/>
      </c>
      <c r="F100" s="63" t="str">
        <f t="shared" si="19"/>
        <v/>
      </c>
      <c r="G100" s="63" t="str">
        <f>IF($A100="","",IFERROR(INDEX(Analitos!$R$4:$R$43,MATCH($A100,Analitos!$A$4:$A$43,0)),""))</f>
        <v/>
      </c>
      <c r="H100" s="63" t="str">
        <f>IF($A100="","",IFERROR(INDEX(Analitos!$S$4:$S$43,MATCH($A100,Analitos!$A$4:$A$43,0)),""))</f>
        <v/>
      </c>
      <c r="I100" s="63" t="str">
        <f>IF($A100="","",IFERROR(INDEX(Analitos!$T$4:$T$43,MATCH($A100,Analitos!$A$4:$A$43,0)),""))</f>
        <v/>
      </c>
      <c r="J100" s="63" t="str">
        <f t="shared" si="20"/>
        <v/>
      </c>
      <c r="K100" s="63" t="str">
        <f t="shared" si="21"/>
        <v/>
      </c>
      <c r="L100" s="20" t="str">
        <f t="shared" si="22"/>
        <v/>
      </c>
      <c r="M100" s="37" t="str">
        <f t="shared" si="23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3">
      <c r="A101" s="57">
        <f>Analitos!$A$35</f>
        <v>0</v>
      </c>
      <c r="B101" s="37">
        <v>2</v>
      </c>
      <c r="C101" s="37">
        <f t="shared" si="16"/>
        <v>0</v>
      </c>
      <c r="D101" s="62" t="str">
        <f t="shared" si="17"/>
        <v/>
      </c>
      <c r="E101" s="62" t="str">
        <f t="shared" si="18"/>
        <v/>
      </c>
      <c r="F101" s="63" t="str">
        <f t="shared" si="19"/>
        <v/>
      </c>
      <c r="G101" s="63" t="str">
        <f>IF($A101="","",IFERROR(INDEX(Analitos!$R$4:$R$43,MATCH($A101,Analitos!$A$4:$A$43,0)),""))</f>
        <v/>
      </c>
      <c r="H101" s="63" t="str">
        <f>IF($A101="","",IFERROR(INDEX(Analitos!$S$4:$S$43,MATCH($A101,Analitos!$A$4:$A$43,0)),""))</f>
        <v/>
      </c>
      <c r="I101" s="63" t="str">
        <f>IF($A101="","",IFERROR(INDEX(Analitos!$T$4:$T$43,MATCH($A101,Analitos!$A$4:$A$43,0)),""))</f>
        <v/>
      </c>
      <c r="J101" s="63" t="str">
        <f t="shared" si="20"/>
        <v/>
      </c>
      <c r="K101" s="63" t="str">
        <f t="shared" si="21"/>
        <v/>
      </c>
      <c r="L101" s="20" t="str">
        <f t="shared" si="22"/>
        <v/>
      </c>
      <c r="M101" s="37" t="str">
        <f t="shared" si="23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3">
      <c r="A102" s="57">
        <f>Analitos!$A$35</f>
        <v>0</v>
      </c>
      <c r="B102" s="37">
        <v>3</v>
      </c>
      <c r="C102" s="37">
        <f t="shared" si="16"/>
        <v>0</v>
      </c>
      <c r="D102" s="62" t="str">
        <f t="shared" si="17"/>
        <v/>
      </c>
      <c r="E102" s="62" t="str">
        <f t="shared" si="18"/>
        <v/>
      </c>
      <c r="F102" s="63" t="str">
        <f t="shared" si="19"/>
        <v/>
      </c>
      <c r="G102" s="63" t="str">
        <f>IF($A102="","",IFERROR(INDEX(Analitos!$R$4:$R$43,MATCH($A102,Analitos!$A$4:$A$43,0)),""))</f>
        <v/>
      </c>
      <c r="H102" s="63" t="str">
        <f>IF($A102="","",IFERROR(INDEX(Analitos!$S$4:$S$43,MATCH($A102,Analitos!$A$4:$A$43,0)),""))</f>
        <v/>
      </c>
      <c r="I102" s="63" t="str">
        <f>IF($A102="","",IFERROR(INDEX(Analitos!$T$4:$T$43,MATCH($A102,Analitos!$A$4:$A$43,0)),""))</f>
        <v/>
      </c>
      <c r="J102" s="63" t="str">
        <f t="shared" si="20"/>
        <v/>
      </c>
      <c r="K102" s="63" t="str">
        <f t="shared" si="21"/>
        <v/>
      </c>
      <c r="L102" s="20" t="str">
        <f t="shared" si="22"/>
        <v/>
      </c>
      <c r="M102" s="37" t="str">
        <f t="shared" si="23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3">
      <c r="A103" s="57">
        <f>Analitos!$A$36</f>
        <v>0</v>
      </c>
      <c r="B103" s="37">
        <v>1</v>
      </c>
      <c r="C103" s="37">
        <f t="shared" ref="C103:C126" si="24">IF($A103="",0,COUNTIFS(rAnalito,$A103,rNivel,$B103,rData,"&gt;="&amp;DATE($B$3,1,1),rData,"&lt;="&amp;DATE($D$3,12,31),rLote,IF($B$4="","*",$B$4),rStatus,"Ativo"))</f>
        <v>0</v>
      </c>
      <c r="D103" s="62" t="str">
        <f t="shared" ref="D103:D126" si="25">IF($C103=0,"",AVERAGEIFS(rValor,rAnalito,$A103,rNivel,$B103,rData,"&gt;="&amp;DATE($B$3,1,1),rData,"&lt;="&amp;DATE($D$3,12,31),rLote,IF($B$4="","*",$B$4),rStatus,"Ativo"))</f>
        <v/>
      </c>
      <c r="E103" s="62" t="str">
        <f t="shared" ref="E103:E126" si="26">IF($C103&lt;2,"",SQRT((SUMPRODUCT((rAnalito=$A103)*(rNivel=$B103)*(YEAR(rData)&gt;=$B$3)*(YEAR(rData)&lt;=$D$3)*(rStatus="Ativo")*IF($B$4="",1,((""&amp;rLote)=(""&amp;$B$4)))*(rValor^2))-$C103*$D103^2)/($C103-1)))</f>
        <v/>
      </c>
      <c r="F103" s="63" t="str">
        <f t="shared" ref="F103:F126" si="27">IF(OR($D103="",$D103=0,$E103=""),"",$E103/$D103*100)</f>
        <v/>
      </c>
      <c r="G103" s="63" t="str">
        <f>IF($A103="","",IFERROR(INDEX(Analitos!$R$4:$R$43,MATCH($A103,Analitos!$A$4:$A$43,0)),""))</f>
        <v/>
      </c>
      <c r="H103" s="63" t="str">
        <f>IF($A103="","",IFERROR(INDEX(Analitos!$S$4:$S$43,MATCH($A103,Analitos!$A$4:$A$43,0)),""))</f>
        <v/>
      </c>
      <c r="I103" s="63" t="str">
        <f>IF($A103="","",IFERROR(INDEX(Analitos!$T$4:$T$43,MATCH($A103,Analitos!$A$4:$A$43,0)),""))</f>
        <v/>
      </c>
      <c r="J103" s="63" t="str">
        <f t="shared" ref="J103:J126" si="28">IF($A103="","",IFERROR(AVERAGE($P103:$U103),""))</f>
        <v/>
      </c>
      <c r="K103" s="63" t="str">
        <f t="shared" ref="K103:K126" si="29">IF(OR($F103="",$J103=""),"",$F103*1.65+$J103)</f>
        <v/>
      </c>
      <c r="L103" s="20" t="str">
        <f t="shared" ref="L103:L126" si="30">IF(OR($F103="",$F103=0,$G103="",$J103=""),"",($G103-$J103)/$F103)</f>
        <v/>
      </c>
      <c r="M103" s="37" t="str">
        <f t="shared" ref="M103:M126" si="31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3">
      <c r="A104" s="57">
        <f>Analitos!$A$36</f>
        <v>0</v>
      </c>
      <c r="B104" s="37">
        <v>2</v>
      </c>
      <c r="C104" s="37">
        <f t="shared" si="24"/>
        <v>0</v>
      </c>
      <c r="D104" s="62" t="str">
        <f t="shared" si="25"/>
        <v/>
      </c>
      <c r="E104" s="62" t="str">
        <f t="shared" si="26"/>
        <v/>
      </c>
      <c r="F104" s="63" t="str">
        <f t="shared" si="27"/>
        <v/>
      </c>
      <c r="G104" s="63" t="str">
        <f>IF($A104="","",IFERROR(INDEX(Analitos!$R$4:$R$43,MATCH($A104,Analitos!$A$4:$A$43,0)),""))</f>
        <v/>
      </c>
      <c r="H104" s="63" t="str">
        <f>IF($A104="","",IFERROR(INDEX(Analitos!$S$4:$S$43,MATCH($A104,Analitos!$A$4:$A$43,0)),""))</f>
        <v/>
      </c>
      <c r="I104" s="63" t="str">
        <f>IF($A104="","",IFERROR(INDEX(Analitos!$T$4:$T$43,MATCH($A104,Analitos!$A$4:$A$43,0)),""))</f>
        <v/>
      </c>
      <c r="J104" s="63" t="str">
        <f t="shared" si="28"/>
        <v/>
      </c>
      <c r="K104" s="63" t="str">
        <f t="shared" si="29"/>
        <v/>
      </c>
      <c r="L104" s="20" t="str">
        <f t="shared" si="30"/>
        <v/>
      </c>
      <c r="M104" s="37" t="str">
        <f t="shared" si="31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3">
      <c r="A105" s="57">
        <f>Analitos!$A$36</f>
        <v>0</v>
      </c>
      <c r="B105" s="37">
        <v>3</v>
      </c>
      <c r="C105" s="37">
        <f t="shared" si="24"/>
        <v>0</v>
      </c>
      <c r="D105" s="62" t="str">
        <f t="shared" si="25"/>
        <v/>
      </c>
      <c r="E105" s="62" t="str">
        <f t="shared" si="26"/>
        <v/>
      </c>
      <c r="F105" s="63" t="str">
        <f t="shared" si="27"/>
        <v/>
      </c>
      <c r="G105" s="63" t="str">
        <f>IF($A105="","",IFERROR(INDEX(Analitos!$R$4:$R$43,MATCH($A105,Analitos!$A$4:$A$43,0)),""))</f>
        <v/>
      </c>
      <c r="H105" s="63" t="str">
        <f>IF($A105="","",IFERROR(INDEX(Analitos!$S$4:$S$43,MATCH($A105,Analitos!$A$4:$A$43,0)),""))</f>
        <v/>
      </c>
      <c r="I105" s="63" t="str">
        <f>IF($A105="","",IFERROR(INDEX(Analitos!$T$4:$T$43,MATCH($A105,Analitos!$A$4:$A$43,0)),""))</f>
        <v/>
      </c>
      <c r="J105" s="63" t="str">
        <f t="shared" si="28"/>
        <v/>
      </c>
      <c r="K105" s="63" t="str">
        <f t="shared" si="29"/>
        <v/>
      </c>
      <c r="L105" s="20" t="str">
        <f t="shared" si="30"/>
        <v/>
      </c>
      <c r="M105" s="37" t="str">
        <f t="shared" si="31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3">
      <c r="A106" s="57">
        <f>Analitos!$A$37</f>
        <v>0</v>
      </c>
      <c r="B106" s="37">
        <v>1</v>
      </c>
      <c r="C106" s="37">
        <f t="shared" si="24"/>
        <v>0</v>
      </c>
      <c r="D106" s="62" t="str">
        <f t="shared" si="25"/>
        <v/>
      </c>
      <c r="E106" s="62" t="str">
        <f t="shared" si="26"/>
        <v/>
      </c>
      <c r="F106" s="63" t="str">
        <f t="shared" si="27"/>
        <v/>
      </c>
      <c r="G106" s="63" t="str">
        <f>IF($A106="","",IFERROR(INDEX(Analitos!$R$4:$R$43,MATCH($A106,Analitos!$A$4:$A$43,0)),""))</f>
        <v/>
      </c>
      <c r="H106" s="63" t="str">
        <f>IF($A106="","",IFERROR(INDEX(Analitos!$S$4:$S$43,MATCH($A106,Analitos!$A$4:$A$43,0)),""))</f>
        <v/>
      </c>
      <c r="I106" s="63" t="str">
        <f>IF($A106="","",IFERROR(INDEX(Analitos!$T$4:$T$43,MATCH($A106,Analitos!$A$4:$A$43,0)),""))</f>
        <v/>
      </c>
      <c r="J106" s="63" t="str">
        <f t="shared" si="28"/>
        <v/>
      </c>
      <c r="K106" s="63" t="str">
        <f t="shared" si="29"/>
        <v/>
      </c>
      <c r="L106" s="20" t="str">
        <f t="shared" si="30"/>
        <v/>
      </c>
      <c r="M106" s="37" t="str">
        <f t="shared" si="31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3">
      <c r="A107" s="57">
        <f>Analitos!$A$37</f>
        <v>0</v>
      </c>
      <c r="B107" s="37">
        <v>2</v>
      </c>
      <c r="C107" s="37">
        <f t="shared" si="24"/>
        <v>0</v>
      </c>
      <c r="D107" s="62" t="str">
        <f t="shared" si="25"/>
        <v/>
      </c>
      <c r="E107" s="62" t="str">
        <f t="shared" si="26"/>
        <v/>
      </c>
      <c r="F107" s="63" t="str">
        <f t="shared" si="27"/>
        <v/>
      </c>
      <c r="G107" s="63" t="str">
        <f>IF($A107="","",IFERROR(INDEX(Analitos!$R$4:$R$43,MATCH($A107,Analitos!$A$4:$A$43,0)),""))</f>
        <v/>
      </c>
      <c r="H107" s="63" t="str">
        <f>IF($A107="","",IFERROR(INDEX(Analitos!$S$4:$S$43,MATCH($A107,Analitos!$A$4:$A$43,0)),""))</f>
        <v/>
      </c>
      <c r="I107" s="63" t="str">
        <f>IF($A107="","",IFERROR(INDEX(Analitos!$T$4:$T$43,MATCH($A107,Analitos!$A$4:$A$43,0)),""))</f>
        <v/>
      </c>
      <c r="J107" s="63" t="str">
        <f t="shared" si="28"/>
        <v/>
      </c>
      <c r="K107" s="63" t="str">
        <f t="shared" si="29"/>
        <v/>
      </c>
      <c r="L107" s="20" t="str">
        <f t="shared" si="30"/>
        <v/>
      </c>
      <c r="M107" s="37" t="str">
        <f t="shared" si="31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3">
      <c r="A108" s="57">
        <f>Analitos!$A$37</f>
        <v>0</v>
      </c>
      <c r="B108" s="37">
        <v>3</v>
      </c>
      <c r="C108" s="37">
        <f t="shared" si="24"/>
        <v>0</v>
      </c>
      <c r="D108" s="62" t="str">
        <f t="shared" si="25"/>
        <v/>
      </c>
      <c r="E108" s="62" t="str">
        <f t="shared" si="26"/>
        <v/>
      </c>
      <c r="F108" s="63" t="str">
        <f t="shared" si="27"/>
        <v/>
      </c>
      <c r="G108" s="63" t="str">
        <f>IF($A108="","",IFERROR(INDEX(Analitos!$R$4:$R$43,MATCH($A108,Analitos!$A$4:$A$43,0)),""))</f>
        <v/>
      </c>
      <c r="H108" s="63" t="str">
        <f>IF($A108="","",IFERROR(INDEX(Analitos!$S$4:$S$43,MATCH($A108,Analitos!$A$4:$A$43,0)),""))</f>
        <v/>
      </c>
      <c r="I108" s="63" t="str">
        <f>IF($A108="","",IFERROR(INDEX(Analitos!$T$4:$T$43,MATCH($A108,Analitos!$A$4:$A$43,0)),""))</f>
        <v/>
      </c>
      <c r="J108" s="63" t="str">
        <f t="shared" si="28"/>
        <v/>
      </c>
      <c r="K108" s="63" t="str">
        <f t="shared" si="29"/>
        <v/>
      </c>
      <c r="L108" s="20" t="str">
        <f t="shared" si="30"/>
        <v/>
      </c>
      <c r="M108" s="37" t="str">
        <f t="shared" si="31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3">
      <c r="A109" s="57">
        <f>Analitos!$A$38</f>
        <v>0</v>
      </c>
      <c r="B109" s="37">
        <v>1</v>
      </c>
      <c r="C109" s="37">
        <f t="shared" si="24"/>
        <v>0</v>
      </c>
      <c r="D109" s="62" t="str">
        <f t="shared" si="25"/>
        <v/>
      </c>
      <c r="E109" s="62" t="str">
        <f t="shared" si="26"/>
        <v/>
      </c>
      <c r="F109" s="63" t="str">
        <f t="shared" si="27"/>
        <v/>
      </c>
      <c r="G109" s="63" t="str">
        <f>IF($A109="","",IFERROR(INDEX(Analitos!$R$4:$R$43,MATCH($A109,Analitos!$A$4:$A$43,0)),""))</f>
        <v/>
      </c>
      <c r="H109" s="63" t="str">
        <f>IF($A109="","",IFERROR(INDEX(Analitos!$S$4:$S$43,MATCH($A109,Analitos!$A$4:$A$43,0)),""))</f>
        <v/>
      </c>
      <c r="I109" s="63" t="str">
        <f>IF($A109="","",IFERROR(INDEX(Analitos!$T$4:$T$43,MATCH($A109,Analitos!$A$4:$A$43,0)),""))</f>
        <v/>
      </c>
      <c r="J109" s="63" t="str">
        <f t="shared" si="28"/>
        <v/>
      </c>
      <c r="K109" s="63" t="str">
        <f t="shared" si="29"/>
        <v/>
      </c>
      <c r="L109" s="20" t="str">
        <f t="shared" si="30"/>
        <v/>
      </c>
      <c r="M109" s="37" t="str">
        <f t="shared" si="31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3">
      <c r="A110" s="57">
        <f>Analitos!$A$38</f>
        <v>0</v>
      </c>
      <c r="B110" s="37">
        <v>2</v>
      </c>
      <c r="C110" s="37">
        <f t="shared" si="24"/>
        <v>0</v>
      </c>
      <c r="D110" s="62" t="str">
        <f t="shared" si="25"/>
        <v/>
      </c>
      <c r="E110" s="62" t="str">
        <f t="shared" si="26"/>
        <v/>
      </c>
      <c r="F110" s="63" t="str">
        <f t="shared" si="27"/>
        <v/>
      </c>
      <c r="G110" s="63" t="str">
        <f>IF($A110="","",IFERROR(INDEX(Analitos!$R$4:$R$43,MATCH($A110,Analitos!$A$4:$A$43,0)),""))</f>
        <v/>
      </c>
      <c r="H110" s="63" t="str">
        <f>IF($A110="","",IFERROR(INDEX(Analitos!$S$4:$S$43,MATCH($A110,Analitos!$A$4:$A$43,0)),""))</f>
        <v/>
      </c>
      <c r="I110" s="63" t="str">
        <f>IF($A110="","",IFERROR(INDEX(Analitos!$T$4:$T$43,MATCH($A110,Analitos!$A$4:$A$43,0)),""))</f>
        <v/>
      </c>
      <c r="J110" s="63" t="str">
        <f t="shared" si="28"/>
        <v/>
      </c>
      <c r="K110" s="63" t="str">
        <f t="shared" si="29"/>
        <v/>
      </c>
      <c r="L110" s="20" t="str">
        <f t="shared" si="30"/>
        <v/>
      </c>
      <c r="M110" s="37" t="str">
        <f t="shared" si="31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3">
      <c r="A111" s="57">
        <f>Analitos!$A$38</f>
        <v>0</v>
      </c>
      <c r="B111" s="37">
        <v>3</v>
      </c>
      <c r="C111" s="37">
        <f t="shared" si="24"/>
        <v>0</v>
      </c>
      <c r="D111" s="62" t="str">
        <f t="shared" si="25"/>
        <v/>
      </c>
      <c r="E111" s="62" t="str">
        <f t="shared" si="26"/>
        <v/>
      </c>
      <c r="F111" s="63" t="str">
        <f t="shared" si="27"/>
        <v/>
      </c>
      <c r="G111" s="63" t="str">
        <f>IF($A111="","",IFERROR(INDEX(Analitos!$R$4:$R$43,MATCH($A111,Analitos!$A$4:$A$43,0)),""))</f>
        <v/>
      </c>
      <c r="H111" s="63" t="str">
        <f>IF($A111="","",IFERROR(INDEX(Analitos!$S$4:$S$43,MATCH($A111,Analitos!$A$4:$A$43,0)),""))</f>
        <v/>
      </c>
      <c r="I111" s="63" t="str">
        <f>IF($A111="","",IFERROR(INDEX(Analitos!$T$4:$T$43,MATCH($A111,Analitos!$A$4:$A$43,0)),""))</f>
        <v/>
      </c>
      <c r="J111" s="63" t="str">
        <f t="shared" si="28"/>
        <v/>
      </c>
      <c r="K111" s="63" t="str">
        <f t="shared" si="29"/>
        <v/>
      </c>
      <c r="L111" s="20" t="str">
        <f t="shared" si="30"/>
        <v/>
      </c>
      <c r="M111" s="37" t="str">
        <f t="shared" si="31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3">
      <c r="A112" s="57">
        <f>Analitos!$A$39</f>
        <v>0</v>
      </c>
      <c r="B112" s="37">
        <v>1</v>
      </c>
      <c r="C112" s="37">
        <f t="shared" si="24"/>
        <v>0</v>
      </c>
      <c r="D112" s="62" t="str">
        <f t="shared" si="25"/>
        <v/>
      </c>
      <c r="E112" s="62" t="str">
        <f t="shared" si="26"/>
        <v/>
      </c>
      <c r="F112" s="63" t="str">
        <f t="shared" si="27"/>
        <v/>
      </c>
      <c r="G112" s="63" t="str">
        <f>IF($A112="","",IFERROR(INDEX(Analitos!$R$4:$R$43,MATCH($A112,Analitos!$A$4:$A$43,0)),""))</f>
        <v/>
      </c>
      <c r="H112" s="63" t="str">
        <f>IF($A112="","",IFERROR(INDEX(Analitos!$S$4:$S$43,MATCH($A112,Analitos!$A$4:$A$43,0)),""))</f>
        <v/>
      </c>
      <c r="I112" s="63" t="str">
        <f>IF($A112="","",IFERROR(INDEX(Analitos!$T$4:$T$43,MATCH($A112,Analitos!$A$4:$A$43,0)),""))</f>
        <v/>
      </c>
      <c r="J112" s="63" t="str">
        <f t="shared" si="28"/>
        <v/>
      </c>
      <c r="K112" s="63" t="str">
        <f t="shared" si="29"/>
        <v/>
      </c>
      <c r="L112" s="20" t="str">
        <f t="shared" si="30"/>
        <v/>
      </c>
      <c r="M112" s="37" t="str">
        <f t="shared" si="31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3">
      <c r="A113" s="57">
        <f>Analitos!$A$39</f>
        <v>0</v>
      </c>
      <c r="B113" s="37">
        <v>2</v>
      </c>
      <c r="C113" s="37">
        <f t="shared" si="24"/>
        <v>0</v>
      </c>
      <c r="D113" s="62" t="str">
        <f t="shared" si="25"/>
        <v/>
      </c>
      <c r="E113" s="62" t="str">
        <f t="shared" si="26"/>
        <v/>
      </c>
      <c r="F113" s="63" t="str">
        <f t="shared" si="27"/>
        <v/>
      </c>
      <c r="G113" s="63" t="str">
        <f>IF($A113="","",IFERROR(INDEX(Analitos!$R$4:$R$43,MATCH($A113,Analitos!$A$4:$A$43,0)),""))</f>
        <v/>
      </c>
      <c r="H113" s="63" t="str">
        <f>IF($A113="","",IFERROR(INDEX(Analitos!$S$4:$S$43,MATCH($A113,Analitos!$A$4:$A$43,0)),""))</f>
        <v/>
      </c>
      <c r="I113" s="63" t="str">
        <f>IF($A113="","",IFERROR(INDEX(Analitos!$T$4:$T$43,MATCH($A113,Analitos!$A$4:$A$43,0)),""))</f>
        <v/>
      </c>
      <c r="J113" s="63" t="str">
        <f t="shared" si="28"/>
        <v/>
      </c>
      <c r="K113" s="63" t="str">
        <f t="shared" si="29"/>
        <v/>
      </c>
      <c r="L113" s="20" t="str">
        <f t="shared" si="30"/>
        <v/>
      </c>
      <c r="M113" s="37" t="str">
        <f t="shared" si="31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3">
      <c r="A114" s="57">
        <f>Analitos!$A$39</f>
        <v>0</v>
      </c>
      <c r="B114" s="37">
        <v>3</v>
      </c>
      <c r="C114" s="37">
        <f t="shared" si="24"/>
        <v>0</v>
      </c>
      <c r="D114" s="62" t="str">
        <f t="shared" si="25"/>
        <v/>
      </c>
      <c r="E114" s="62" t="str">
        <f t="shared" si="26"/>
        <v/>
      </c>
      <c r="F114" s="63" t="str">
        <f t="shared" si="27"/>
        <v/>
      </c>
      <c r="G114" s="63" t="str">
        <f>IF($A114="","",IFERROR(INDEX(Analitos!$R$4:$R$43,MATCH($A114,Analitos!$A$4:$A$43,0)),""))</f>
        <v/>
      </c>
      <c r="H114" s="63" t="str">
        <f>IF($A114="","",IFERROR(INDEX(Analitos!$S$4:$S$43,MATCH($A114,Analitos!$A$4:$A$43,0)),""))</f>
        <v/>
      </c>
      <c r="I114" s="63" t="str">
        <f>IF($A114="","",IFERROR(INDEX(Analitos!$T$4:$T$43,MATCH($A114,Analitos!$A$4:$A$43,0)),""))</f>
        <v/>
      </c>
      <c r="J114" s="63" t="str">
        <f t="shared" si="28"/>
        <v/>
      </c>
      <c r="K114" s="63" t="str">
        <f t="shared" si="29"/>
        <v/>
      </c>
      <c r="L114" s="20" t="str">
        <f t="shared" si="30"/>
        <v/>
      </c>
      <c r="M114" s="37" t="str">
        <f t="shared" si="31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3">
      <c r="A115" s="57">
        <f>Analitos!$A$40</f>
        <v>0</v>
      </c>
      <c r="B115" s="37">
        <v>1</v>
      </c>
      <c r="C115" s="37">
        <f t="shared" si="24"/>
        <v>0</v>
      </c>
      <c r="D115" s="62" t="str">
        <f t="shared" si="25"/>
        <v/>
      </c>
      <c r="E115" s="62" t="str">
        <f t="shared" si="26"/>
        <v/>
      </c>
      <c r="F115" s="63" t="str">
        <f t="shared" si="27"/>
        <v/>
      </c>
      <c r="G115" s="63" t="str">
        <f>IF($A115="","",IFERROR(INDEX(Analitos!$R$4:$R$43,MATCH($A115,Analitos!$A$4:$A$43,0)),""))</f>
        <v/>
      </c>
      <c r="H115" s="63" t="str">
        <f>IF($A115="","",IFERROR(INDEX(Analitos!$S$4:$S$43,MATCH($A115,Analitos!$A$4:$A$43,0)),""))</f>
        <v/>
      </c>
      <c r="I115" s="63" t="str">
        <f>IF($A115="","",IFERROR(INDEX(Analitos!$T$4:$T$43,MATCH($A115,Analitos!$A$4:$A$43,0)),""))</f>
        <v/>
      </c>
      <c r="J115" s="63" t="str">
        <f t="shared" si="28"/>
        <v/>
      </c>
      <c r="K115" s="63" t="str">
        <f t="shared" si="29"/>
        <v/>
      </c>
      <c r="L115" s="20" t="str">
        <f t="shared" si="30"/>
        <v/>
      </c>
      <c r="M115" s="37" t="str">
        <f t="shared" si="31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3">
      <c r="A116" s="57">
        <f>Analitos!$A$40</f>
        <v>0</v>
      </c>
      <c r="B116" s="37">
        <v>2</v>
      </c>
      <c r="C116" s="37">
        <f t="shared" si="24"/>
        <v>0</v>
      </c>
      <c r="D116" s="62" t="str">
        <f t="shared" si="25"/>
        <v/>
      </c>
      <c r="E116" s="62" t="str">
        <f t="shared" si="26"/>
        <v/>
      </c>
      <c r="F116" s="63" t="str">
        <f t="shared" si="27"/>
        <v/>
      </c>
      <c r="G116" s="63" t="str">
        <f>IF($A116="","",IFERROR(INDEX(Analitos!$R$4:$R$43,MATCH($A116,Analitos!$A$4:$A$43,0)),""))</f>
        <v/>
      </c>
      <c r="H116" s="63" t="str">
        <f>IF($A116="","",IFERROR(INDEX(Analitos!$S$4:$S$43,MATCH($A116,Analitos!$A$4:$A$43,0)),""))</f>
        <v/>
      </c>
      <c r="I116" s="63" t="str">
        <f>IF($A116="","",IFERROR(INDEX(Analitos!$T$4:$T$43,MATCH($A116,Analitos!$A$4:$A$43,0)),""))</f>
        <v/>
      </c>
      <c r="J116" s="63" t="str">
        <f t="shared" si="28"/>
        <v/>
      </c>
      <c r="K116" s="63" t="str">
        <f t="shared" si="29"/>
        <v/>
      </c>
      <c r="L116" s="20" t="str">
        <f t="shared" si="30"/>
        <v/>
      </c>
      <c r="M116" s="37" t="str">
        <f t="shared" si="31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3">
      <c r="A117" s="57">
        <f>Analitos!$A$40</f>
        <v>0</v>
      </c>
      <c r="B117" s="37">
        <v>3</v>
      </c>
      <c r="C117" s="37">
        <f t="shared" si="24"/>
        <v>0</v>
      </c>
      <c r="D117" s="62" t="str">
        <f t="shared" si="25"/>
        <v/>
      </c>
      <c r="E117" s="62" t="str">
        <f t="shared" si="26"/>
        <v/>
      </c>
      <c r="F117" s="63" t="str">
        <f t="shared" si="27"/>
        <v/>
      </c>
      <c r="G117" s="63" t="str">
        <f>IF($A117="","",IFERROR(INDEX(Analitos!$R$4:$R$43,MATCH($A117,Analitos!$A$4:$A$43,0)),""))</f>
        <v/>
      </c>
      <c r="H117" s="63" t="str">
        <f>IF($A117="","",IFERROR(INDEX(Analitos!$S$4:$S$43,MATCH($A117,Analitos!$A$4:$A$43,0)),""))</f>
        <v/>
      </c>
      <c r="I117" s="63" t="str">
        <f>IF($A117="","",IFERROR(INDEX(Analitos!$T$4:$T$43,MATCH($A117,Analitos!$A$4:$A$43,0)),""))</f>
        <v/>
      </c>
      <c r="J117" s="63" t="str">
        <f t="shared" si="28"/>
        <v/>
      </c>
      <c r="K117" s="63" t="str">
        <f t="shared" si="29"/>
        <v/>
      </c>
      <c r="L117" s="20" t="str">
        <f t="shared" si="30"/>
        <v/>
      </c>
      <c r="M117" s="37" t="str">
        <f t="shared" si="31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3">
      <c r="A118" s="57">
        <f>Analitos!$A$41</f>
        <v>0</v>
      </c>
      <c r="B118" s="37">
        <v>1</v>
      </c>
      <c r="C118" s="37">
        <f t="shared" si="24"/>
        <v>0</v>
      </c>
      <c r="D118" s="62" t="str">
        <f t="shared" si="25"/>
        <v/>
      </c>
      <c r="E118" s="62" t="str">
        <f t="shared" si="26"/>
        <v/>
      </c>
      <c r="F118" s="63" t="str">
        <f t="shared" si="27"/>
        <v/>
      </c>
      <c r="G118" s="63" t="str">
        <f>IF($A118="","",IFERROR(INDEX(Analitos!$R$4:$R$43,MATCH($A118,Analitos!$A$4:$A$43,0)),""))</f>
        <v/>
      </c>
      <c r="H118" s="63" t="str">
        <f>IF($A118="","",IFERROR(INDEX(Analitos!$S$4:$S$43,MATCH($A118,Analitos!$A$4:$A$43,0)),""))</f>
        <v/>
      </c>
      <c r="I118" s="63" t="str">
        <f>IF($A118="","",IFERROR(INDEX(Analitos!$T$4:$T$43,MATCH($A118,Analitos!$A$4:$A$43,0)),""))</f>
        <v/>
      </c>
      <c r="J118" s="63" t="str">
        <f t="shared" si="28"/>
        <v/>
      </c>
      <c r="K118" s="63" t="str">
        <f t="shared" si="29"/>
        <v/>
      </c>
      <c r="L118" s="20" t="str">
        <f t="shared" si="30"/>
        <v/>
      </c>
      <c r="M118" s="37" t="str">
        <f t="shared" si="31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3">
      <c r="A119" s="57">
        <f>Analitos!$A$41</f>
        <v>0</v>
      </c>
      <c r="B119" s="37">
        <v>2</v>
      </c>
      <c r="C119" s="37">
        <f t="shared" si="24"/>
        <v>0</v>
      </c>
      <c r="D119" s="62" t="str">
        <f t="shared" si="25"/>
        <v/>
      </c>
      <c r="E119" s="62" t="str">
        <f t="shared" si="26"/>
        <v/>
      </c>
      <c r="F119" s="63" t="str">
        <f t="shared" si="27"/>
        <v/>
      </c>
      <c r="G119" s="63" t="str">
        <f>IF($A119="","",IFERROR(INDEX(Analitos!$R$4:$R$43,MATCH($A119,Analitos!$A$4:$A$43,0)),""))</f>
        <v/>
      </c>
      <c r="H119" s="63" t="str">
        <f>IF($A119="","",IFERROR(INDEX(Analitos!$S$4:$S$43,MATCH($A119,Analitos!$A$4:$A$43,0)),""))</f>
        <v/>
      </c>
      <c r="I119" s="63" t="str">
        <f>IF($A119="","",IFERROR(INDEX(Analitos!$T$4:$T$43,MATCH($A119,Analitos!$A$4:$A$43,0)),""))</f>
        <v/>
      </c>
      <c r="J119" s="63" t="str">
        <f t="shared" si="28"/>
        <v/>
      </c>
      <c r="K119" s="63" t="str">
        <f t="shared" si="29"/>
        <v/>
      </c>
      <c r="L119" s="20" t="str">
        <f t="shared" si="30"/>
        <v/>
      </c>
      <c r="M119" s="37" t="str">
        <f t="shared" si="31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3">
      <c r="A120" s="57">
        <f>Analitos!$A$41</f>
        <v>0</v>
      </c>
      <c r="B120" s="37">
        <v>3</v>
      </c>
      <c r="C120" s="37">
        <f t="shared" si="24"/>
        <v>0</v>
      </c>
      <c r="D120" s="62" t="str">
        <f t="shared" si="25"/>
        <v/>
      </c>
      <c r="E120" s="62" t="str">
        <f t="shared" si="26"/>
        <v/>
      </c>
      <c r="F120" s="63" t="str">
        <f t="shared" si="27"/>
        <v/>
      </c>
      <c r="G120" s="63" t="str">
        <f>IF($A120="","",IFERROR(INDEX(Analitos!$R$4:$R$43,MATCH($A120,Analitos!$A$4:$A$43,0)),""))</f>
        <v/>
      </c>
      <c r="H120" s="63" t="str">
        <f>IF($A120="","",IFERROR(INDEX(Analitos!$S$4:$S$43,MATCH($A120,Analitos!$A$4:$A$43,0)),""))</f>
        <v/>
      </c>
      <c r="I120" s="63" t="str">
        <f>IF($A120="","",IFERROR(INDEX(Analitos!$T$4:$T$43,MATCH($A120,Analitos!$A$4:$A$43,0)),""))</f>
        <v/>
      </c>
      <c r="J120" s="63" t="str">
        <f t="shared" si="28"/>
        <v/>
      </c>
      <c r="K120" s="63" t="str">
        <f t="shared" si="29"/>
        <v/>
      </c>
      <c r="L120" s="20" t="str">
        <f t="shared" si="30"/>
        <v/>
      </c>
      <c r="M120" s="37" t="str">
        <f t="shared" si="31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3">
      <c r="A121" s="57">
        <f>Analitos!$A$42</f>
        <v>0</v>
      </c>
      <c r="B121" s="37">
        <v>1</v>
      </c>
      <c r="C121" s="37">
        <f t="shared" si="24"/>
        <v>0</v>
      </c>
      <c r="D121" s="62" t="str">
        <f t="shared" si="25"/>
        <v/>
      </c>
      <c r="E121" s="62" t="str">
        <f t="shared" si="26"/>
        <v/>
      </c>
      <c r="F121" s="63" t="str">
        <f t="shared" si="27"/>
        <v/>
      </c>
      <c r="G121" s="63" t="str">
        <f>IF($A121="","",IFERROR(INDEX(Analitos!$R$4:$R$43,MATCH($A121,Analitos!$A$4:$A$43,0)),""))</f>
        <v/>
      </c>
      <c r="H121" s="63" t="str">
        <f>IF($A121="","",IFERROR(INDEX(Analitos!$S$4:$S$43,MATCH($A121,Analitos!$A$4:$A$43,0)),""))</f>
        <v/>
      </c>
      <c r="I121" s="63" t="str">
        <f>IF($A121="","",IFERROR(INDEX(Analitos!$T$4:$T$43,MATCH($A121,Analitos!$A$4:$A$43,0)),""))</f>
        <v/>
      </c>
      <c r="J121" s="63" t="str">
        <f t="shared" si="28"/>
        <v/>
      </c>
      <c r="K121" s="63" t="str">
        <f t="shared" si="29"/>
        <v/>
      </c>
      <c r="L121" s="20" t="str">
        <f t="shared" si="30"/>
        <v/>
      </c>
      <c r="M121" s="37" t="str">
        <f t="shared" si="31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3">
      <c r="A122" s="57">
        <f>Analitos!$A$42</f>
        <v>0</v>
      </c>
      <c r="B122" s="37">
        <v>2</v>
      </c>
      <c r="C122" s="37">
        <f t="shared" si="24"/>
        <v>0</v>
      </c>
      <c r="D122" s="62" t="str">
        <f t="shared" si="25"/>
        <v/>
      </c>
      <c r="E122" s="62" t="str">
        <f t="shared" si="26"/>
        <v/>
      </c>
      <c r="F122" s="63" t="str">
        <f t="shared" si="27"/>
        <v/>
      </c>
      <c r="G122" s="63" t="str">
        <f>IF($A122="","",IFERROR(INDEX(Analitos!$R$4:$R$43,MATCH($A122,Analitos!$A$4:$A$43,0)),""))</f>
        <v/>
      </c>
      <c r="H122" s="63" t="str">
        <f>IF($A122="","",IFERROR(INDEX(Analitos!$S$4:$S$43,MATCH($A122,Analitos!$A$4:$A$43,0)),""))</f>
        <v/>
      </c>
      <c r="I122" s="63" t="str">
        <f>IF($A122="","",IFERROR(INDEX(Analitos!$T$4:$T$43,MATCH($A122,Analitos!$A$4:$A$43,0)),""))</f>
        <v/>
      </c>
      <c r="J122" s="63" t="str">
        <f t="shared" si="28"/>
        <v/>
      </c>
      <c r="K122" s="63" t="str">
        <f t="shared" si="29"/>
        <v/>
      </c>
      <c r="L122" s="20" t="str">
        <f t="shared" si="30"/>
        <v/>
      </c>
      <c r="M122" s="37" t="str">
        <f t="shared" si="31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3">
      <c r="A123" s="57">
        <f>Analitos!$A$42</f>
        <v>0</v>
      </c>
      <c r="B123" s="37">
        <v>3</v>
      </c>
      <c r="C123" s="37">
        <f t="shared" si="24"/>
        <v>0</v>
      </c>
      <c r="D123" s="62" t="str">
        <f t="shared" si="25"/>
        <v/>
      </c>
      <c r="E123" s="62" t="str">
        <f t="shared" si="26"/>
        <v/>
      </c>
      <c r="F123" s="63" t="str">
        <f t="shared" si="27"/>
        <v/>
      </c>
      <c r="G123" s="63" t="str">
        <f>IF($A123="","",IFERROR(INDEX(Analitos!$R$4:$R$43,MATCH($A123,Analitos!$A$4:$A$43,0)),""))</f>
        <v/>
      </c>
      <c r="H123" s="63" t="str">
        <f>IF($A123="","",IFERROR(INDEX(Analitos!$S$4:$S$43,MATCH($A123,Analitos!$A$4:$A$43,0)),""))</f>
        <v/>
      </c>
      <c r="I123" s="63" t="str">
        <f>IF($A123="","",IFERROR(INDEX(Analitos!$T$4:$T$43,MATCH($A123,Analitos!$A$4:$A$43,0)),""))</f>
        <v/>
      </c>
      <c r="J123" s="63" t="str">
        <f t="shared" si="28"/>
        <v/>
      </c>
      <c r="K123" s="63" t="str">
        <f t="shared" si="29"/>
        <v/>
      </c>
      <c r="L123" s="20" t="str">
        <f t="shared" si="30"/>
        <v/>
      </c>
      <c r="M123" s="37" t="str">
        <f t="shared" si="31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3">
      <c r="A124" s="57">
        <f>Analitos!$A$43</f>
        <v>0</v>
      </c>
      <c r="B124" s="37">
        <v>1</v>
      </c>
      <c r="C124" s="37">
        <f t="shared" si="24"/>
        <v>0</v>
      </c>
      <c r="D124" s="62" t="str">
        <f t="shared" si="25"/>
        <v/>
      </c>
      <c r="E124" s="62" t="str">
        <f t="shared" si="26"/>
        <v/>
      </c>
      <c r="F124" s="63" t="str">
        <f t="shared" si="27"/>
        <v/>
      </c>
      <c r="G124" s="63" t="str">
        <f>IF($A124="","",IFERROR(INDEX(Analitos!$R$4:$R$43,MATCH($A124,Analitos!$A$4:$A$43,0)),""))</f>
        <v/>
      </c>
      <c r="H124" s="63" t="str">
        <f>IF($A124="","",IFERROR(INDEX(Analitos!$S$4:$S$43,MATCH($A124,Analitos!$A$4:$A$43,0)),""))</f>
        <v/>
      </c>
      <c r="I124" s="63" t="str">
        <f>IF($A124="","",IFERROR(INDEX(Analitos!$T$4:$T$43,MATCH($A124,Analitos!$A$4:$A$43,0)),""))</f>
        <v/>
      </c>
      <c r="J124" s="63" t="str">
        <f t="shared" si="28"/>
        <v/>
      </c>
      <c r="K124" s="63" t="str">
        <f t="shared" si="29"/>
        <v/>
      </c>
      <c r="L124" s="20" t="str">
        <f t="shared" si="30"/>
        <v/>
      </c>
      <c r="M124" s="37" t="str">
        <f t="shared" si="31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3">
      <c r="A125" s="57">
        <f>Analitos!$A$43</f>
        <v>0</v>
      </c>
      <c r="B125" s="37">
        <v>2</v>
      </c>
      <c r="C125" s="37">
        <f t="shared" si="24"/>
        <v>0</v>
      </c>
      <c r="D125" s="62" t="str">
        <f t="shared" si="25"/>
        <v/>
      </c>
      <c r="E125" s="62" t="str">
        <f t="shared" si="26"/>
        <v/>
      </c>
      <c r="F125" s="63" t="str">
        <f t="shared" si="27"/>
        <v/>
      </c>
      <c r="G125" s="63" t="str">
        <f>IF($A125="","",IFERROR(INDEX(Analitos!$R$4:$R$43,MATCH($A125,Analitos!$A$4:$A$43,0)),""))</f>
        <v/>
      </c>
      <c r="H125" s="63" t="str">
        <f>IF($A125="","",IFERROR(INDEX(Analitos!$S$4:$S$43,MATCH($A125,Analitos!$A$4:$A$43,0)),""))</f>
        <v/>
      </c>
      <c r="I125" s="63" t="str">
        <f>IF($A125="","",IFERROR(INDEX(Analitos!$T$4:$T$43,MATCH($A125,Analitos!$A$4:$A$43,0)),""))</f>
        <v/>
      </c>
      <c r="J125" s="63" t="str">
        <f t="shared" si="28"/>
        <v/>
      </c>
      <c r="K125" s="63" t="str">
        <f t="shared" si="29"/>
        <v/>
      </c>
      <c r="L125" s="20" t="str">
        <f t="shared" si="30"/>
        <v/>
      </c>
      <c r="M125" s="37" t="str">
        <f t="shared" si="31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3">
      <c r="A126" s="57">
        <f>Analitos!$A$43</f>
        <v>0</v>
      </c>
      <c r="B126" s="37">
        <v>3</v>
      </c>
      <c r="C126" s="37">
        <f t="shared" si="24"/>
        <v>0</v>
      </c>
      <c r="D126" s="62" t="str">
        <f t="shared" si="25"/>
        <v/>
      </c>
      <c r="E126" s="62" t="str">
        <f t="shared" si="26"/>
        <v/>
      </c>
      <c r="F126" s="63" t="str">
        <f t="shared" si="27"/>
        <v/>
      </c>
      <c r="G126" s="63" t="str">
        <f>IF($A126="","",IFERROR(INDEX(Analitos!$R$4:$R$43,MATCH($A126,Analitos!$A$4:$A$43,0)),""))</f>
        <v/>
      </c>
      <c r="H126" s="63" t="str">
        <f>IF($A126="","",IFERROR(INDEX(Analitos!$S$4:$S$43,MATCH($A126,Analitos!$A$4:$A$43,0)),""))</f>
        <v/>
      </c>
      <c r="I126" s="63" t="str">
        <f>IF($A126="","",IFERROR(INDEX(Analitos!$T$4:$T$43,MATCH($A126,Analitos!$A$4:$A$43,0)),""))</f>
        <v/>
      </c>
      <c r="J126" s="63" t="str">
        <f t="shared" si="28"/>
        <v/>
      </c>
      <c r="K126" s="63" t="str">
        <f t="shared" si="29"/>
        <v/>
      </c>
      <c r="L126" s="20" t="str">
        <f t="shared" si="30"/>
        <v/>
      </c>
      <c r="M126" s="37" t="str">
        <f t="shared" si="31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95" t="s">
        <v>343</v>
      </c>
      <c r="B1" s="89"/>
      <c r="C1" s="89"/>
      <c r="D1" s="89"/>
      <c r="E1" s="89"/>
      <c r="F1" s="89"/>
      <c r="G1" s="89"/>
      <c r="H1" s="89"/>
      <c r="I1" s="89"/>
      <c r="J1" s="89"/>
      <c r="M1" s="5" t="s">
        <v>344</v>
      </c>
      <c r="N1" s="65" t="s">
        <v>353</v>
      </c>
    </row>
    <row r="2" spans="1:14" ht="19.95" customHeight="1" x14ac:dyDescent="0.3">
      <c r="A2" s="96" t="s">
        <v>345</v>
      </c>
      <c r="B2" s="89"/>
      <c r="C2" s="89"/>
      <c r="D2" s="89"/>
      <c r="E2" s="89"/>
      <c r="F2" s="89"/>
      <c r="G2" s="89"/>
      <c r="H2" s="89"/>
      <c r="I2" s="89"/>
      <c r="J2" s="89"/>
      <c r="M2" s="5" t="s">
        <v>346</v>
      </c>
      <c r="N2" s="65" t="s">
        <v>355</v>
      </c>
    </row>
    <row r="3" spans="1:14" ht="28.05" customHeight="1" x14ac:dyDescent="0.3">
      <c r="A3" s="17" t="s">
        <v>347</v>
      </c>
      <c r="B3" s="17" t="s">
        <v>348</v>
      </c>
      <c r="C3" s="17" t="s">
        <v>349</v>
      </c>
      <c r="D3" s="17" t="s">
        <v>350</v>
      </c>
      <c r="E3" s="17" t="s">
        <v>351</v>
      </c>
      <c r="G3" s="107" t="s">
        <v>352</v>
      </c>
      <c r="H3" s="89"/>
      <c r="I3" s="89"/>
      <c r="J3" s="89"/>
    </row>
    <row r="4" spans="1:14" ht="40.049999999999997" customHeight="1" x14ac:dyDescent="0.3">
      <c r="A4" s="24" t="s">
        <v>353</v>
      </c>
      <c r="B4" s="25" t="s">
        <v>354</v>
      </c>
      <c r="C4" s="39" t="s">
        <v>355</v>
      </c>
      <c r="D4" s="66" t="s">
        <v>356</v>
      </c>
      <c r="E4" s="70" t="s">
        <v>357</v>
      </c>
    </row>
    <row r="5" spans="1:14" ht="40.049999999999997" customHeight="1" x14ac:dyDescent="0.3">
      <c r="A5" s="68" t="s">
        <v>358</v>
      </c>
      <c r="B5" s="25" t="s">
        <v>359</v>
      </c>
      <c r="C5" s="69" t="s">
        <v>358</v>
      </c>
      <c r="D5" s="66" t="s">
        <v>360</v>
      </c>
      <c r="E5" s="71" t="s">
        <v>361</v>
      </c>
      <c r="G5" s="46" t="s">
        <v>347</v>
      </c>
      <c r="H5" s="73"/>
    </row>
    <row r="6" spans="1:14" ht="22.05" customHeight="1" x14ac:dyDescent="0.3">
      <c r="A6" s="54"/>
      <c r="B6" s="54"/>
      <c r="C6" s="41"/>
      <c r="D6" s="67"/>
      <c r="E6" s="72"/>
      <c r="G6" s="46" t="s">
        <v>348</v>
      </c>
      <c r="H6" s="73"/>
    </row>
    <row r="7" spans="1:14" ht="22.05" customHeight="1" x14ac:dyDescent="0.3">
      <c r="A7" s="54"/>
      <c r="B7" s="54"/>
      <c r="C7" s="41"/>
      <c r="D7" s="67"/>
      <c r="E7" s="72"/>
      <c r="G7" s="46" t="s">
        <v>362</v>
      </c>
      <c r="H7" s="74"/>
    </row>
    <row r="8" spans="1:14" ht="22.05" customHeight="1" x14ac:dyDescent="0.3">
      <c r="A8" s="54"/>
      <c r="B8" s="54"/>
      <c r="C8" s="41"/>
      <c r="D8" s="67"/>
      <c r="E8" s="72"/>
      <c r="G8" s="46" t="s">
        <v>349</v>
      </c>
      <c r="H8" s="73"/>
    </row>
    <row r="9" spans="1:14" ht="22.05" customHeight="1" x14ac:dyDescent="0.3">
      <c r="A9" s="54"/>
      <c r="B9" s="54"/>
      <c r="C9" s="41"/>
      <c r="D9" s="67"/>
      <c r="E9" s="72"/>
    </row>
    <row r="10" spans="1:14" ht="22.05" customHeight="1" x14ac:dyDescent="0.3">
      <c r="A10" s="54"/>
      <c r="B10" s="54"/>
      <c r="C10" s="41"/>
      <c r="D10" s="67"/>
      <c r="E10" s="72"/>
    </row>
    <row r="11" spans="1:14" ht="22.05" customHeight="1" x14ac:dyDescent="0.3">
      <c r="A11" s="54"/>
      <c r="B11" s="54"/>
      <c r="C11" s="41"/>
      <c r="D11" s="67"/>
      <c r="E11" s="72"/>
      <c r="G11" s="106"/>
      <c r="H11" s="89"/>
      <c r="I11" s="89"/>
      <c r="J11" s="89"/>
    </row>
    <row r="12" spans="1:14" ht="22.05" customHeight="1" x14ac:dyDescent="0.3">
      <c r="A12" s="54"/>
      <c r="B12" s="54"/>
      <c r="C12" s="41"/>
      <c r="D12" s="67"/>
      <c r="E12" s="72"/>
    </row>
    <row r="13" spans="1:14" ht="22.05" customHeight="1" x14ac:dyDescent="0.3">
      <c r="A13" s="54"/>
      <c r="B13" s="54"/>
      <c r="C13" s="41"/>
      <c r="D13" s="67"/>
      <c r="E13" s="72"/>
    </row>
    <row r="14" spans="1:14" ht="22.05" customHeight="1" x14ac:dyDescent="0.3">
      <c r="A14" s="54"/>
      <c r="B14" s="54"/>
      <c r="C14" s="41"/>
      <c r="D14" s="67"/>
      <c r="E14" s="72"/>
    </row>
    <row r="15" spans="1:14" ht="22.05" customHeight="1" x14ac:dyDescent="0.3">
      <c r="A15" s="54"/>
      <c r="B15" s="54"/>
      <c r="C15" s="41"/>
      <c r="D15" s="67"/>
      <c r="E15" s="72"/>
    </row>
    <row r="16" spans="1:14" ht="22.05" customHeight="1" x14ac:dyDescent="0.3">
      <c r="A16" s="54"/>
      <c r="B16" s="54"/>
      <c r="C16" s="41"/>
      <c r="D16" s="67"/>
      <c r="E16" s="72"/>
    </row>
    <row r="17" spans="1:5" ht="22.05" customHeight="1" x14ac:dyDescent="0.3">
      <c r="A17" s="54"/>
      <c r="B17" s="54"/>
      <c r="C17" s="41"/>
      <c r="D17" s="67"/>
      <c r="E17" s="72"/>
    </row>
    <row r="18" spans="1:5" ht="22.05" customHeight="1" x14ac:dyDescent="0.3">
      <c r="A18" s="54"/>
      <c r="B18" s="54"/>
      <c r="C18" s="41"/>
      <c r="D18" s="67"/>
      <c r="E18" s="72"/>
    </row>
    <row r="19" spans="1:5" ht="22.05" customHeight="1" x14ac:dyDescent="0.3">
      <c r="A19" s="54"/>
      <c r="B19" s="54"/>
      <c r="C19" s="41"/>
      <c r="D19" s="67"/>
      <c r="E19" s="72"/>
    </row>
    <row r="20" spans="1:5" ht="22.05" customHeight="1" x14ac:dyDescent="0.3">
      <c r="A20" s="54"/>
      <c r="B20" s="54"/>
      <c r="C20" s="41"/>
      <c r="D20" s="67"/>
      <c r="E20" s="72"/>
    </row>
    <row r="21" spans="1:5" ht="22.05" customHeight="1" x14ac:dyDescent="0.3">
      <c r="A21" s="54"/>
      <c r="B21" s="54"/>
      <c r="C21" s="41"/>
      <c r="D21" s="67"/>
      <c r="E21" s="72"/>
    </row>
    <row r="22" spans="1:5" ht="22.05" customHeight="1" x14ac:dyDescent="0.3">
      <c r="A22" s="54"/>
      <c r="B22" s="54"/>
      <c r="C22" s="41"/>
      <c r="D22" s="67"/>
      <c r="E22" s="72"/>
    </row>
    <row r="23" spans="1:5" ht="22.05" customHeight="1" x14ac:dyDescent="0.3">
      <c r="A23" s="54"/>
      <c r="B23" s="54"/>
      <c r="C23" s="41"/>
      <c r="D23" s="67"/>
      <c r="E23" s="72"/>
    </row>
    <row r="24" spans="1:5" ht="22.05" customHeight="1" x14ac:dyDescent="0.3">
      <c r="A24" s="54"/>
      <c r="B24" s="54"/>
      <c r="C24" s="41"/>
      <c r="D24" s="67"/>
      <c r="E24" s="72"/>
    </row>
    <row r="25" spans="1:5" ht="22.05" customHeight="1" x14ac:dyDescent="0.3">
      <c r="A25" s="54"/>
      <c r="B25" s="54"/>
      <c r="C25" s="41"/>
      <c r="D25" s="67"/>
      <c r="E25" s="72"/>
    </row>
    <row r="26" spans="1:5" ht="22.05" customHeight="1" x14ac:dyDescent="0.3">
      <c r="A26" s="54"/>
      <c r="B26" s="54"/>
      <c r="C26" s="41"/>
      <c r="D26" s="67"/>
      <c r="E26" s="72"/>
    </row>
    <row r="27" spans="1:5" ht="22.05" customHeight="1" x14ac:dyDescent="0.3">
      <c r="A27" s="54"/>
      <c r="B27" s="54"/>
      <c r="C27" s="41"/>
      <c r="D27" s="67"/>
      <c r="E27" s="72"/>
    </row>
    <row r="28" spans="1:5" ht="22.05" customHeight="1" x14ac:dyDescent="0.3">
      <c r="A28" s="54"/>
      <c r="B28" s="54"/>
      <c r="C28" s="41"/>
      <c r="D28" s="67"/>
      <c r="E28" s="72"/>
    </row>
    <row r="29" spans="1:5" ht="22.05" customHeight="1" x14ac:dyDescent="0.3">
      <c r="A29" s="54"/>
      <c r="B29" s="54"/>
      <c r="C29" s="41"/>
      <c r="D29" s="67"/>
      <c r="E29" s="72"/>
    </row>
    <row r="30" spans="1:5" ht="22.05" customHeight="1" x14ac:dyDescent="0.3">
      <c r="A30" s="54"/>
      <c r="B30" s="54"/>
      <c r="C30" s="41"/>
      <c r="D30" s="67"/>
      <c r="E30" s="72"/>
    </row>
    <row r="31" spans="1:5" ht="22.05" customHeight="1" x14ac:dyDescent="0.3">
      <c r="A31" s="54"/>
      <c r="B31" s="54"/>
      <c r="C31" s="41"/>
      <c r="D31" s="67"/>
      <c r="E31" s="72"/>
    </row>
    <row r="32" spans="1:5" ht="22.05" customHeight="1" x14ac:dyDescent="0.3">
      <c r="A32" s="54"/>
      <c r="B32" s="54"/>
      <c r="C32" s="41"/>
      <c r="D32" s="67"/>
      <c r="E32" s="72"/>
    </row>
    <row r="33" spans="1:5" ht="22.05" customHeight="1" x14ac:dyDescent="0.3">
      <c r="A33" s="54"/>
      <c r="B33" s="54"/>
      <c r="C33" s="41"/>
      <c r="D33" s="67"/>
      <c r="E33" s="72"/>
    </row>
    <row r="34" spans="1:5" ht="22.05" customHeight="1" x14ac:dyDescent="0.3">
      <c r="A34" s="54"/>
      <c r="B34" s="54"/>
      <c r="C34" s="41"/>
      <c r="D34" s="67"/>
      <c r="E34" s="72"/>
    </row>
    <row r="35" spans="1:5" ht="22.05" customHeight="1" x14ac:dyDescent="0.3">
      <c r="A35" s="54"/>
      <c r="B35" s="54"/>
      <c r="C35" s="41"/>
      <c r="D35" s="67"/>
      <c r="E35" s="72"/>
    </row>
    <row r="36" spans="1:5" ht="22.05" customHeight="1" x14ac:dyDescent="0.3">
      <c r="A36" s="54"/>
      <c r="B36" s="54"/>
      <c r="C36" s="41"/>
      <c r="D36" s="67"/>
      <c r="E36" s="72"/>
    </row>
    <row r="37" spans="1:5" ht="22.05" customHeight="1" x14ac:dyDescent="0.3">
      <c r="A37" s="54"/>
      <c r="B37" s="54"/>
      <c r="C37" s="41"/>
      <c r="D37" s="67"/>
      <c r="E37" s="72"/>
    </row>
    <row r="38" spans="1:5" ht="22.05" customHeight="1" x14ac:dyDescent="0.3">
      <c r="A38" s="54"/>
      <c r="B38" s="54"/>
      <c r="C38" s="41"/>
      <c r="D38" s="67"/>
      <c r="E38" s="72"/>
    </row>
    <row r="39" spans="1:5" ht="22.05" customHeight="1" x14ac:dyDescent="0.3">
      <c r="A39" s="54"/>
      <c r="B39" s="54"/>
      <c r="C39" s="41"/>
      <c r="D39" s="67"/>
      <c r="E39" s="72"/>
    </row>
    <row r="40" spans="1:5" ht="22.05" customHeight="1" x14ac:dyDescent="0.3">
      <c r="A40" s="54"/>
      <c r="B40" s="54"/>
      <c r="C40" s="41"/>
      <c r="D40" s="67"/>
      <c r="E40" s="72"/>
    </row>
    <row r="41" spans="1:5" ht="22.05" customHeight="1" x14ac:dyDescent="0.3">
      <c r="A41" s="54"/>
      <c r="B41" s="54"/>
      <c r="C41" s="41"/>
      <c r="D41" s="67"/>
      <c r="E41" s="72"/>
    </row>
    <row r="42" spans="1:5" ht="22.05" customHeight="1" x14ac:dyDescent="0.3">
      <c r="A42" s="54"/>
      <c r="B42" s="54"/>
      <c r="C42" s="41"/>
      <c r="D42" s="67"/>
      <c r="E42" s="72"/>
    </row>
    <row r="43" spans="1:5" ht="22.05" customHeight="1" x14ac:dyDescent="0.3">
      <c r="A43" s="54"/>
      <c r="B43" s="54"/>
      <c r="C43" s="41"/>
      <c r="D43" s="67"/>
      <c r="E43" s="72"/>
    </row>
    <row r="44" spans="1:5" ht="22.05" customHeight="1" x14ac:dyDescent="0.3">
      <c r="A44" s="54"/>
      <c r="B44" s="54"/>
      <c r="C44" s="41"/>
      <c r="D44" s="67"/>
      <c r="E44" s="72"/>
    </row>
    <row r="45" spans="1:5" ht="22.05" customHeight="1" x14ac:dyDescent="0.3">
      <c r="A45" s="54"/>
      <c r="B45" s="54"/>
      <c r="C45" s="41"/>
      <c r="D45" s="67"/>
      <c r="E45" s="72"/>
    </row>
    <row r="46" spans="1:5" ht="22.05" customHeight="1" x14ac:dyDescent="0.3">
      <c r="A46" s="54"/>
      <c r="B46" s="54"/>
      <c r="C46" s="41"/>
      <c r="D46" s="67"/>
      <c r="E46" s="72"/>
    </row>
    <row r="47" spans="1:5" ht="22.05" customHeight="1" x14ac:dyDescent="0.3">
      <c r="A47" s="54"/>
      <c r="B47" s="54"/>
      <c r="C47" s="41"/>
      <c r="D47" s="67"/>
      <c r="E47" s="72"/>
    </row>
    <row r="48" spans="1:5" ht="22.05" customHeight="1" x14ac:dyDescent="0.3">
      <c r="A48" s="54"/>
      <c r="B48" s="54"/>
      <c r="C48" s="41"/>
      <c r="D48" s="67"/>
      <c r="E48" s="72"/>
    </row>
    <row r="49" spans="1:5" ht="22.05" customHeight="1" x14ac:dyDescent="0.3">
      <c r="A49" s="54"/>
      <c r="B49" s="54"/>
      <c r="C49" s="41"/>
      <c r="D49" s="67"/>
      <c r="E49" s="72"/>
    </row>
    <row r="50" spans="1:5" ht="22.05" customHeight="1" x14ac:dyDescent="0.3">
      <c r="A50" s="54"/>
      <c r="B50" s="54"/>
      <c r="C50" s="41"/>
      <c r="D50" s="67"/>
      <c r="E50" s="72"/>
    </row>
    <row r="51" spans="1:5" ht="22.05" customHeight="1" x14ac:dyDescent="0.3">
      <c r="A51" s="54"/>
      <c r="B51" s="54"/>
      <c r="C51" s="41"/>
      <c r="D51" s="67"/>
      <c r="E51" s="72"/>
    </row>
    <row r="52" spans="1:5" ht="22.05" customHeight="1" x14ac:dyDescent="0.3">
      <c r="A52" s="54"/>
      <c r="B52" s="54"/>
      <c r="C52" s="41"/>
      <c r="D52" s="67"/>
      <c r="E52" s="72"/>
    </row>
    <row r="53" spans="1:5" ht="22.05" customHeight="1" x14ac:dyDescent="0.3">
      <c r="A53" s="54"/>
      <c r="B53" s="54"/>
      <c r="C53" s="41"/>
      <c r="D53" s="67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95" t="s">
        <v>363</v>
      </c>
      <c r="B1" s="89"/>
      <c r="C1" s="89"/>
      <c r="D1" s="89"/>
      <c r="E1" s="89"/>
      <c r="F1" s="89"/>
      <c r="H1" s="108" t="str">
        <f>"Assinaturas do lote em uso: "&amp;loteAtivo</f>
        <v>Assinaturas do lote em uso: 522611</v>
      </c>
      <c r="I1" s="93"/>
      <c r="J1" s="94"/>
    </row>
    <row r="2" spans="1:10" ht="19.95" customHeight="1" x14ac:dyDescent="0.3">
      <c r="A2" s="96" t="s">
        <v>364</v>
      </c>
      <c r="B2" s="89"/>
      <c r="C2" s="89"/>
      <c r="D2" s="89"/>
      <c r="E2" s="89"/>
      <c r="F2" s="89"/>
    </row>
    <row r="3" spans="1:10" ht="28.05" customHeight="1" x14ac:dyDescent="0.3">
      <c r="A3" s="17" t="s">
        <v>384</v>
      </c>
      <c r="B3" s="17" t="s">
        <v>199</v>
      </c>
      <c r="C3" s="17" t="s">
        <v>365</v>
      </c>
      <c r="D3" s="17" t="s">
        <v>366</v>
      </c>
      <c r="E3" s="17" t="s">
        <v>367</v>
      </c>
      <c r="F3" s="17" t="s">
        <v>368</v>
      </c>
    </row>
    <row r="4" spans="1:10" ht="37.950000000000003" customHeight="1" x14ac:dyDescent="0.3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50000000000003" customHeight="1" x14ac:dyDescent="0.3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50000000000003" customHeight="1" x14ac:dyDescent="0.3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50000000000003" customHeight="1" x14ac:dyDescent="0.3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50000000000003" customHeight="1" x14ac:dyDescent="0.3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50000000000003" customHeight="1" x14ac:dyDescent="0.3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50000000000003" customHeight="1" x14ac:dyDescent="0.3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50000000000003" customHeight="1" x14ac:dyDescent="0.3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50000000000003" customHeight="1" x14ac:dyDescent="0.3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50000000000003" customHeight="1" x14ac:dyDescent="0.3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50000000000003" customHeight="1" x14ac:dyDescent="0.3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50000000000003" customHeight="1" x14ac:dyDescent="0.3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50000000000003" customHeight="1" x14ac:dyDescent="0.3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50000000000003" customHeight="1" x14ac:dyDescent="0.3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50000000000003" customHeight="1" x14ac:dyDescent="0.3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50000000000003" customHeight="1" x14ac:dyDescent="0.3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50000000000003" customHeight="1" x14ac:dyDescent="0.3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50000000000003" customHeight="1" x14ac:dyDescent="0.3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50000000000003" customHeight="1" x14ac:dyDescent="0.3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50000000000003" customHeight="1" x14ac:dyDescent="0.3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50000000000003" customHeight="1" x14ac:dyDescent="0.3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50000000000003" customHeight="1" x14ac:dyDescent="0.3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50000000000003" customHeight="1" x14ac:dyDescent="0.3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50000000000003" customHeight="1" x14ac:dyDescent="0.3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50000000000003" customHeight="1" x14ac:dyDescent="0.3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50000000000003" customHeight="1" x14ac:dyDescent="0.3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50000000000003" customHeight="1" x14ac:dyDescent="0.3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50000000000003" customHeight="1" x14ac:dyDescent="0.3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50000000000003" customHeight="1" x14ac:dyDescent="0.3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50000000000003" customHeight="1" x14ac:dyDescent="0.3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50000000000003" customHeight="1" x14ac:dyDescent="0.3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50000000000003" customHeight="1" x14ac:dyDescent="0.3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50000000000003" customHeight="1" x14ac:dyDescent="0.3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50000000000003" customHeight="1" x14ac:dyDescent="0.3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50000000000003" customHeight="1" x14ac:dyDescent="0.3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50000000000003" customHeight="1" x14ac:dyDescent="0.3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50000000000003" customHeight="1" x14ac:dyDescent="0.3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50000000000003" customHeight="1" x14ac:dyDescent="0.3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50000000000003" customHeight="1" x14ac:dyDescent="0.3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50000000000003" customHeight="1" x14ac:dyDescent="0.3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50000000000003" customHeight="1" x14ac:dyDescent="0.3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50000000000003" customHeight="1" x14ac:dyDescent="0.3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50000000000003" customHeight="1" x14ac:dyDescent="0.3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50000000000003" customHeight="1" x14ac:dyDescent="0.3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50000000000003" customHeight="1" x14ac:dyDescent="0.3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50000000000003" customHeight="1" x14ac:dyDescent="0.3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50000000000003" customHeight="1" x14ac:dyDescent="0.3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50000000000003" customHeight="1" x14ac:dyDescent="0.3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50000000000003" customHeight="1" x14ac:dyDescent="0.3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50000000000003" customHeight="1" x14ac:dyDescent="0.3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50000000000003" customHeight="1" x14ac:dyDescent="0.3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50000000000003" customHeight="1" x14ac:dyDescent="0.3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50000000000003" customHeight="1" x14ac:dyDescent="0.3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50000000000003" customHeight="1" x14ac:dyDescent="0.3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50000000000003" customHeight="1" x14ac:dyDescent="0.3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50000000000003" customHeight="1" x14ac:dyDescent="0.3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50000000000003" customHeight="1" x14ac:dyDescent="0.3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50000000000003" customHeight="1" x14ac:dyDescent="0.3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50000000000003" customHeight="1" x14ac:dyDescent="0.3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50000000000003" customHeight="1" x14ac:dyDescent="0.3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50000000000003" customHeight="1" x14ac:dyDescent="0.3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50000000000003" customHeight="1" x14ac:dyDescent="0.3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50000000000003" customHeight="1" x14ac:dyDescent="0.3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50000000000003" customHeight="1" x14ac:dyDescent="0.3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50000000000003" customHeight="1" x14ac:dyDescent="0.3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50000000000003" customHeight="1" x14ac:dyDescent="0.3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50000000000003" customHeight="1" x14ac:dyDescent="0.3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50000000000003" customHeight="1" x14ac:dyDescent="0.3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50000000000003" customHeight="1" x14ac:dyDescent="0.3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50000000000003" customHeight="1" x14ac:dyDescent="0.3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50000000000003" customHeight="1" x14ac:dyDescent="0.3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50000000000003" customHeight="1" x14ac:dyDescent="0.3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50000000000003" customHeight="1" x14ac:dyDescent="0.3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50000000000003" customHeight="1" x14ac:dyDescent="0.3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50000000000003" customHeight="1" x14ac:dyDescent="0.3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50000000000003" customHeight="1" x14ac:dyDescent="0.3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50000000000003" customHeight="1" x14ac:dyDescent="0.3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50000000000003" customHeight="1" x14ac:dyDescent="0.3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50000000000003" customHeight="1" x14ac:dyDescent="0.3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50000000000003" customHeight="1" x14ac:dyDescent="0.3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50000000000003" customHeight="1" x14ac:dyDescent="0.3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50000000000003" customHeight="1" x14ac:dyDescent="0.3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50000000000003" customHeight="1" x14ac:dyDescent="0.3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50000000000003" customHeight="1" x14ac:dyDescent="0.3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50000000000003" customHeight="1" x14ac:dyDescent="0.3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50000000000003" customHeight="1" x14ac:dyDescent="0.3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50000000000003" customHeight="1" x14ac:dyDescent="0.3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50000000000003" customHeight="1" x14ac:dyDescent="0.3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50000000000003" customHeight="1" x14ac:dyDescent="0.3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50000000000003" customHeight="1" x14ac:dyDescent="0.3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50000000000003" customHeight="1" x14ac:dyDescent="0.3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50000000000003" customHeight="1" x14ac:dyDescent="0.3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50000000000003" customHeight="1" x14ac:dyDescent="0.3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50000000000003" customHeight="1" x14ac:dyDescent="0.3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50000000000003" customHeight="1" x14ac:dyDescent="0.3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50000000000003" customHeight="1" x14ac:dyDescent="0.3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50000000000003" customHeight="1" x14ac:dyDescent="0.3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50000000000003" customHeight="1" x14ac:dyDescent="0.3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50000000000003" customHeight="1" x14ac:dyDescent="0.3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50000000000003" customHeight="1" x14ac:dyDescent="0.3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50000000000003" customHeight="1" x14ac:dyDescent="0.3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50000000000003" customHeight="1" x14ac:dyDescent="0.3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50000000000003" customHeight="1" x14ac:dyDescent="0.3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50000000000003" customHeight="1" x14ac:dyDescent="0.3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50000000000003" customHeight="1" x14ac:dyDescent="0.3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50000000000003" customHeight="1" x14ac:dyDescent="0.3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50000000000003" customHeight="1" x14ac:dyDescent="0.3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50000000000003" customHeight="1" x14ac:dyDescent="0.3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50000000000003" customHeight="1" x14ac:dyDescent="0.3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50000000000003" customHeight="1" x14ac:dyDescent="0.3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50000000000003" customHeight="1" x14ac:dyDescent="0.3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50000000000003" customHeight="1" x14ac:dyDescent="0.3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50000000000003" customHeight="1" x14ac:dyDescent="0.3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50000000000003" customHeight="1" x14ac:dyDescent="0.3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50000000000003" customHeight="1" x14ac:dyDescent="0.3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50000000000003" customHeight="1" x14ac:dyDescent="0.3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50000000000003" customHeight="1" x14ac:dyDescent="0.3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50000000000003" customHeight="1" x14ac:dyDescent="0.3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50000000000003" customHeight="1" x14ac:dyDescent="0.3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50000000000003" customHeight="1" x14ac:dyDescent="0.3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50000000000003" customHeight="1" x14ac:dyDescent="0.3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50000000000003" customHeight="1" x14ac:dyDescent="0.3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50000000000003" customHeight="1" x14ac:dyDescent="0.3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50000000000003" customHeight="1" x14ac:dyDescent="0.3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50000000000003" customHeight="1" x14ac:dyDescent="0.3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50000000000003" customHeight="1" x14ac:dyDescent="0.3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50000000000003" customHeight="1" x14ac:dyDescent="0.3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50000000000003" customHeight="1" x14ac:dyDescent="0.3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50000000000003" customHeight="1" x14ac:dyDescent="0.3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50000000000003" customHeight="1" x14ac:dyDescent="0.3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50000000000003" customHeight="1" x14ac:dyDescent="0.3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50000000000003" customHeight="1" x14ac:dyDescent="0.3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50000000000003" customHeight="1" x14ac:dyDescent="0.3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50000000000003" customHeight="1" x14ac:dyDescent="0.3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50000000000003" customHeight="1" x14ac:dyDescent="0.3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50000000000003" customHeight="1" x14ac:dyDescent="0.3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50000000000003" customHeight="1" x14ac:dyDescent="0.3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50000000000003" customHeight="1" x14ac:dyDescent="0.3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50000000000003" customHeight="1" x14ac:dyDescent="0.3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50000000000003" customHeight="1" x14ac:dyDescent="0.3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50000000000003" customHeight="1" x14ac:dyDescent="0.3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50000000000003" customHeight="1" x14ac:dyDescent="0.3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50000000000003" customHeight="1" x14ac:dyDescent="0.3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50000000000003" customHeight="1" x14ac:dyDescent="0.3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50000000000003" customHeight="1" x14ac:dyDescent="0.3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50000000000003" customHeight="1" x14ac:dyDescent="0.3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50000000000003" customHeight="1" x14ac:dyDescent="0.3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50000000000003" customHeight="1" x14ac:dyDescent="0.3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50000000000003" customHeight="1" x14ac:dyDescent="0.3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50000000000003" customHeight="1" x14ac:dyDescent="0.3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50000000000003" customHeight="1" x14ac:dyDescent="0.3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50000000000003" customHeight="1" x14ac:dyDescent="0.3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50000000000003" customHeight="1" x14ac:dyDescent="0.3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50000000000003" customHeight="1" x14ac:dyDescent="0.3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50000000000003" customHeight="1" x14ac:dyDescent="0.3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50000000000003" customHeight="1" x14ac:dyDescent="0.3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50000000000003" customHeight="1" x14ac:dyDescent="0.3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50000000000003" customHeight="1" x14ac:dyDescent="0.3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50000000000003" customHeight="1" x14ac:dyDescent="0.3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50000000000003" customHeight="1" x14ac:dyDescent="0.3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50000000000003" customHeight="1" x14ac:dyDescent="0.3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50000000000003" customHeight="1" x14ac:dyDescent="0.3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50000000000003" customHeight="1" x14ac:dyDescent="0.3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50000000000003" customHeight="1" x14ac:dyDescent="0.3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50000000000003" customHeight="1" x14ac:dyDescent="0.3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50000000000003" customHeight="1" x14ac:dyDescent="0.3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50000000000003" customHeight="1" x14ac:dyDescent="0.3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50000000000003" customHeight="1" x14ac:dyDescent="0.3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50000000000003" customHeight="1" x14ac:dyDescent="0.3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50000000000003" customHeight="1" x14ac:dyDescent="0.3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50000000000003" customHeight="1" x14ac:dyDescent="0.3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50000000000003" customHeight="1" x14ac:dyDescent="0.3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50000000000003" customHeight="1" x14ac:dyDescent="0.3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50000000000003" customHeight="1" x14ac:dyDescent="0.3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50000000000003" customHeight="1" x14ac:dyDescent="0.3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50000000000003" customHeight="1" x14ac:dyDescent="0.3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50000000000003" customHeight="1" x14ac:dyDescent="0.3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50000000000003" customHeight="1" x14ac:dyDescent="0.3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50000000000003" customHeight="1" x14ac:dyDescent="0.3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50000000000003" customHeight="1" x14ac:dyDescent="0.3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50000000000003" customHeight="1" x14ac:dyDescent="0.3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50000000000003" customHeight="1" x14ac:dyDescent="0.3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50000000000003" customHeight="1" x14ac:dyDescent="0.3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50000000000003" customHeight="1" x14ac:dyDescent="0.3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50000000000003" customHeight="1" x14ac:dyDescent="0.3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50000000000003" customHeight="1" x14ac:dyDescent="0.3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50000000000003" customHeight="1" x14ac:dyDescent="0.3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50000000000003" customHeight="1" x14ac:dyDescent="0.3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50000000000003" customHeight="1" x14ac:dyDescent="0.3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50000000000003" customHeight="1" x14ac:dyDescent="0.3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50000000000003" customHeight="1" x14ac:dyDescent="0.3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50000000000003" customHeight="1" x14ac:dyDescent="0.3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50000000000003" customHeight="1" x14ac:dyDescent="0.3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50000000000003" customHeight="1" x14ac:dyDescent="0.3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50000000000003" customHeight="1" x14ac:dyDescent="0.3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50000000000003" customHeight="1" x14ac:dyDescent="0.3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50000000000003" customHeight="1" x14ac:dyDescent="0.3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50000000000003" customHeight="1" x14ac:dyDescent="0.3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50000000000003" customHeight="1" x14ac:dyDescent="0.3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50000000000003" customHeight="1" x14ac:dyDescent="0.3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4.4" x14ac:dyDescent="0.3"/>
  <sheetData>
    <row r="1" spans="1:4" x14ac:dyDescent="0.3">
      <c r="A1" s="30" t="s">
        <v>365</v>
      </c>
      <c r="B1" s="30" t="s">
        <v>369</v>
      </c>
      <c r="C1" s="30" t="s">
        <v>367</v>
      </c>
      <c r="D1" s="30" t="s">
        <v>370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4.4" x14ac:dyDescent="0.3"/>
  <sheetData>
    <row r="1" spans="1:12" x14ac:dyDescent="0.3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371</v>
      </c>
      <c r="F1" s="30" t="s">
        <v>372</v>
      </c>
      <c r="G1" s="30" t="s">
        <v>373</v>
      </c>
      <c r="H1" s="30" t="s">
        <v>374</v>
      </c>
      <c r="I1" s="30" t="s">
        <v>375</v>
      </c>
      <c r="J1" s="30" t="s">
        <v>376</v>
      </c>
      <c r="K1" s="30" t="s">
        <v>377</v>
      </c>
      <c r="L1" s="30" t="s">
        <v>291</v>
      </c>
    </row>
    <row r="2" spans="1:12" x14ac:dyDescent="0.3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382</v>
      </c>
      <c r="I2" s="32" t="s">
        <v>311</v>
      </c>
      <c r="J2" s="32"/>
      <c r="K2" s="32"/>
      <c r="L2" s="32" t="s">
        <v>312</v>
      </c>
    </row>
    <row r="3" spans="1:12" x14ac:dyDescent="0.3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313</v>
      </c>
      <c r="I3" s="32" t="s">
        <v>314</v>
      </c>
      <c r="J3" s="32"/>
      <c r="K3" s="32"/>
      <c r="L3" s="32" t="s">
        <v>312</v>
      </c>
    </row>
    <row r="4" spans="1:12" x14ac:dyDescent="0.3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3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3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3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3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3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3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3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3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3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3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3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3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3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3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3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3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3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3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3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3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3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3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3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3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3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3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3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3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3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3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3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3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3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3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3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3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3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3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3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3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3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3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3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3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3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3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3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3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3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3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3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3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3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3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3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3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3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3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3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3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3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3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3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3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3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3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3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3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3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3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3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3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3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3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3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3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3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3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3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3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3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3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3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3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3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3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3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3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3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3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3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3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3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3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3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3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3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3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3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3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3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3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3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3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3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3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3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3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3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3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3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3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3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3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3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3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3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3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3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3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3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3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3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3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3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3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3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3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3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3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3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3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3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3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3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3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3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3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3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3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3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3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3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3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3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3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3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3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3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3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3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3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3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3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3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3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3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3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3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3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3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3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3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3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3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3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3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3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3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3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3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3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3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3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3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3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3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3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3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3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3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3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09" t="s">
        <v>378</v>
      </c>
      <c r="D8" s="89"/>
      <c r="E8" s="89"/>
      <c r="F8" s="89"/>
      <c r="G8" s="89"/>
      <c r="H8" s="89"/>
      <c r="I8" s="89"/>
    </row>
    <row r="9" spans="3:9" ht="18" customHeight="1" x14ac:dyDescent="0.3">
      <c r="C9" s="89"/>
      <c r="D9" s="89"/>
      <c r="E9" s="89"/>
      <c r="F9" s="89"/>
      <c r="G9" s="89"/>
      <c r="H9" s="89"/>
      <c r="I9" s="89"/>
    </row>
    <row r="10" spans="3:9" ht="18" customHeight="1" x14ac:dyDescent="0.3">
      <c r="C10" s="114" t="s">
        <v>379</v>
      </c>
      <c r="D10" s="89"/>
      <c r="E10" s="89"/>
      <c r="F10" s="89"/>
      <c r="G10" s="89"/>
      <c r="H10" s="89"/>
      <c r="I10" s="89"/>
    </row>
    <row r="11" spans="3:9" ht="18" customHeight="1" x14ac:dyDescent="0.3"/>
    <row r="12" spans="3:9" ht="18" customHeight="1" x14ac:dyDescent="0.3"/>
    <row r="13" spans="3:9" ht="18" customHeight="1" x14ac:dyDescent="0.3">
      <c r="C13" s="110" t="s">
        <v>380</v>
      </c>
      <c r="D13" s="89"/>
      <c r="E13" s="115" t="s">
        <v>353</v>
      </c>
      <c r="F13" s="113"/>
      <c r="G13" s="113"/>
      <c r="H13" s="113"/>
    </row>
    <row r="14" spans="3:9" ht="18" customHeight="1" x14ac:dyDescent="0.3"/>
    <row r="15" spans="3:9" ht="18" customHeight="1" x14ac:dyDescent="0.3">
      <c r="C15" s="110" t="s">
        <v>362</v>
      </c>
      <c r="D15" s="89"/>
      <c r="E15" s="112"/>
      <c r="F15" s="113"/>
      <c r="G15" s="113"/>
      <c r="H15" s="113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11"/>
      <c r="D20" s="89"/>
      <c r="E20" s="89"/>
      <c r="F20" s="89"/>
      <c r="G20" s="89"/>
      <c r="H20" s="89"/>
      <c r="I20" s="89"/>
    </row>
    <row r="21" spans="3:9" ht="18" customHeight="1" x14ac:dyDescent="0.3"/>
    <row r="22" spans="3:9" ht="18" customHeight="1" x14ac:dyDescent="0.3">
      <c r="C22" s="99" t="s">
        <v>381</v>
      </c>
      <c r="D22" s="89"/>
      <c r="E22" s="89"/>
      <c r="F22" s="89"/>
      <c r="G22" s="89"/>
      <c r="H22" s="89"/>
      <c r="I22" s="89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47</vt:i4>
      </vt:variant>
    </vt:vector>
  </HeadingPairs>
  <TitlesOfParts>
    <vt:vector size="60" baseType="lpstr">
      <vt:lpstr>Cfg_Status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2026-08-01T22:47:11Z</dcterms:modified>
</cp:coreProperties>
</file>