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782B828E-9A7F-4EF0-BDDB-8EDF2E2191BF}" xr6:coauthVersionLast="47" xr6:coauthVersionMax="47" xr10:uidLastSave="{00000000-0000-0000-0000-000000000000}"/>
  <workbookProtection workbookAlgorithmName="SHA-512" workbookHashValue="5LVqEeRu/5QD+w8XMGPC1Dpqu7JkYXjXgkjQ1QnvTV4rVyzXxoTK+5ydKgtBlgOXL7s9S1+rJGJt6DLZYx0nVw==" workbookSaltValue="QktsZj+zxkUm9FtFRHGtlg==" workbookSpinCount="100000" lockStructure="1"/>
  <bookViews>
    <workbookView xWindow="-108" yWindow="-108" windowWidth="23256" windowHeight="12456" firstSheet="8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G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J18" i="10" s="1"/>
  <c r="G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86" i="10" l="1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<sst xmlns="http://schemas.openxmlformats.org/spreadsheetml/2006/main" count="2181" uniqueCount="425">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</sst>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8" t="s">
        <v>0</v>
      </c>
      <c r="B1" s="104"/>
      <c r="C1" s="104"/>
      <c r="D1" s="104"/>
      <c r="E1" s="104"/>
      <c r="F1" s="104"/>
      <c r="G1" s="104"/>
      <c r="H1" s="104"/>
    </row>
    <row r="2" spans="1:8" ht="19.95" customHeight="1" x14ac:dyDescent="0.3">
      <c r="A2" s="109" t="s">
        <v>1</v>
      </c>
      <c r="B2" s="104"/>
      <c r="C2" s="104"/>
      <c r="D2" s="104"/>
      <c r="E2" s="104"/>
      <c r="F2" s="104"/>
      <c r="G2" s="104"/>
      <c r="H2" s="104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5" t="s">
        <v>15</v>
      </c>
      <c r="D12" s="106"/>
      <c r="E12" s="106"/>
      <c r="F12" s="106"/>
      <c r="G12" s="107"/>
    </row>
    <row r="13" spans="1:8" x14ac:dyDescent="0.3">
      <c r="B13" s="4" t="s">
        <v>16</v>
      </c>
      <c r="C13" s="105" t="s">
        <v>17</v>
      </c>
      <c r="D13" s="106"/>
      <c r="E13" s="106"/>
      <c r="F13" s="106"/>
      <c r="G13" s="107"/>
    </row>
    <row r="14" spans="1:8" x14ac:dyDescent="0.3">
      <c r="B14" s="4" t="s">
        <v>18</v>
      </c>
      <c r="C14" s="105" t="s">
        <v>19</v>
      </c>
      <c r="D14" s="106"/>
      <c r="E14" s="106"/>
      <c r="F14" s="106"/>
      <c r="G14" s="107"/>
    </row>
    <row r="15" spans="1:8" x14ac:dyDescent="0.3">
      <c r="B15" s="4" t="s">
        <v>20</v>
      </c>
      <c r="C15" s="105" t="s">
        <v>21</v>
      </c>
      <c r="D15" s="106"/>
      <c r="E15" s="106"/>
      <c r="F15" s="106"/>
      <c r="G15" s="107"/>
    </row>
    <row r="16" spans="1:8" x14ac:dyDescent="0.3">
      <c r="B16" s="4" t="s">
        <v>22</v>
      </c>
      <c r="C16" s="105" t="s">
        <v>23</v>
      </c>
      <c r="D16" s="106"/>
      <c r="E16" s="106"/>
      <c r="F16" s="106"/>
      <c r="G16" s="107"/>
    </row>
    <row r="17" spans="2:7" x14ac:dyDescent="0.3">
      <c r="B17" s="4" t="s">
        <v>24</v>
      </c>
      <c r="C17" s="105" t="s">
        <v>25</v>
      </c>
      <c r="D17" s="106"/>
      <c r="E17" s="106"/>
      <c r="F17" s="106"/>
      <c r="G17" s="107"/>
    </row>
    <row r="18" spans="2:7" x14ac:dyDescent="0.3">
      <c r="B18" s="4" t="s">
        <v>26</v>
      </c>
      <c r="C18" s="105" t="s">
        <v>27</v>
      </c>
      <c r="D18" s="106"/>
      <c r="E18" s="106"/>
      <c r="F18" s="106"/>
      <c r="G18" s="107"/>
    </row>
    <row r="19" spans="2:7" x14ac:dyDescent="0.3">
      <c r="B19" s="4" t="s">
        <v>28</v>
      </c>
      <c r="C19" s="105" t="s">
        <v>29</v>
      </c>
      <c r="D19" s="106"/>
      <c r="E19" s="106"/>
      <c r="F19" s="106"/>
      <c r="G19" s="107"/>
    </row>
    <row r="20" spans="2:7" x14ac:dyDescent="0.3">
      <c r="B20" s="4" t="s">
        <v>30</v>
      </c>
      <c r="C20" s="105" t="s">
        <v>31</v>
      </c>
      <c r="D20" s="106"/>
      <c r="E20" s="106"/>
      <c r="F20" s="106"/>
      <c r="G20" s="107"/>
    </row>
    <row r="22" spans="2:7" ht="15.6" x14ac:dyDescent="0.3">
      <c r="B22" s="1" t="s">
        <v>32</v>
      </c>
    </row>
    <row r="23" spans="2:7" x14ac:dyDescent="0.3">
      <c r="B23" s="103" t="s">
        <v>33</v>
      </c>
      <c r="C23" s="104"/>
      <c r="D23" s="104"/>
      <c r="E23" s="104"/>
      <c r="F23" s="104"/>
      <c r="G23" s="104"/>
    </row>
    <row r="24" spans="2:7" x14ac:dyDescent="0.3">
      <c r="B24" s="103" t="s">
        <v>34</v>
      </c>
      <c r="C24" s="104"/>
      <c r="D24" s="104"/>
      <c r="E24" s="104"/>
      <c r="F24" s="104"/>
      <c r="G24" s="104"/>
    </row>
    <row r="25" spans="2:7" x14ac:dyDescent="0.3">
      <c r="B25" s="103" t="s">
        <v>35</v>
      </c>
      <c r="C25" s="104"/>
      <c r="D25" s="104"/>
      <c r="E25" s="104"/>
      <c r="F25" s="104"/>
      <c r="G25" s="104"/>
    </row>
    <row r="26" spans="2:7" x14ac:dyDescent="0.3">
      <c r="B26" s="103" t="s">
        <v>36</v>
      </c>
      <c r="C26" s="104"/>
      <c r="D26" s="104"/>
      <c r="E26" s="104"/>
      <c r="F26" s="104"/>
      <c r="G26" s="10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8" t="s">
        <v>37</v>
      </c>
      <c r="B1" s="104"/>
      <c r="C1" s="104"/>
      <c r="D1" s="104"/>
      <c r="E1" s="104"/>
      <c r="F1" s="5" t="s">
        <v>38</v>
      </c>
      <c r="G1" s="6"/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10" t="s">
        <v>53</v>
      </c>
      <c r="C19" s="104"/>
      <c r="D19" s="104"/>
    </row>
    <row r="20" spans="2:4" ht="17.399999999999999" x14ac:dyDescent="0.3">
      <c r="B20" s="7" t="s">
        <v>54</v>
      </c>
      <c r="C20" s="14"/>
    </row>
    <row r="21" spans="2:4" ht="15.6" x14ac:dyDescent="0.3">
      <c r="B21" s="7" t="s">
        <v>55</v>
      </c>
      <c r="C21" s="9" t="str">
        <f>IFERROR(INDEX(Configuração!$D$26:$D$50,MATCH($C$20,Configuração!$C$26:$C$50,0)),"")</f>
        <v/>
      </c>
    </row>
    <row r="23" spans="2:4" ht="15.6" x14ac:dyDescent="0.3">
      <c r="B23" s="1" t="s">
        <v>56</v>
      </c>
    </row>
    <row r="24" spans="2:4" x14ac:dyDescent="0.3">
      <c r="B24" s="110" t="s">
        <v>57</v>
      </c>
      <c r="C24" s="104"/>
      <c r="D24" s="104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/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8" t="s">
        <v>85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32" ht="19.95" customHeight="1" x14ac:dyDescent="0.3">
      <c r="A2" s="111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3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3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3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3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3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5" t="s">
        <v>159</v>
      </c>
      <c r="B1" s="115"/>
      <c r="C1" s="115"/>
      <c r="D1" s="115"/>
      <c r="E1" s="115"/>
      <c r="F1" s="115"/>
      <c r="G1" s="115"/>
      <c r="H1" s="35"/>
      <c r="K1" s="114" t="s">
        <v>160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D1" s="36" t="s">
        <v>161</v>
      </c>
    </row>
    <row r="2" spans="1:56" ht="19.95" customHeight="1" x14ac:dyDescent="0.3">
      <c r="A2" s="116" t="s">
        <v>162</v>
      </c>
      <c r="B2" s="116"/>
      <c r="C2" s="116"/>
      <c r="D2" s="116"/>
      <c r="E2" s="116"/>
      <c r="F2" s="116"/>
      <c r="G2" s="116"/>
      <c r="H2" s="112" t="s">
        <v>163</v>
      </c>
      <c r="I2" s="104"/>
      <c r="J2" s="104"/>
      <c r="K2" s="113" t="s">
        <v>164</v>
      </c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D2" s="5" t="str">
        <f>IF(Configuração!$C$26="","",("QC-"&amp;Configuração!$C$26&amp;TEXT(1,"00")))</f>
        <v/>
      </c>
    </row>
    <row r="3" spans="1:56" ht="28.05" customHeight="1" x14ac:dyDescent="0.3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3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3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3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3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3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3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3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3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3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3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3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3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3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3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3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3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3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3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3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3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3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3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3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3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3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3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3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3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3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3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3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3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3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3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3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3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3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3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3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3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3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3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3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3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3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3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3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3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3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3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3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3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3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3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3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3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3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3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3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3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3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3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3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3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3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3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3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3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3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3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3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3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3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3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3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3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3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3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3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3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3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3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3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3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3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3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3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3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3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3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3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3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3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3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3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3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3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3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3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3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3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3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3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3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3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3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3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3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3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3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3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3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3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3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3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3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3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3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3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3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3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3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3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3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3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3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3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3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3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3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3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3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3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3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3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3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3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3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3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3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3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3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3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3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3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3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3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3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3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3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3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3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3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3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3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3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3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3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3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3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3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3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3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3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3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3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3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3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3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3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3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3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3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3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3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3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3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3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3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3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3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3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3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3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3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3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3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3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3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3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3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3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3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3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3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3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3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3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3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3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3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3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3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3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3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3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3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3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3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3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3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3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3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3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3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3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3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3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3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3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3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3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3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3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3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3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3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3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3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3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3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3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3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3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3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3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3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3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3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3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3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3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3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3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3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3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3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3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3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3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3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3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3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3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3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3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3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3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3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3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3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3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3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3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3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3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3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3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3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3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3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3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3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3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3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3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3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3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3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3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3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3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3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3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3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3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3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3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3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3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3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3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3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3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3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3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3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3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3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3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3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3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3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3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3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3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3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3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3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3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3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3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3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3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3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3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3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3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3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3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3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3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3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3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3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3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3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3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3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3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3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3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3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3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3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3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3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3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3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3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3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3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3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3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3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3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3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3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3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3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3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3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3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3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3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3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3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3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3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3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3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3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3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3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3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3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3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3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3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3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3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3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3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3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3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3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3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3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3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3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3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3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3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3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3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3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3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3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3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3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3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3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3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3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3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3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3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3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3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3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3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3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3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3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3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3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3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3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3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3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3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3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3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3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3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3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3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3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3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3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3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3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3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3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3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3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3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3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3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3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3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3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3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3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3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3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3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3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3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3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3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3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3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3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3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3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3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3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3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3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3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3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3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3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3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3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3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3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3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3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3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3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3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3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3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3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3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3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3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3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3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3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3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3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3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3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3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3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3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3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3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3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3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3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3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3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3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3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3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3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3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3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3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3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3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3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3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3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3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3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3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3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3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3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3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3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3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3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3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3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3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3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3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3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3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3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3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3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3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3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3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3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3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3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3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3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3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3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3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3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3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3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3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3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3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3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3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3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3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3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3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3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3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3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3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3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3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3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3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3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3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3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3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3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3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3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3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3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3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3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3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3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3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3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3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3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3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3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3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3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3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3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3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3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3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3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3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3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3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3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3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3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3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3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3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3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3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3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3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3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3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3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3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3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3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3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3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3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3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3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3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3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3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3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3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3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3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3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3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3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3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3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3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3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3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3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3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3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3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3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3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3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3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3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3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3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3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3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3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3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3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3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3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3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3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3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3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3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3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3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3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3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3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3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3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3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3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3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3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3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3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3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3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3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3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3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3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3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3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3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3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3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3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3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3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3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3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3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3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3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3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3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3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3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3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3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3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3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3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3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3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3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3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3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3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3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3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3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3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3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3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3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3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3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3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3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3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3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3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3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3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3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3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3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3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3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3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3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3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3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3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3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3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3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3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3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3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3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3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3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3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3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3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3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3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3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3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3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3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3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3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3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3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3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3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3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3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3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3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3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3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3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3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3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3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3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3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3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3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3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3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3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3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3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3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3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3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3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3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3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3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3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3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3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3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3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3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3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3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3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3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3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3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3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3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3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3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3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3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3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3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3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3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3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3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3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3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3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3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3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3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3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3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3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3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3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3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3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3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3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3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3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3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3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3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3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3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3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3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3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3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3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3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3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3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3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3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3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3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3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3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3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3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3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3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3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3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3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3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3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3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3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3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3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3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3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3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3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3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3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3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3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3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3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3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3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3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3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3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3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3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3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3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3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3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3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3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3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3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3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3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3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3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3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3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3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3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3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3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3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3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3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3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3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3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3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3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3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3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3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3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3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3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3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3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3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3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3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3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3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3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3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3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3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3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3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3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3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3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3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3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3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3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3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3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3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3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3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3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3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3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3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3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3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3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3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3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3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3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3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3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3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3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3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3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3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3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3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3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3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3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3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3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3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3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3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3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3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3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3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3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3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3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3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3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3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3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3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3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3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3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3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3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3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3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3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3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3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3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3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3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3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3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3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3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3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3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3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3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3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3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3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3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3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3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3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3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3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3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3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3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3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3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3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3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3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3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3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3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3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3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3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3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3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3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3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3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3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3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3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8" t="s">
        <v>218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19.95" customHeight="1" x14ac:dyDescent="0.3">
      <c r="A2" s="109" t="s">
        <v>219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ht="17.399999999999999" x14ac:dyDescent="0.3">
      <c r="A3" s="47" t="s">
        <v>220</v>
      </c>
      <c r="B3" s="52">
        <v>13</v>
      </c>
      <c r="C3" s="117" t="str">
        <f>IFERROR(INDEX(Analitos!$A$4:$A$43,$B$3),"")</f>
        <v>Glicose</v>
      </c>
      <c r="D3" s="104"/>
      <c r="F3" s="47" t="s">
        <v>221</v>
      </c>
      <c r="G3" s="53"/>
      <c r="H3" s="104"/>
      <c r="I3" s="104"/>
      <c r="M3" s="54" t="b">
        <v>1</v>
      </c>
      <c r="N3" s="54" t="b">
        <v>0</v>
      </c>
      <c r="O3" s="12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4"/>
      <c r="Q3" s="104"/>
      <c r="R3" s="104"/>
    </row>
    <row r="4" spans="1:18" x14ac:dyDescent="0.3">
      <c r="A4" s="112" t="s">
        <v>222</v>
      </c>
      <c r="B4" s="104"/>
      <c r="C4" s="119" t="str">
        <f>"Analito "&amp;$B$3&amp;" de "&amp;SUMPRODUCT(--(Analitos!$A$4:$A$43&lt;&gt;""))&amp;"    ·    Lote em uso: "&amp;loteAtivo</f>
        <v xml:space="preserve">Analito 13 de 31    ·    Lote em uso: </v>
      </c>
      <c r="D4" s="104"/>
      <c r="E4" s="104"/>
      <c r="F4" s="47" t="s">
        <v>223</v>
      </c>
      <c r="G4" s="53"/>
      <c r="M4" s="54" t="b">
        <v>1</v>
      </c>
      <c r="N4" s="54" t="b">
        <v>0</v>
      </c>
      <c r="O4" s="104"/>
      <c r="P4" s="104"/>
      <c r="Q4" s="104"/>
      <c r="R4" s="104"/>
    </row>
    <row r="5" spans="1:18" x14ac:dyDescent="0.3">
      <c r="A5" s="118" t="s">
        <v>224</v>
      </c>
      <c r="B5" s="104"/>
      <c r="C5" s="104"/>
      <c r="D5" s="104"/>
      <c r="E5" s="104"/>
      <c r="F5" s="104"/>
      <c r="G5" s="104"/>
      <c r="H5" s="104"/>
      <c r="I5" s="104"/>
      <c r="J5" s="104"/>
      <c r="L5" s="118" t="s">
        <v>225</v>
      </c>
      <c r="M5" s="104"/>
      <c r="N5" s="104"/>
      <c r="O5" s="104"/>
      <c r="P5" s="104"/>
      <c r="Q5" s="104"/>
      <c r="R5" s="104"/>
    </row>
    <row r="6" spans="1:18" ht="28.05" customHeight="1" x14ac:dyDescent="0.3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3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8" t="s">
        <v>243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ht="19.95" customHeight="1" x14ac:dyDescent="0.3">
      <c r="A2" s="1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28.05" customHeight="1" x14ac:dyDescent="0.3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05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05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8" t="s">
        <v>253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9.95" customHeight="1" x14ac:dyDescent="0.3">
      <c r="A2" s="109" t="s">
        <v>254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28.05" customHeight="1" x14ac:dyDescent="0.3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8" t="s">
        <v>272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21" ht="19.95" customHeight="1" x14ac:dyDescent="0.3">
      <c r="A2" s="109" t="s">
        <v>273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0" t="s">
        <v>276</v>
      </c>
      <c r="G3" s="104"/>
      <c r="H3" s="104"/>
      <c r="I3" s="104"/>
      <c r="J3" s="104"/>
      <c r="K3" s="104"/>
      <c r="L3" s="104"/>
      <c r="M3" s="104"/>
    </row>
    <row r="4" spans="1:21" ht="15.6" x14ac:dyDescent="0.3">
      <c r="A4" s="47" t="s">
        <v>277</v>
      </c>
      <c r="B4" s="65"/>
      <c r="F4" s="110" t="s">
        <v>278</v>
      </c>
      <c r="G4" s="104"/>
      <c r="H4" s="104"/>
      <c r="I4" s="104"/>
      <c r="J4" s="104"/>
      <c r="K4" s="104"/>
      <c r="L4" s="104"/>
      <c r="M4" s="104"/>
    </row>
    <row r="6" spans="1:21" ht="28.05" customHeight="1" x14ac:dyDescent="0.3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 t="str">
        <f t="shared" si="5"/>
        <v/>
      </c>
      <c r="L9" s="20" t="str">
        <f t="shared" si="6"/>
        <v/>
      </c>
      <c r="M9" s="38" t="str">
        <f t="shared" si="7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 t="str">
        <f t="shared" si="5"/>
        <v/>
      </c>
      <c r="L10" s="20" t="str">
        <f t="shared" si="6"/>
        <v/>
      </c>
      <c r="M10" s="38" t="str">
        <f t="shared" si="7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0</v>
      </c>
      <c r="D39" s="63" t="str">
        <f t="shared" ref="D39:D70" si="9">IF($C39=0,"",AVERAGEIFS(rValor,rAnalito,$A39,rNivel,$B39,rData,"&gt;="&amp;DATE($B$3,1,1),rData,"&lt;="&amp;DATE($D$3,12,31),rLote,IF($B$4="","*",$B$4),rStatus,"Ativo"))</f>
        <v/>
      </c>
      <c r="E39" s="63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1">IF(OR($D39="",$D39=0,$E39=""),"",$E39/$D39*100)</f>
        <v/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0</v>
      </c>
      <c r="D40" s="63" t="str">
        <f t="shared" si="9"/>
        <v/>
      </c>
      <c r="E40" s="63" t="str">
        <f t="shared" si="10"/>
        <v/>
      </c>
      <c r="F40" s="64" t="str">
        <f t="shared" si="11"/>
        <v/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0</v>
      </c>
      <c r="D41" s="63" t="str">
        <f t="shared" si="9"/>
        <v/>
      </c>
      <c r="E41" s="63" t="str">
        <f t="shared" si="10"/>
        <v/>
      </c>
      <c r="F41" s="64" t="str">
        <f t="shared" si="11"/>
        <v/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0</v>
      </c>
      <c r="D42" s="63" t="str">
        <f t="shared" si="9"/>
        <v/>
      </c>
      <c r="E42" s="63" t="str">
        <f t="shared" si="10"/>
        <v/>
      </c>
      <c r="F42" s="64" t="str">
        <f t="shared" si="11"/>
        <v/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0</v>
      </c>
      <c r="D43" s="63" t="str">
        <f t="shared" si="9"/>
        <v/>
      </c>
      <c r="E43" s="63" t="str">
        <f t="shared" si="10"/>
        <v/>
      </c>
      <c r="F43" s="64" t="str">
        <f t="shared" si="11"/>
        <v/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0</v>
      </c>
      <c r="D44" s="63" t="str">
        <f t="shared" si="9"/>
        <v/>
      </c>
      <c r="E44" s="63" t="str">
        <f t="shared" si="10"/>
        <v/>
      </c>
      <c r="F44" s="64" t="str">
        <f t="shared" si="11"/>
        <v/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8" t="s">
        <v>281</v>
      </c>
      <c r="B1" s="104"/>
      <c r="C1" s="104"/>
      <c r="D1" s="104"/>
      <c r="E1" s="104"/>
      <c r="F1" s="104"/>
      <c r="G1" s="104"/>
      <c r="H1" s="104"/>
      <c r="I1" s="104"/>
      <c r="J1" s="104"/>
      <c r="M1" s="5" t="s">
        <v>282</v>
      </c>
      <c r="N1" s="66" t="s">
        <v>291</v>
      </c>
    </row>
    <row r="2" spans="1:14" ht="19.95" customHeight="1" x14ac:dyDescent="0.3">
      <c r="A2" s="109" t="s">
        <v>283</v>
      </c>
      <c r="B2" s="104"/>
      <c r="C2" s="104"/>
      <c r="D2" s="104"/>
      <c r="E2" s="104"/>
      <c r="F2" s="104"/>
      <c r="G2" s="104"/>
      <c r="H2" s="104"/>
      <c r="I2" s="104"/>
      <c r="J2" s="104"/>
      <c r="M2" s="5" t="s">
        <v>284</v>
      </c>
      <c r="N2" s="66" t="s">
        <v>293</v>
      </c>
    </row>
    <row r="3" spans="1:14" ht="28.05" customHeight="1" x14ac:dyDescent="0.3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2" t="s">
        <v>290</v>
      </c>
      <c r="H3" s="104"/>
      <c r="I3" s="104"/>
      <c r="J3" s="104"/>
    </row>
    <row r="4" spans="1:14" ht="40.049999999999997" customHeight="1" x14ac:dyDescent="0.3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049999999999997" customHeight="1" x14ac:dyDescent="0.3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05" customHeight="1" x14ac:dyDescent="0.3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05" customHeight="1" x14ac:dyDescent="0.3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21" t="s">
        <v>327</v>
      </c>
      <c r="H11" s="104"/>
      <c r="I11" s="104"/>
      <c r="J11" s="104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8" t="s">
        <v>301</v>
      </c>
      <c r="B1" s="104"/>
      <c r="C1" s="104"/>
      <c r="D1" s="104"/>
      <c r="E1" s="104"/>
      <c r="F1" s="104"/>
      <c r="H1" s="123" t="str">
        <f>"Assinaturas do lote em uso: "&amp;loteAtivo</f>
        <v xml:space="preserve">Assinaturas do lote em uso: </v>
      </c>
      <c r="I1" s="106"/>
      <c r="J1" s="107"/>
    </row>
    <row r="2" spans="1:10" ht="19.95" customHeight="1" x14ac:dyDescent="0.3">
      <c r="A2" s="109" t="s">
        <v>302</v>
      </c>
      <c r="B2" s="104"/>
      <c r="C2" s="104"/>
      <c r="D2" s="104"/>
      <c r="E2" s="104"/>
      <c r="F2" s="104"/>
    </row>
    <row r="3" spans="1:10" ht="28.05" customHeight="1" x14ac:dyDescent="0.3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50000000000003" customHeight="1" x14ac:dyDescent="0.3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50000000000003" customHeight="1" x14ac:dyDescent="0.3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50000000000003" customHeight="1" x14ac:dyDescent="0.3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50000000000003" customHeight="1" x14ac:dyDescent="0.3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50000000000003" customHeight="1" x14ac:dyDescent="0.3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50000000000003" customHeight="1" x14ac:dyDescent="0.3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50000000000003" customHeight="1" x14ac:dyDescent="0.3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50000000000003" customHeight="1" x14ac:dyDescent="0.3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50000000000003" customHeight="1" x14ac:dyDescent="0.3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50000000000003" customHeight="1" x14ac:dyDescent="0.3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50000000000003" customHeight="1" x14ac:dyDescent="0.3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50000000000003" customHeight="1" x14ac:dyDescent="0.3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50000000000003" customHeight="1" x14ac:dyDescent="0.3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50000000000003" customHeight="1" x14ac:dyDescent="0.3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50000000000003" customHeight="1" x14ac:dyDescent="0.3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50000000000003" customHeight="1" x14ac:dyDescent="0.3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50000000000003" customHeight="1" x14ac:dyDescent="0.3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4" t="s">
        <v>321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27" ht="19.95" customHeight="1" x14ac:dyDescent="0.3">
      <c r="A2" s="125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</row>
    <row r="3" spans="1:27" ht="24" customHeight="1" x14ac:dyDescent="0.3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3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3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3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3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3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3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3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3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3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3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3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3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3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3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3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3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3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3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3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3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3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3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3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3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3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3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3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3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3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3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3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3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3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3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3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3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3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3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3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3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3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3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3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3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3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3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3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3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3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3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3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3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3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3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3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3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3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3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3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3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3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3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3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3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3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3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3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3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3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3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3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3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3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3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3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3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3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3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3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3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3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3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3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3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3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3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3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3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3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3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3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3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3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3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3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3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3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3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3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3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3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3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3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3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3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3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3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3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3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3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3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3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3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3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3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3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3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3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3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3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3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3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3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3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3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3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3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3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3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3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3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3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3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3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3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3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3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3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3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3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3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3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3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3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3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3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3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3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3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3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3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3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3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3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3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3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3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3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3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3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3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3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3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3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3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3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3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3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3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3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3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3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3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3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3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3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3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3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3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3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3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3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3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3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3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3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3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3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3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3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3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3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3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3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3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3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3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3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3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3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3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3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3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3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3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3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3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3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3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3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3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3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3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3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3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3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3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3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3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3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3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3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3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3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3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3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3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3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3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3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3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3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3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3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3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3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3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3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3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3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3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3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3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3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3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3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3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3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3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3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3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3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3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3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3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3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3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3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3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3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3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3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3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3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3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3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3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3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3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3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3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3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3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3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3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3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3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3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3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3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3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3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3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3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3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3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3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3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3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3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3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3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3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3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3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3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3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3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3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3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3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3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3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3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3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3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3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3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3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3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3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3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3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3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3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3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3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3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3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3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3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3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3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3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3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3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3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3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3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3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3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3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3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3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3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3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3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3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3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3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3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3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3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3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3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3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3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3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3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3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3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3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3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3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3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3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3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3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3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3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3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3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3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3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3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3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3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3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3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3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3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3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3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3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3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3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3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3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3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3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3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3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3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3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3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3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3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3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3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3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3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3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3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3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3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3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3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3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3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3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3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3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3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3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3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3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3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3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3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3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3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3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3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3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3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3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3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3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3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3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3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3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3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3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3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3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3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3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3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3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3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3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3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3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3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3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3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3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3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3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3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3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3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3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3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3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3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3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3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3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3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3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3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3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3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3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3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3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3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3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3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3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3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3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3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3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3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3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3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3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3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3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3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3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3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3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3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3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3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3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3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3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3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3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3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3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3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3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3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3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3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3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3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3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3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3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3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3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3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3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6" t="s">
        <v>314</v>
      </c>
      <c r="D8" s="104"/>
      <c r="E8" s="104"/>
      <c r="F8" s="104"/>
      <c r="G8" s="104"/>
      <c r="H8" s="104"/>
      <c r="I8" s="104"/>
    </row>
    <row r="9" spans="3:9" ht="18" customHeight="1" x14ac:dyDescent="0.3">
      <c r="C9" s="104"/>
      <c r="D9" s="104"/>
      <c r="E9" s="104"/>
      <c r="F9" s="104"/>
      <c r="G9" s="104"/>
      <c r="H9" s="104"/>
      <c r="I9" s="104"/>
    </row>
    <row r="10" spans="3:9" ht="18" customHeight="1" x14ac:dyDescent="0.3">
      <c r="C10" s="132" t="s">
        <v>315</v>
      </c>
      <c r="D10" s="104"/>
      <c r="E10" s="104"/>
      <c r="F10" s="104"/>
      <c r="G10" s="104"/>
      <c r="H10" s="104"/>
      <c r="I10" s="104"/>
    </row>
    <row r="11" spans="3:9" ht="18" customHeight="1" x14ac:dyDescent="0.3"/>
    <row r="12" spans="3:9" ht="18" customHeight="1" x14ac:dyDescent="0.3"/>
    <row r="13" spans="3:9" ht="18" customHeight="1" x14ac:dyDescent="0.3">
      <c r="C13" s="127" t="s">
        <v>316</v>
      </c>
      <c r="D13" s="104"/>
      <c r="E13" s="133" t="s">
        <v>291</v>
      </c>
      <c r="F13" s="130"/>
      <c r="G13" s="130"/>
      <c r="H13" s="131"/>
    </row>
    <row r="14" spans="3:9" ht="18" customHeight="1" x14ac:dyDescent="0.3"/>
    <row r="15" spans="3:9" ht="18" customHeight="1" x14ac:dyDescent="0.3">
      <c r="C15" s="127" t="s">
        <v>300</v>
      </c>
      <c r="D15" s="104"/>
      <c r="E15" s="129"/>
      <c r="F15" s="130"/>
      <c r="G15" s="130"/>
      <c r="H15" s="131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8"/>
      <c r="D20" s="104"/>
      <c r="E20" s="104"/>
      <c r="F20" s="104"/>
      <c r="G20" s="104"/>
      <c r="H20" s="104"/>
      <c r="I20" s="104"/>
    </row>
    <row r="21" spans="3:9" ht="18" customHeight="1" x14ac:dyDescent="0.3"/>
    <row r="22" spans="3:9" ht="18" customHeight="1" x14ac:dyDescent="0.3">
      <c r="C22" s="112"/>
      <c r="D22" s="104"/>
      <c r="E22" s="104"/>
      <c r="F22" s="104"/>
      <c r="G22" s="104"/>
      <c r="H22" s="104"/>
      <c r="I22" s="104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328</v>
      </c>
    </row>
    <row r="2" spans="2:35" x14ac:dyDescent="0.3">
      <c r="B2" s="94" t="s">
        <v>329</v>
      </c>
    </row>
    <row r="3" spans="2:35" hidden="1" x14ac:dyDescent="0.3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3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9" t="s">
        <v>378</v>
      </c>
    </row>
    <row r="2" spans="1:3" x14ac:dyDescent="0.3">
      <c r="A2" s="98" t="s">
        <v>379</v>
      </c>
      <c r="B2" t="s">
        <v>153</v>
      </c>
    </row>
    <row r="3" spans="1:3" x14ac:dyDescent="0.3">
      <c r="A3" s="98" t="s">
        <v>380</v>
      </c>
      <c r="B3" t="s">
        <v>120</v>
      </c>
    </row>
    <row r="4" spans="1:3" x14ac:dyDescent="0.3">
      <c r="A4" s="98" t="s">
        <v>381</v>
      </c>
      <c r="B4">
        <v>0</v>
      </c>
    </row>
    <row r="6" spans="1:3" x14ac:dyDescent="0.3">
      <c r="A6" s="100" t="s">
        <v>382</v>
      </c>
      <c r="B6" s="100" t="s">
        <v>383</v>
      </c>
      <c r="C6" s="100" t="s">
        <v>384</v>
      </c>
    </row>
    <row r="7" spans="1:3" x14ac:dyDescent="0.3">
      <c r="A7" t="s">
        <v>153</v>
      </c>
      <c r="B7" t="s">
        <v>385</v>
      </c>
      <c r="C7" t="s">
        <v>386</v>
      </c>
    </row>
    <row r="8" spans="1:3" x14ac:dyDescent="0.3">
      <c r="A8" t="s">
        <v>387</v>
      </c>
      <c r="B8" t="s">
        <v>388</v>
      </c>
      <c r="C8" t="s">
        <v>389</v>
      </c>
    </row>
    <row r="9" spans="1:3" x14ac:dyDescent="0.3">
      <c r="A9" t="s">
        <v>390</v>
      </c>
      <c r="B9" t="s">
        <v>391</v>
      </c>
      <c r="C9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9" t="s">
        <v>393</v>
      </c>
    </row>
    <row r="2" spans="1:14" x14ac:dyDescent="0.3">
      <c r="A2" s="94" t="s">
        <v>394</v>
      </c>
    </row>
    <row r="3" spans="1:14" x14ac:dyDescent="0.3">
      <c r="A3" s="101" t="s">
        <v>395</v>
      </c>
      <c r="B3" s="101" t="s">
        <v>255</v>
      </c>
      <c r="C3" s="101" t="s">
        <v>396</v>
      </c>
      <c r="D3" s="101" t="s">
        <v>397</v>
      </c>
      <c r="E3" s="101" t="s">
        <v>88</v>
      </c>
      <c r="F3" s="101" t="s">
        <v>230</v>
      </c>
      <c r="G3" s="101" t="s">
        <v>100</v>
      </c>
      <c r="H3" s="101" t="s">
        <v>101</v>
      </c>
      <c r="I3" s="101" t="s">
        <v>398</v>
      </c>
      <c r="J3" s="101" t="s">
        <v>399</v>
      </c>
      <c r="K3" s="101" t="s">
        <v>400</v>
      </c>
      <c r="L3" s="101" t="s">
        <v>317</v>
      </c>
      <c r="M3" s="101" t="s">
        <v>401</v>
      </c>
      <c r="N3" s="101" t="s">
        <v>402</v>
      </c>
    </row>
    <row r="4" spans="1:14" x14ac:dyDescent="0.3">
      <c r="A4" t="s">
        <v>403</v>
      </c>
      <c r="B4">
        <v>2026</v>
      </c>
      <c r="C4" t="s">
        <v>153</v>
      </c>
      <c r="D4" t="s">
        <v>385</v>
      </c>
      <c r="E4" t="s">
        <v>125</v>
      </c>
      <c r="F4">
        <v>17</v>
      </c>
      <c r="L4" t="s">
        <v>404</v>
      </c>
      <c r="M4" t="s">
        <v>405</v>
      </c>
      <c r="N4" s="102">
        <v>46239.83778696759</v>
      </c>
    </row>
    <row r="5" spans="1:14" x14ac:dyDescent="0.3">
      <c r="A5" t="s">
        <v>406</v>
      </c>
      <c r="B5">
        <v>2026</v>
      </c>
      <c r="C5" t="s">
        <v>153</v>
      </c>
      <c r="D5" t="s">
        <v>385</v>
      </c>
      <c r="E5" t="s">
        <v>137</v>
      </c>
      <c r="F5">
        <v>10</v>
      </c>
      <c r="L5" t="s">
        <v>404</v>
      </c>
      <c r="M5" t="s">
        <v>405</v>
      </c>
      <c r="N5" s="102">
        <v>46239.837787349534</v>
      </c>
    </row>
    <row r="6" spans="1:14" x14ac:dyDescent="0.3">
      <c r="A6" t="s">
        <v>407</v>
      </c>
      <c r="B6">
        <v>2026</v>
      </c>
      <c r="C6" t="s">
        <v>153</v>
      </c>
      <c r="D6" t="s">
        <v>385</v>
      </c>
      <c r="E6" t="s">
        <v>134</v>
      </c>
      <c r="F6">
        <v>20</v>
      </c>
      <c r="L6" t="s">
        <v>404</v>
      </c>
      <c r="M6" t="s">
        <v>405</v>
      </c>
      <c r="N6" s="102">
        <v>46239.837787835648</v>
      </c>
    </row>
    <row r="7" spans="1:14" x14ac:dyDescent="0.3">
      <c r="A7" t="s">
        <v>408</v>
      </c>
      <c r="B7">
        <v>2026</v>
      </c>
      <c r="C7" t="s">
        <v>153</v>
      </c>
      <c r="D7" t="s">
        <v>385</v>
      </c>
      <c r="E7" t="s">
        <v>138</v>
      </c>
      <c r="F7">
        <v>10</v>
      </c>
      <c r="L7" t="s">
        <v>404</v>
      </c>
      <c r="M7" t="s">
        <v>405</v>
      </c>
      <c r="N7" s="102">
        <v>46239.837788206016</v>
      </c>
    </row>
    <row r="8" spans="1:14" x14ac:dyDescent="0.3">
      <c r="A8" t="s">
        <v>409</v>
      </c>
      <c r="B8">
        <v>2026</v>
      </c>
      <c r="C8" t="s">
        <v>153</v>
      </c>
      <c r="D8" t="s">
        <v>385</v>
      </c>
      <c r="E8" t="s">
        <v>126</v>
      </c>
      <c r="F8">
        <v>10</v>
      </c>
      <c r="L8" t="s">
        <v>404</v>
      </c>
      <c r="M8" t="s">
        <v>405</v>
      </c>
      <c r="N8" s="102">
        <v>46239.837788668985</v>
      </c>
    </row>
    <row r="9" spans="1:14" x14ac:dyDescent="0.3">
      <c r="A9" t="s">
        <v>410</v>
      </c>
      <c r="B9">
        <v>2026</v>
      </c>
      <c r="C9" t="s">
        <v>153</v>
      </c>
      <c r="D9" t="s">
        <v>385</v>
      </c>
      <c r="E9" t="s">
        <v>127</v>
      </c>
      <c r="F9">
        <v>30</v>
      </c>
      <c r="L9" t="s">
        <v>404</v>
      </c>
      <c r="M9" t="s">
        <v>405</v>
      </c>
      <c r="N9" s="102">
        <v>46239.83778898148</v>
      </c>
    </row>
    <row r="10" spans="1:14" x14ac:dyDescent="0.3">
      <c r="A10" t="s">
        <v>411</v>
      </c>
      <c r="B10">
        <v>2026</v>
      </c>
      <c r="C10" t="s">
        <v>153</v>
      </c>
      <c r="D10" t="s">
        <v>385</v>
      </c>
      <c r="E10" t="s">
        <v>124</v>
      </c>
      <c r="F10">
        <v>15</v>
      </c>
      <c r="L10" t="s">
        <v>404</v>
      </c>
      <c r="M10" t="s">
        <v>405</v>
      </c>
      <c r="N10" s="102">
        <v>46239.837789351855</v>
      </c>
    </row>
    <row r="11" spans="1:14" x14ac:dyDescent="0.3">
      <c r="A11" t="s">
        <v>412</v>
      </c>
      <c r="B11">
        <v>2026</v>
      </c>
      <c r="C11" t="s">
        <v>153</v>
      </c>
      <c r="D11" t="s">
        <v>385</v>
      </c>
      <c r="E11" t="s">
        <v>139</v>
      </c>
      <c r="F11">
        <v>11</v>
      </c>
      <c r="L11" t="s">
        <v>404</v>
      </c>
      <c r="M11" t="s">
        <v>405</v>
      </c>
      <c r="N11" s="102">
        <v>46239.837789826386</v>
      </c>
    </row>
    <row r="12" spans="1:14" x14ac:dyDescent="0.3">
      <c r="A12" t="s">
        <v>413</v>
      </c>
      <c r="B12">
        <v>2026</v>
      </c>
      <c r="C12" t="s">
        <v>153</v>
      </c>
      <c r="D12" t="s">
        <v>385</v>
      </c>
      <c r="E12" t="s">
        <v>118</v>
      </c>
      <c r="F12">
        <v>10</v>
      </c>
      <c r="L12" t="s">
        <v>404</v>
      </c>
      <c r="M12" t="s">
        <v>405</v>
      </c>
      <c r="N12" s="102">
        <v>46239.837790150465</v>
      </c>
    </row>
    <row r="13" spans="1:14" x14ac:dyDescent="0.3">
      <c r="A13" t="s">
        <v>414</v>
      </c>
      <c r="B13">
        <v>2026</v>
      </c>
      <c r="C13" t="s">
        <v>153</v>
      </c>
      <c r="D13" t="s">
        <v>385</v>
      </c>
      <c r="E13" t="s">
        <v>135</v>
      </c>
      <c r="F13">
        <v>10</v>
      </c>
      <c r="L13" t="s">
        <v>404</v>
      </c>
      <c r="M13" t="s">
        <v>405</v>
      </c>
      <c r="N13" s="102">
        <v>46239.837790717589</v>
      </c>
    </row>
    <row r="14" spans="1:14" x14ac:dyDescent="0.3">
      <c r="A14" t="s">
        <v>415</v>
      </c>
      <c r="B14">
        <v>2026</v>
      </c>
      <c r="C14" t="s">
        <v>153</v>
      </c>
      <c r="D14" t="s">
        <v>385</v>
      </c>
      <c r="E14" t="s">
        <v>128</v>
      </c>
      <c r="F14">
        <v>25</v>
      </c>
      <c r="L14" t="s">
        <v>404</v>
      </c>
      <c r="M14" t="s">
        <v>405</v>
      </c>
      <c r="N14" s="102">
        <v>46239.837791203703</v>
      </c>
    </row>
    <row r="15" spans="1:14" x14ac:dyDescent="0.3">
      <c r="A15" t="s">
        <v>416</v>
      </c>
      <c r="B15">
        <v>2026</v>
      </c>
      <c r="C15" t="s">
        <v>153</v>
      </c>
      <c r="D15" t="s">
        <v>385</v>
      </c>
      <c r="E15" t="s">
        <v>122</v>
      </c>
      <c r="F15">
        <v>9</v>
      </c>
      <c r="L15" t="s">
        <v>404</v>
      </c>
      <c r="M15" t="s">
        <v>405</v>
      </c>
      <c r="N15" s="102">
        <v>46239.837791585647</v>
      </c>
    </row>
    <row r="16" spans="1:14" x14ac:dyDescent="0.3">
      <c r="A16" t="s">
        <v>417</v>
      </c>
      <c r="B16">
        <v>2026</v>
      </c>
      <c r="C16" t="s">
        <v>153</v>
      </c>
      <c r="D16" t="s">
        <v>385</v>
      </c>
      <c r="E16" t="s">
        <v>144</v>
      </c>
      <c r="F16">
        <v>30</v>
      </c>
      <c r="L16" t="s">
        <v>404</v>
      </c>
      <c r="M16" t="s">
        <v>405</v>
      </c>
      <c r="N16" s="102">
        <v>46239.837791967591</v>
      </c>
    </row>
    <row r="17" spans="1:14" x14ac:dyDescent="0.3">
      <c r="A17" t="s">
        <v>418</v>
      </c>
      <c r="B17">
        <v>2026</v>
      </c>
      <c r="C17" t="s">
        <v>153</v>
      </c>
      <c r="D17" t="s">
        <v>385</v>
      </c>
      <c r="E17" t="s">
        <v>132</v>
      </c>
      <c r="F17">
        <v>30</v>
      </c>
      <c r="L17" t="s">
        <v>404</v>
      </c>
      <c r="M17" t="s">
        <v>405</v>
      </c>
      <c r="N17" s="102">
        <v>46239.837792418984</v>
      </c>
    </row>
    <row r="18" spans="1:14" x14ac:dyDescent="0.3">
      <c r="A18" t="s">
        <v>419</v>
      </c>
      <c r="B18">
        <v>2026</v>
      </c>
      <c r="C18" t="s">
        <v>153</v>
      </c>
      <c r="D18" t="s">
        <v>385</v>
      </c>
      <c r="E18" t="s">
        <v>133</v>
      </c>
      <c r="F18">
        <v>22</v>
      </c>
      <c r="L18" t="s">
        <v>404</v>
      </c>
      <c r="M18" t="s">
        <v>405</v>
      </c>
      <c r="N18" s="102">
        <v>46239.837792812497</v>
      </c>
    </row>
    <row r="19" spans="1:14" x14ac:dyDescent="0.3">
      <c r="A19" t="s">
        <v>420</v>
      </c>
      <c r="B19">
        <v>2026</v>
      </c>
      <c r="C19" t="s">
        <v>153</v>
      </c>
      <c r="D19" t="s">
        <v>385</v>
      </c>
      <c r="E19" t="s">
        <v>129</v>
      </c>
      <c r="F19">
        <v>20</v>
      </c>
      <c r="L19" t="s">
        <v>404</v>
      </c>
      <c r="M19" t="s">
        <v>405</v>
      </c>
      <c r="N19" s="102">
        <v>46239.83779341435</v>
      </c>
    </row>
    <row r="20" spans="1:14" x14ac:dyDescent="0.3">
      <c r="A20" t="s">
        <v>421</v>
      </c>
      <c r="B20">
        <v>2026</v>
      </c>
      <c r="C20" t="s">
        <v>153</v>
      </c>
      <c r="D20" t="s">
        <v>385</v>
      </c>
      <c r="E20" t="s">
        <v>131</v>
      </c>
      <c r="F20">
        <v>20</v>
      </c>
      <c r="L20" t="s">
        <v>404</v>
      </c>
      <c r="M20" t="s">
        <v>405</v>
      </c>
      <c r="N20" s="102">
        <v>46239.837793784725</v>
      </c>
    </row>
    <row r="21" spans="1:14" x14ac:dyDescent="0.3">
      <c r="A21" t="s">
        <v>422</v>
      </c>
      <c r="B21">
        <v>2026</v>
      </c>
      <c r="C21" t="s">
        <v>153</v>
      </c>
      <c r="D21" t="s">
        <v>385</v>
      </c>
      <c r="E21" t="s">
        <v>140</v>
      </c>
      <c r="F21">
        <v>4</v>
      </c>
      <c r="L21" t="s">
        <v>404</v>
      </c>
      <c r="M21" t="s">
        <v>405</v>
      </c>
      <c r="N21" s="102">
        <v>46239.837794375002</v>
      </c>
    </row>
    <row r="22" spans="1:14" x14ac:dyDescent="0.3">
      <c r="A22" t="s">
        <v>423</v>
      </c>
      <c r="B22">
        <v>2026</v>
      </c>
      <c r="C22" t="s">
        <v>153</v>
      </c>
      <c r="D22" t="s">
        <v>385</v>
      </c>
      <c r="E22" t="s">
        <v>142</v>
      </c>
      <c r="F22">
        <v>6</v>
      </c>
      <c r="L22" t="s">
        <v>404</v>
      </c>
      <c r="M22" t="s">
        <v>405</v>
      </c>
      <c r="N22" s="102">
        <v>46239.837794768522</v>
      </c>
    </row>
    <row r="23" spans="1:14" x14ac:dyDescent="0.3">
      <c r="A23" t="s">
        <v>424</v>
      </c>
      <c r="B23">
        <v>2026</v>
      </c>
      <c r="C23" t="s">
        <v>153</v>
      </c>
      <c r="D23" t="s">
        <v>385</v>
      </c>
      <c r="E23" t="s">
        <v>143</v>
      </c>
      <c r="F23">
        <v>5</v>
      </c>
      <c r="L23" t="s">
        <v>404</v>
      </c>
      <c r="M23" t="s">
        <v>405</v>
      </c>
      <c r="N23" s="102">
        <v>46239.837795150466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2026-08-05T23:06:29Z</dcterms:modified>
</cp:coreProperties>
</file>